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jpeg" ContentType="image/jpeg"/>
  <Default Extension="xml" ContentType="application/xml"/>
  <Default Extension="vml" ContentType="application/vnd.openxmlformats-officedocument.vmlDrawing"/>
  <Override PartName="/xl/drawings/drawing4.xml" ContentType="application/vnd.openxmlformats-officedocument.drawingml.chartshapes+xml"/>
  <Override PartName="/xl/drawings/drawing31.xml" ContentType="application/vnd.openxmlformats-officedocument.drawingml.chartshapes+xml"/>
  <Override PartName="/xl/drawings/drawing34.xml" ContentType="application/vnd.openxmlformats-officedocument.drawingml.chartshapes+xml"/>
  <Override PartName="/xl/drawings/drawing40.xml" ContentType="application/vnd.openxmlformats-officedocument.drawingml.chartshapes+xml"/>
  <Override PartName="/xl/drawings/drawing28.xml" ContentType="application/vnd.openxmlformats-officedocument.drawingml.chartshapes+xml"/>
  <Override PartName="/xl/drawings/drawing41.xml" ContentType="application/vnd.openxmlformats-officedocument.drawingml.chartshapes+xml"/>
  <Override PartName="/xl/drawings/drawing37.xml" ContentType="application/vnd.openxmlformats-officedocument.drawingml.chartshapes+xml"/>
  <Override PartName="/xl/drawings/drawing19.xml" ContentType="application/vnd.openxmlformats-officedocument.drawingml.chartshapes+xml"/>
  <Override PartName="/xl/drawings/drawing42.xml" ContentType="application/vnd.openxmlformats-officedocument.drawingml.chartshapes+xml"/>
  <Override PartName="/xl/drawings/drawing6.xml" ContentType="application/vnd.openxmlformats-officedocument.drawingml.chartshapes+xml"/>
  <Override PartName="/xl/drawings/drawing9.xml" ContentType="application/vnd.openxmlformats-officedocument.drawingml.chartshapes+xml"/>
  <Override PartName="/xl/drawings/drawing13.xml" ContentType="application/vnd.openxmlformats-officedocument.drawingml.chartshapes+xml"/>
  <Override PartName="/xl/drawings/drawing16.xml" ContentType="application/vnd.openxmlformats-officedocument.drawingml.chartshapes+xml"/>
  <Override PartName="/xl/drawings/drawing20.xml" ContentType="application/vnd.openxmlformats-officedocument.drawingml.chartshapes+xml"/>
  <Override PartName="/xl/drawings/drawing44.xml" ContentType="application/vnd.openxmlformats-officedocument.drawingml.chartshapes+xml"/>
  <Override PartName="/xl/drawings/drawing5.xml" ContentType="application/vnd.openxmlformats-officedocument.drawingml.chartshapes+xml"/>
  <Override PartName="/xl/drawings/drawing62.xml" ContentType="application/vnd.openxmlformats-officedocument.drawingml.chartshapes+xml"/>
  <Override PartName="/xl/drawings/drawing68.xml" ContentType="application/vnd.openxmlformats-officedocument.drawingml.chartshapes+xml"/>
  <Override PartName="/xl/drawings/drawing72.xml" ContentType="application/vnd.openxmlformats-officedocument.drawingml.chartshapes+xml"/>
  <Override PartName="/xl/drawings/drawing59.xml" ContentType="application/vnd.openxmlformats-officedocument.drawingml.chartshapes+xml"/>
  <Override PartName="/xl/drawings/drawing56.xml" ContentType="application/vnd.openxmlformats-officedocument.drawingml.chartshapes+xml"/>
  <Override PartName="/xl/drawings/drawing55.xml" ContentType="application/vnd.openxmlformats-officedocument.drawingml.chartshapes+xml"/>
  <Override PartName="/xl/drawings/drawing45.xml" ContentType="application/vnd.openxmlformats-officedocument.drawingml.chartshapes+xml"/>
  <Override PartName="/xl/drawings/drawing47.xml" ContentType="application/vnd.openxmlformats-officedocument.drawingml.chartshapes+xml"/>
  <Override PartName="/xl/drawings/drawing50.xml" ContentType="application/vnd.openxmlformats-officedocument.drawingml.chartshapes+xml"/>
  <Override PartName="/xl/drawings/drawing53.xml" ContentType="application/vnd.openxmlformats-officedocument.drawingml.chartshapes+xml"/>
  <Override PartName="/xl/drawings/drawing43.xml" ContentType="application/vnd.openxmlformats-officedocument.drawingml.chartshapes+xml"/>
  <Override PartName="/xl/workbook.xml" ContentType="application/vnd.openxmlformats-officedocument.spreadsheetml.sheet.main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charts/chart28.xml" ContentType="application/vnd.openxmlformats-officedocument.drawingml.char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charts/chart27.xml" ContentType="application/vnd.openxmlformats-officedocument.drawingml.chart+xml"/>
  <Override PartName="/xl/drawings/drawing67.xml" ContentType="application/vnd.openxmlformats-officedocument.drawing+xml"/>
  <Override PartName="/xl/drawings/drawing64.xml" ContentType="application/vnd.openxmlformats-officedocument.drawing+xml"/>
  <Override PartName="/xl/worksheets/sheet1.xml" ContentType="application/vnd.openxmlformats-officedocument.spreadsheetml.worksheet+xml"/>
  <Override PartName="/xl/drawings/drawing65.xml" ContentType="application/vnd.openxmlformats-officedocument.drawing+xml"/>
  <Override PartName="/xl/charts/chart26.xml" ContentType="application/vnd.openxmlformats-officedocument.drawingml.chart+xml"/>
  <Override PartName="/xl/drawings/drawing66.xml" ContentType="application/vnd.openxmlformats-officedocument.drawing+xml"/>
  <Override PartName="/xl/worksheets/sheet2.xml" ContentType="application/vnd.openxmlformats-officedocument.spreadsheetml.worksheet+xml"/>
  <Override PartName="/xl/drawings/drawing63.xml" ContentType="application/vnd.openxmlformats-officedocument.drawing+xml"/>
  <Override PartName="/xl/worksheets/sheet32.xml" ContentType="application/vnd.openxmlformats-officedocument.spreadsheetml.worksheet+xml"/>
  <Override PartName="/xl/drawings/drawing18.xml" ContentType="application/vnd.openxmlformats-officedocument.drawing+xml"/>
  <Override PartName="/xl/charts/chart7.xml" ContentType="application/vnd.openxmlformats-officedocument.drawingml.chart+xml"/>
  <Override PartName="/xl/worksheets/sheet24.xml" ContentType="application/vnd.openxmlformats-officedocument.spreadsheetml.worksheet+xml"/>
  <Override PartName="/xl/charts/chart8.xml" ContentType="application/vnd.openxmlformats-officedocument.drawingml.chart+xml"/>
  <Override PartName="/xl/worksheets/sheet23.xml" ContentType="application/vnd.openxmlformats-officedocument.spreadsheetml.worksheet+xml"/>
  <Override PartName="/xl/drawings/drawing21.xml" ContentType="application/vnd.openxmlformats-officedocument.drawing+xml"/>
  <Override PartName="/xl/drawings/drawing17.xml" ContentType="application/vnd.openxmlformats-officedocument.drawing+xml"/>
  <Override PartName="/xl/worksheets/sheet25.xml" ContentType="application/vnd.openxmlformats-officedocument.spreadsheetml.worksheet+xml"/>
  <Override PartName="/xl/charts/chart6.xml" ContentType="application/vnd.openxmlformats-officedocument.drawingml.chart+xml"/>
  <Override PartName="/xl/charts/chart5.xml" ContentType="application/vnd.openxmlformats-officedocument.drawingml.chart+xml"/>
  <Override PartName="/xl/worksheets/sheet26.xml" ContentType="application/vnd.openxmlformats-officedocument.spreadsheetml.workshee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22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32.xml" ContentType="application/vnd.openxmlformats-officedocument.drawing+xml"/>
  <Override PartName="/xl/worksheets/sheet6.xml" ContentType="application/vnd.openxmlformats-officedocument.spreadsheetml.worksheet+xml"/>
  <Override PartName="/xl/charts/chart9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12.xml" ContentType="application/vnd.openxmlformats-officedocument.drawing+xml"/>
  <Override PartName="/xl/drawings/drawing11.xml" ContentType="application/vnd.openxmlformats-officedocument.drawing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drawings/drawing2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worksheets/sheet27.xml" ContentType="application/vnd.openxmlformats-officedocument.spreadsheetml.worksheet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worksheets/sheet28.xml" ContentType="application/vnd.openxmlformats-officedocument.spreadsheetml.workshee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worksheets/sheet30.xml" ContentType="application/vnd.openxmlformats-officedocument.spreadsheetml.worksheet+xml"/>
  <Override PartName="/xl/charts/chart2.xml" ContentType="application/vnd.openxmlformats-officedocument.drawingml.chart+xml"/>
  <Override PartName="/xl/worksheets/sheet29.xml" ContentType="application/vnd.openxmlformats-officedocument.spreadsheetml.worksheet+xml"/>
  <Override PartName="/xl/drawings/drawing33.xml" ContentType="application/vnd.openxmlformats-officedocument.drawing+xml"/>
  <Override PartName="/xl/worksheets/sheet22.xml" ContentType="application/vnd.openxmlformats-officedocument.spreadsheetml.worksheet+xml"/>
  <Override PartName="/xl/charts/chart25.xml" ContentType="application/vnd.openxmlformats-officedocument.drawingml.chart+xml"/>
  <Override PartName="/xl/charts/chart20.xml" ContentType="application/vnd.openxmlformats-officedocument.drawingml.chart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49.xml" ContentType="application/vnd.openxmlformats-officedocument.drawing+xml"/>
  <Override PartName="/xl/worksheets/sheet13.xml" ContentType="application/vnd.openxmlformats-officedocument.spreadsheetml.worksheet+xml"/>
  <Override PartName="/xl/drawings/drawing46.xml" ContentType="application/vnd.openxmlformats-officedocument.drawing+xml"/>
  <Override PartName="/xl/charts/chart19.xml" ContentType="application/vnd.openxmlformats-officedocument.drawingml.chart+xml"/>
  <Override PartName="/xl/worksheets/sheet12.xml" ContentType="application/vnd.openxmlformats-officedocument.spreadsheetml.worksheet+xml"/>
  <Override PartName="/xl/drawings/drawing48.xml" ContentType="application/vnd.openxmlformats-officedocument.drawing+xml"/>
  <Override PartName="/xl/charts/chart21.xml" ContentType="application/vnd.openxmlformats-officedocument.drawingml.chart+xml"/>
  <Override PartName="/xl/worksheets/sheet10.xml" ContentType="application/vnd.openxmlformats-officedocument.spreadsheetml.worksheet+xml"/>
  <Override PartName="/xl/drawings/drawing54.xml" ContentType="application/vnd.openxmlformats-officedocument.drawing+xml"/>
  <Override PartName="/xl/charts/chart24.xml" ContentType="application/vnd.openxmlformats-officedocument.drawingml.chart+xml"/>
  <Override PartName="/xl/worksheets/sheet7.xml" ContentType="application/vnd.openxmlformats-officedocument.spreadsheetml.worksheet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58.xml" ContentType="application/vnd.openxmlformats-officedocument.drawing+xml"/>
  <Override PartName="/xl/charts/chart22.xml" ContentType="application/vnd.openxmlformats-officedocument.drawingml.chart+xml"/>
  <Override PartName="/xl/worksheets/sheet9.xml" ContentType="application/vnd.openxmlformats-officedocument.spreadsheetml.worksheet+xml"/>
  <Override PartName="/xl/charts/chart23.xml" ContentType="application/vnd.openxmlformats-officedocument.drawingml.chart+xml"/>
  <Override PartName="/xl/worksheets/sheet8.xml" ContentType="application/vnd.openxmlformats-officedocument.spreadsheetml.worksheet+xml"/>
  <Override PartName="/xl/drawings/drawing57.xml" ContentType="application/vnd.openxmlformats-officedocument.drawing+xml"/>
  <Override PartName="/xl/charts/chart18.xml" ContentType="application/vnd.openxmlformats-officedocument.drawingml.chart+xml"/>
  <Override PartName="/xl/worksheets/sheet11.xml" ContentType="application/vnd.openxmlformats-officedocument.spreadsheetml.worksheet+xml"/>
  <Override PartName="/xl/charts/chart17.xml" ContentType="application/vnd.openxmlformats-officedocument.drawingml.chart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13.xml" ContentType="application/vnd.openxmlformats-officedocument.drawingml.char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worksheets/sheet20.xml" ContentType="application/vnd.openxmlformats-officedocument.spreadsheetml.worksheet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4.xml" ContentType="application/vnd.openxmlformats-officedocument.drawingml.chart+xml"/>
  <Override PartName="/xl/worksheets/sheet1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charts/chart15.xml" ContentType="application/vnd.openxmlformats-officedocument.drawingml.chart+xml"/>
  <Override PartName="/xl/worksheets/sheet15.xml" ContentType="application/vnd.openxmlformats-officedocument.spreadsheetml.worksheet+xml"/>
  <Override PartName="/xl/charts/chart16.xml" ContentType="application/vnd.openxmlformats-officedocument.drawingml.char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45" windowWidth="24495" windowHeight="11955"/>
  </bookViews>
  <sheets>
    <sheet name="Indice" sheetId="1" r:id="rId1"/>
    <sheet name="Edad" sheetId="2" r:id="rId2"/>
    <sheet name="EDAD GRAFICA 1 " sheetId="3" r:id="rId3"/>
    <sheet name="edad por mercados" sheetId="4" r:id="rId4"/>
    <sheet name="GRAFICA EDAD POR MERCADOS" sheetId="5" r:id="rId5"/>
    <sheet name="renta media" sheetId="6" r:id="rId6"/>
    <sheet name="renta nacionalidades" sheetId="7" r:id="rId7"/>
    <sheet name="GRAFICO RENTA X NACIONAL" sheetId="8" r:id="rId8"/>
    <sheet name="ACOMPAÑANTES " sheetId="9" r:id="rId9"/>
    <sheet name="GRAFICA Acompañantes" sheetId="10" r:id="rId10"/>
    <sheet name="GASTO" sheetId="11" r:id="rId11"/>
    <sheet name="GRAFICA GASTO" sheetId="13" r:id="rId12"/>
    <sheet name="Evolución gasto (nacionalidad) " sheetId="14" r:id="rId13"/>
    <sheet name="Gasto partidas" sheetId="15" r:id="rId14"/>
    <sheet name="Gasto partidas QUIENES GASTAN" sheetId="16" r:id="rId15"/>
    <sheet name="Gasto y estimación de ingresos " sheetId="17" r:id="rId16"/>
    <sheet name="estimación de ingresos por merc" sheetId="18" r:id="rId17"/>
    <sheet name="fidelidad" sheetId="19" r:id="rId18"/>
    <sheet name="GRAFICA FIDELIDAD" sheetId="20" r:id="rId19"/>
    <sheet name="Zonas de aloja Total y País " sheetId="21" r:id="rId20"/>
    <sheet name="GRAFICA ZONAS ALOJA PAIS" sheetId="22" r:id="rId21"/>
    <sheet name="Tipo de alojamiento" sheetId="23" r:id="rId22"/>
    <sheet name="gráfica tipo alojamiento" sheetId="24" r:id="rId23"/>
    <sheet name="estancia media nacionalidades" sheetId="25" r:id="rId24"/>
    <sheet name="GRAFICA estancia media nac" sheetId="26" r:id="rId25"/>
    <sheet name="uso coche " sheetId="27" r:id="rId26"/>
    <sheet name="fórmde contratación(new version" sheetId="29" r:id="rId27"/>
    <sheet name="fórmula de contratación por mer" sheetId="30" r:id="rId28"/>
    <sheet name="transfer" sheetId="31" r:id="rId29"/>
    <sheet name="Servi contrata origen " sheetId="32" r:id="rId30"/>
    <sheet name="escala nacionalidad" sheetId="33" r:id="rId31"/>
    <sheet name="GRAFICA ESCALA nac" sheetId="34" r:id="rId32"/>
    <sheet name="Uso de internet" sheetId="35" r:id="rId33"/>
    <sheet name="internet nacionalidad" sheetId="36" r:id="rId34"/>
    <sheet name="Actividades realizadas " sheetId="37" r:id="rId35"/>
    <sheet name="actividades nacionalidad" sheetId="38" r:id="rId36"/>
    <sheet name="Excursiones realizadas" sheetId="39" r:id="rId37"/>
    <sheet name="excursiones nacionalidad" sheetId="40" r:id="rId38"/>
    <sheet name="Motivación NUEVA" sheetId="41" r:id="rId39"/>
    <sheet name="gráfica motivación" sheetId="42" r:id="rId40"/>
    <sheet name="Índice satisfacción agrupad " sheetId="43" r:id="rId41"/>
    <sheet name="grafica indice de satisfacción" sheetId="44" r:id="rId42"/>
    <sheet name="satisfacción nacionalidad " sheetId="45" r:id="rId43"/>
    <sheet name="satisfacción" sheetId="46" r:id="rId44"/>
    <sheet name="aspectos negativos" sheetId="47" r:id="rId45"/>
  </sheets>
  <externalReferences>
    <externalReference r:id="rId46"/>
    <externalReference r:id="rId47"/>
    <externalReference r:id="rId48"/>
  </externalReferences>
  <definedNames>
    <definedName name="_xlnm._FilterDatabase" localSheetId="40" hidden="1">'Índice satisfacción agrupad '!#REF!</definedName>
    <definedName name="_xlnm.Print_Area" localSheetId="8">'ACOMPAÑANTES '!$C$4:$X$15</definedName>
    <definedName name="_xlnm.Print_Area" localSheetId="35">'actividades nacionalidad'!$C$3:$X$24</definedName>
    <definedName name="_xlnm.Print_Area" localSheetId="34">'Actividades realizadas '!$C$3:$X$64</definedName>
    <definedName name="_xlnm.Print_Area" localSheetId="44">'aspectos negativos'!$A$1:$W$38,'aspectos negativos'!$AA$9:$AI$32</definedName>
    <definedName name="_xlnm.Print_Area" localSheetId="1">Edad!$B$3:$W$13</definedName>
    <definedName name="_xlnm.Print_Area" localSheetId="2">'EDAD GRAFICA 1 '!$A$7:$S$65</definedName>
    <definedName name="_xlnm.Print_Area" localSheetId="3">'edad por mercados'!$B$5:$T$25</definedName>
    <definedName name="_xlnm.Print_Area" localSheetId="30">'escala nacionalidad'!$C$3:$X$24</definedName>
    <definedName name="_xlnm.Print_Area" localSheetId="23">'estancia media nacionalidades'!$C$3:$X$24</definedName>
    <definedName name="_xlnm.Print_Area" localSheetId="12">'Evolución gasto (nacionalidad) '!$C$3:$BC$25</definedName>
    <definedName name="_xlnm.Print_Area" localSheetId="37">'excursiones nacionalidad'!$C$3:$X$24</definedName>
    <definedName name="_xlnm.Print_Area" localSheetId="36">'Excursiones realizadas'!$C$3:$X$64</definedName>
    <definedName name="_xlnm.Print_Area" localSheetId="17">fidelidad!$C$3:$AK$25,fidelidad!$C$34:$E$56</definedName>
    <definedName name="_xlnm.Print_Area" localSheetId="26">'fórmde contratación(new version'!$C$3:$X$33,'fórmde contratación(new version'!$C$35:$X$72,'fórmde contratación(new version'!$C$78:$U$141,'fórmde contratación(new version'!$C$145:$J$208</definedName>
    <definedName name="_xlnm.Print_Area" localSheetId="27">'fórmula de contratación por mer'!$C$3:$X$23,'fórmula de contratación por mer'!$C$30:$V$72</definedName>
    <definedName name="_xlnm.Print_Area" localSheetId="10">GASTO!$C$3:$X$14</definedName>
    <definedName name="_xlnm.Print_Area" localSheetId="13">'Gasto partidas'!$C$3:$AC$50</definedName>
    <definedName name="_xlnm.Print_Area" localSheetId="14">'Gasto partidas QUIENES GASTAN'!$C$3:$I$22</definedName>
    <definedName name="_xlnm.Print_Area" localSheetId="15">'Gasto y estimación de ingresos '!$C$3:$J$73</definedName>
    <definedName name="_xlnm.Print_Area" localSheetId="9">'GRAFICA Acompañantes'!$B$6:$G$41</definedName>
    <definedName name="_xlnm.Print_Area" localSheetId="4">'GRAFICA EDAD POR MERCADOS'!$C$4:$J$36</definedName>
    <definedName name="_xlnm.Print_Area" localSheetId="31">'GRAFICA ESCALA nac'!$C$5:$K$35</definedName>
    <definedName name="_xlnm.Print_Area" localSheetId="24">'GRAFICA estancia media nac'!$C$5:$K$35</definedName>
    <definedName name="_xlnm.Print_Area" localSheetId="18">'GRAFICA FIDELIDAD'!$C$5:$K$44</definedName>
    <definedName name="_xlnm.Print_Area" localSheetId="11">'GRAFICA GASTO'!$C$6:$P$31</definedName>
    <definedName name="_xlnm.Print_Area" localSheetId="41">'grafica indice de satisfacción'!$C$5:$L$42</definedName>
    <definedName name="_xlnm.Print_Area" localSheetId="39">'gráfica motivación'!$B$6:$K$54</definedName>
    <definedName name="_xlnm.Print_Area" localSheetId="22">'gráfica tipo alojamiento'!$C$4:$J$32</definedName>
    <definedName name="_xlnm.Print_Area" localSheetId="20">'GRAFICA ZONAS ALOJA PAIS'!$C$5:$J$36</definedName>
    <definedName name="_xlnm.Print_Area" localSheetId="7">'GRAFICO RENTA X NACIONAL'!$C$5:$J$41</definedName>
    <definedName name="_xlnm.Print_Area" localSheetId="0">Indice!$C$4:$G$53</definedName>
    <definedName name="_xlnm.Print_Area" localSheetId="40">'Índice satisfacción agrupad '!$C$3:$X$15</definedName>
    <definedName name="_xlnm.Print_Area" localSheetId="33">'internet nacionalidad'!$C$3:$X$52</definedName>
    <definedName name="_xlnm.Print_Area" localSheetId="38">'Motivación NUEVA'!#REF!,'Motivación NUEVA'!$C$3:$G$47</definedName>
    <definedName name="_xlnm.Print_Area" localSheetId="5">'renta media'!$C$3:$P$49</definedName>
    <definedName name="_xlnm.Print_Area" localSheetId="6">'renta nacionalidades'!$C$3:$Q$73</definedName>
    <definedName name="_xlnm.Print_Area" localSheetId="43">satisfacción!$C$3:$X$51</definedName>
    <definedName name="_xlnm.Print_Area" localSheetId="42">'satisfacción nacionalidad '!$C$3:$U$22</definedName>
    <definedName name="_xlnm.Print_Area" localSheetId="29">'Servi contrata origen '!$C$4:$X$56,'Servi contrata origen '!#REF!</definedName>
    <definedName name="_xlnm.Print_Area" localSheetId="21">'Tipo de alojamiento'!$B$3:$W$35</definedName>
    <definedName name="_xlnm.Print_Area" localSheetId="28">transfer!$C$3:$X$12</definedName>
    <definedName name="_xlnm.Print_Area" localSheetId="25">'uso coche '!$C$5:$X$16</definedName>
    <definedName name="_xlnm.Print_Area" localSheetId="32">'Uso de internet'!$C$4:$X$50</definedName>
    <definedName name="_xlnm.Print_Area" localSheetId="19">'Zonas de aloja Total y País '!$C$3:$X$14</definedName>
  </definedNames>
  <calcPr calcId="125725"/>
</workbook>
</file>

<file path=xl/calcChain.xml><?xml version="1.0" encoding="utf-8"?>
<calcChain xmlns="http://schemas.openxmlformats.org/spreadsheetml/2006/main">
  <c r="H9" i="27"/>
  <c r="G43" i="29"/>
  <c r="H19" i="32"/>
  <c r="I19"/>
  <c r="J19"/>
  <c r="H20"/>
  <c r="I20"/>
  <c r="J20"/>
  <c r="I18"/>
  <c r="J18"/>
  <c r="H18"/>
  <c r="D10" i="35"/>
  <c r="J14" i="37"/>
  <c r="H5" i="43" l="1"/>
  <c r="N5"/>
  <c r="U5"/>
  <c r="J6"/>
  <c r="X6"/>
  <c r="I7"/>
  <c r="H8"/>
  <c r="O8"/>
  <c r="R8"/>
  <c r="N9"/>
  <c r="U9"/>
  <c r="J10"/>
  <c r="X10"/>
  <c r="I11"/>
  <c r="H12"/>
  <c r="O12"/>
  <c r="R12"/>
  <c r="N13"/>
  <c r="U13"/>
  <c r="N14"/>
  <c r="P14" s="1"/>
  <c r="L5" i="45"/>
  <c r="F6"/>
  <c r="O6"/>
  <c r="R7"/>
  <c r="U8"/>
  <c r="L9"/>
  <c r="F11"/>
  <c r="O11"/>
  <c r="U13"/>
  <c r="L14"/>
  <c r="R16"/>
  <c r="F19"/>
  <c r="O19"/>
  <c r="U21"/>
  <c r="R5" i="43"/>
  <c r="N6"/>
  <c r="J5"/>
  <c r="X5"/>
  <c r="I6"/>
  <c r="H7"/>
  <c r="O7"/>
  <c r="R7"/>
  <c r="N8"/>
  <c r="U8"/>
  <c r="J9"/>
  <c r="X9"/>
  <c r="I10"/>
  <c r="H11"/>
  <c r="O11"/>
  <c r="R11"/>
  <c r="N12"/>
  <c r="U12"/>
  <c r="J13"/>
  <c r="X13"/>
  <c r="F5" i="45"/>
  <c r="O5"/>
  <c r="R6"/>
  <c r="U7"/>
  <c r="L8"/>
  <c r="F9"/>
  <c r="O9"/>
  <c r="U11"/>
  <c r="L12"/>
  <c r="R14"/>
  <c r="F17"/>
  <c r="O17"/>
  <c r="U19"/>
  <c r="L20"/>
  <c r="I5" i="43"/>
  <c r="H6"/>
  <c r="O6"/>
  <c r="R6"/>
  <c r="N7"/>
  <c r="U7"/>
  <c r="J8"/>
  <c r="X8"/>
  <c r="I9"/>
  <c r="H10"/>
  <c r="O10"/>
  <c r="R10"/>
  <c r="N11"/>
  <c r="U11"/>
  <c r="J12"/>
  <c r="X12"/>
  <c r="I13"/>
  <c r="J14"/>
  <c r="R5" i="45"/>
  <c r="U6"/>
  <c r="L7"/>
  <c r="F8"/>
  <c r="O8"/>
  <c r="R9"/>
  <c r="L10"/>
  <c r="R12"/>
  <c r="F15"/>
  <c r="O15"/>
  <c r="U17"/>
  <c r="L18"/>
  <c r="R20"/>
  <c r="O5" i="43"/>
  <c r="U6"/>
  <c r="J7"/>
  <c r="X7"/>
  <c r="I8"/>
  <c r="H9"/>
  <c r="O9"/>
  <c r="R9"/>
  <c r="N10"/>
  <c r="U10"/>
  <c r="J11"/>
  <c r="X11"/>
  <c r="I12"/>
  <c r="H13"/>
  <c r="O13"/>
  <c r="R13"/>
  <c r="O14"/>
  <c r="Q14" s="1"/>
  <c r="S14" s="1"/>
  <c r="U5" i="45"/>
  <c r="L6"/>
  <c r="F7"/>
  <c r="O7"/>
  <c r="R8"/>
  <c r="U9"/>
  <c r="R10"/>
  <c r="F13"/>
  <c r="O13"/>
  <c r="U15"/>
  <c r="L16"/>
  <c r="R18"/>
  <c r="F21"/>
  <c r="O21"/>
  <c r="U10"/>
  <c r="L11"/>
  <c r="F12"/>
  <c r="O12"/>
  <c r="R13"/>
  <c r="U14"/>
  <c r="L15"/>
  <c r="F16"/>
  <c r="O16"/>
  <c r="R17"/>
  <c r="U18"/>
  <c r="L19"/>
  <c r="F20"/>
  <c r="O20"/>
  <c r="R21"/>
  <c r="R7" i="46"/>
  <c r="U7"/>
  <c r="O8"/>
  <c r="X8"/>
  <c r="N9"/>
  <c r="Q9"/>
  <c r="M10"/>
  <c r="P10"/>
  <c r="R11"/>
  <c r="U11"/>
  <c r="O12"/>
  <c r="X12"/>
  <c r="N13"/>
  <c r="Q13"/>
  <c r="M14"/>
  <c r="P14"/>
  <c r="D14"/>
  <c r="R15"/>
  <c r="U15"/>
  <c r="O16"/>
  <c r="X16"/>
  <c r="N17"/>
  <c r="Q17"/>
  <c r="M18"/>
  <c r="P18"/>
  <c r="R19"/>
  <c r="U19"/>
  <c r="O20"/>
  <c r="X20"/>
  <c r="N21"/>
  <c r="Q21"/>
  <c r="M22"/>
  <c r="P22"/>
  <c r="R23"/>
  <c r="U23"/>
  <c r="O24"/>
  <c r="X24"/>
  <c r="N25"/>
  <c r="Q25"/>
  <c r="M26"/>
  <c r="P26"/>
  <c r="R27"/>
  <c r="U27"/>
  <c r="O28"/>
  <c r="X28"/>
  <c r="N29"/>
  <c r="Q29"/>
  <c r="M30"/>
  <c r="P30"/>
  <c r="R31"/>
  <c r="U31"/>
  <c r="O32"/>
  <c r="X32"/>
  <c r="N33"/>
  <c r="Q33"/>
  <c r="M34"/>
  <c r="P34"/>
  <c r="R35"/>
  <c r="U35"/>
  <c r="O36"/>
  <c r="X36"/>
  <c r="N37"/>
  <c r="Q37"/>
  <c r="M38"/>
  <c r="P38"/>
  <c r="R39"/>
  <c r="U39"/>
  <c r="O40"/>
  <c r="X40"/>
  <c r="N41"/>
  <c r="Q41"/>
  <c r="M42"/>
  <c r="P42"/>
  <c r="R43"/>
  <c r="U43"/>
  <c r="O44"/>
  <c r="X44"/>
  <c r="N45"/>
  <c r="Q45"/>
  <c r="M46"/>
  <c r="P46"/>
  <c r="R47"/>
  <c r="U47"/>
  <c r="O48"/>
  <c r="X48"/>
  <c r="N49"/>
  <c r="Q49"/>
  <c r="M50"/>
  <c r="P50"/>
  <c r="F11" i="47"/>
  <c r="I10"/>
  <c r="J11"/>
  <c r="R11"/>
  <c r="V11"/>
  <c r="W10"/>
  <c r="G13"/>
  <c r="N13"/>
  <c r="Q13"/>
  <c r="M14"/>
  <c r="T14"/>
  <c r="I15"/>
  <c r="W15"/>
  <c r="H16"/>
  <c r="G17"/>
  <c r="N17"/>
  <c r="Q17"/>
  <c r="M18"/>
  <c r="T18"/>
  <c r="I19"/>
  <c r="W19"/>
  <c r="H20"/>
  <c r="G21"/>
  <c r="N21"/>
  <c r="Q21"/>
  <c r="M22"/>
  <c r="T22"/>
  <c r="I23"/>
  <c r="W23"/>
  <c r="H24"/>
  <c r="G25"/>
  <c r="N25"/>
  <c r="Q25"/>
  <c r="M26"/>
  <c r="T26"/>
  <c r="I27"/>
  <c r="W27"/>
  <c r="H28"/>
  <c r="G29"/>
  <c r="N29"/>
  <c r="Q29"/>
  <c r="M30"/>
  <c r="T30"/>
  <c r="I31"/>
  <c r="W31"/>
  <c r="H32"/>
  <c r="G33"/>
  <c r="N33"/>
  <c r="Q33"/>
  <c r="M34"/>
  <c r="T34"/>
  <c r="Q6" i="46"/>
  <c r="U6"/>
  <c r="O7"/>
  <c r="X7"/>
  <c r="N8"/>
  <c r="Q8"/>
  <c r="M9"/>
  <c r="P9"/>
  <c r="R10"/>
  <c r="U10"/>
  <c r="O11"/>
  <c r="X11"/>
  <c r="N12"/>
  <c r="Q12"/>
  <c r="M13"/>
  <c r="P13"/>
  <c r="R14"/>
  <c r="U14"/>
  <c r="O15"/>
  <c r="X15"/>
  <c r="N16"/>
  <c r="Q16"/>
  <c r="M17"/>
  <c r="P17"/>
  <c r="R18"/>
  <c r="U18"/>
  <c r="O19"/>
  <c r="X19"/>
  <c r="N20"/>
  <c r="Q20"/>
  <c r="M21"/>
  <c r="P21"/>
  <c r="R22"/>
  <c r="U22"/>
  <c r="O23"/>
  <c r="X23"/>
  <c r="N24"/>
  <c r="Q24"/>
  <c r="M25"/>
  <c r="P25"/>
  <c r="R26"/>
  <c r="U26"/>
  <c r="O27"/>
  <c r="X27"/>
  <c r="N28"/>
  <c r="Q28"/>
  <c r="M29"/>
  <c r="P29"/>
  <c r="R30"/>
  <c r="U30"/>
  <c r="O31"/>
  <c r="X31"/>
  <c r="N32"/>
  <c r="Q32"/>
  <c r="M33"/>
  <c r="P33"/>
  <c r="R34"/>
  <c r="U34"/>
  <c r="O35"/>
  <c r="X35"/>
  <c r="N36"/>
  <c r="Q36"/>
  <c r="M37"/>
  <c r="P37"/>
  <c r="R38"/>
  <c r="U38"/>
  <c r="O39"/>
  <c r="X39"/>
  <c r="N40"/>
  <c r="Q40"/>
  <c r="M41"/>
  <c r="P41"/>
  <c r="R42"/>
  <c r="U42"/>
  <c r="O43"/>
  <c r="X43"/>
  <c r="N44"/>
  <c r="Q44"/>
  <c r="M45"/>
  <c r="P45"/>
  <c r="R46"/>
  <c r="U46"/>
  <c r="O47"/>
  <c r="X47"/>
  <c r="N48"/>
  <c r="Q48"/>
  <c r="M49"/>
  <c r="P49"/>
  <c r="R50"/>
  <c r="U50"/>
  <c r="H10" i="47"/>
  <c r="E11"/>
  <c r="U11"/>
  <c r="M13"/>
  <c r="T13"/>
  <c r="I14"/>
  <c r="W14"/>
  <c r="H15"/>
  <c r="G16"/>
  <c r="N16"/>
  <c r="Q16"/>
  <c r="M17"/>
  <c r="T17"/>
  <c r="I18"/>
  <c r="W18"/>
  <c r="H19"/>
  <c r="G20"/>
  <c r="N20"/>
  <c r="Q20"/>
  <c r="M21"/>
  <c r="T21"/>
  <c r="I22"/>
  <c r="W22"/>
  <c r="H23"/>
  <c r="G24"/>
  <c r="N24"/>
  <c r="Q24"/>
  <c r="M25"/>
  <c r="T25"/>
  <c r="I26"/>
  <c r="W26"/>
  <c r="H27"/>
  <c r="G28"/>
  <c r="N28"/>
  <c r="Q28"/>
  <c r="M29"/>
  <c r="T29"/>
  <c r="I30"/>
  <c r="W30"/>
  <c r="H31"/>
  <c r="G32"/>
  <c r="N32"/>
  <c r="Q32"/>
  <c r="M33"/>
  <c r="T33"/>
  <c r="I34"/>
  <c r="W34"/>
  <c r="F10" i="45"/>
  <c r="O10"/>
  <c r="R11"/>
  <c r="U12"/>
  <c r="L13"/>
  <c r="F14"/>
  <c r="O14"/>
  <c r="R15"/>
  <c r="U16"/>
  <c r="L17"/>
  <c r="F18"/>
  <c r="O18"/>
  <c r="R19"/>
  <c r="U20"/>
  <c r="L21"/>
  <c r="P6" i="46"/>
  <c r="X6"/>
  <c r="N7"/>
  <c r="Q7"/>
  <c r="M8"/>
  <c r="P8"/>
  <c r="R9"/>
  <c r="U9"/>
  <c r="O10"/>
  <c r="X10"/>
  <c r="N11"/>
  <c r="Q11"/>
  <c r="M12"/>
  <c r="P12"/>
  <c r="R13"/>
  <c r="U13"/>
  <c r="O14"/>
  <c r="X14"/>
  <c r="N15"/>
  <c r="Q15"/>
  <c r="M16"/>
  <c r="P16"/>
  <c r="R17"/>
  <c r="U17"/>
  <c r="O18"/>
  <c r="X18"/>
  <c r="N19"/>
  <c r="Q19"/>
  <c r="M20"/>
  <c r="P20"/>
  <c r="R21"/>
  <c r="U21"/>
  <c r="O22"/>
  <c r="X22"/>
  <c r="N23"/>
  <c r="Q23"/>
  <c r="M24"/>
  <c r="P24"/>
  <c r="R25"/>
  <c r="U25"/>
  <c r="O26"/>
  <c r="X26"/>
  <c r="N27"/>
  <c r="Q27"/>
  <c r="M28"/>
  <c r="P28"/>
  <c r="R29"/>
  <c r="U29"/>
  <c r="O30"/>
  <c r="X30"/>
  <c r="N31"/>
  <c r="Q31"/>
  <c r="M32"/>
  <c r="P32"/>
  <c r="R33"/>
  <c r="U33"/>
  <c r="O34"/>
  <c r="X34"/>
  <c r="N35"/>
  <c r="Q35"/>
  <c r="M36"/>
  <c r="P36"/>
  <c r="R37"/>
  <c r="U37"/>
  <c r="O38"/>
  <c r="X38"/>
  <c r="N39"/>
  <c r="Q39"/>
  <c r="M40"/>
  <c r="P40"/>
  <c r="R41"/>
  <c r="U41"/>
  <c r="O42"/>
  <c r="X42"/>
  <c r="N43"/>
  <c r="Q43"/>
  <c r="M44"/>
  <c r="P44"/>
  <c r="R45"/>
  <c r="U45"/>
  <c r="O46"/>
  <c r="X46"/>
  <c r="N47"/>
  <c r="Q47"/>
  <c r="M48"/>
  <c r="P48"/>
  <c r="R49"/>
  <c r="U49"/>
  <c r="O50"/>
  <c r="X50"/>
  <c r="G10" i="47"/>
  <c r="D11"/>
  <c r="L11"/>
  <c r="N11" s="1"/>
  <c r="N10"/>
  <c r="P11"/>
  <c r="Q11" s="1"/>
  <c r="Q10"/>
  <c r="I13"/>
  <c r="W13"/>
  <c r="H14"/>
  <c r="G15"/>
  <c r="N15"/>
  <c r="Q15"/>
  <c r="M16"/>
  <c r="T16"/>
  <c r="I17"/>
  <c r="W17"/>
  <c r="H18"/>
  <c r="G19"/>
  <c r="N19"/>
  <c r="Q19"/>
  <c r="M20"/>
  <c r="T20"/>
  <c r="I21"/>
  <c r="W21"/>
  <c r="H22"/>
  <c r="G23"/>
  <c r="N23"/>
  <c r="Q23"/>
  <c r="M24"/>
  <c r="T24"/>
  <c r="I25"/>
  <c r="W25"/>
  <c r="H26"/>
  <c r="G27"/>
  <c r="N27"/>
  <c r="Q27"/>
  <c r="M28"/>
  <c r="T28"/>
  <c r="I29"/>
  <c r="W29"/>
  <c r="H30"/>
  <c r="G31"/>
  <c r="N31"/>
  <c r="Q31"/>
  <c r="M32"/>
  <c r="T32"/>
  <c r="I33"/>
  <c r="W33"/>
  <c r="H34"/>
  <c r="O6" i="46"/>
  <c r="R6"/>
  <c r="M7"/>
  <c r="P7"/>
  <c r="R8"/>
  <c r="U8"/>
  <c r="O9"/>
  <c r="X9"/>
  <c r="N10"/>
  <c r="Q10"/>
  <c r="M11"/>
  <c r="P11"/>
  <c r="R12"/>
  <c r="U12"/>
  <c r="O13"/>
  <c r="X13"/>
  <c r="N14"/>
  <c r="Q14"/>
  <c r="M15"/>
  <c r="P15"/>
  <c r="R16"/>
  <c r="U16"/>
  <c r="O17"/>
  <c r="X17"/>
  <c r="N18"/>
  <c r="Q18"/>
  <c r="P19"/>
  <c r="D19"/>
  <c r="M19" s="1"/>
  <c r="R20"/>
  <c r="U20"/>
  <c r="O21"/>
  <c r="X21"/>
  <c r="N22"/>
  <c r="Q22"/>
  <c r="M23"/>
  <c r="P23"/>
  <c r="R24"/>
  <c r="U24"/>
  <c r="O25"/>
  <c r="X25"/>
  <c r="N26"/>
  <c r="Q26"/>
  <c r="M27"/>
  <c r="P27"/>
  <c r="R28"/>
  <c r="U28"/>
  <c r="O29"/>
  <c r="X29"/>
  <c r="N30"/>
  <c r="Q30"/>
  <c r="M31"/>
  <c r="P31"/>
  <c r="R32"/>
  <c r="U32"/>
  <c r="O33"/>
  <c r="X33"/>
  <c r="N34"/>
  <c r="Q34"/>
  <c r="M35"/>
  <c r="P35"/>
  <c r="R36"/>
  <c r="U36"/>
  <c r="O37"/>
  <c r="X37"/>
  <c r="N38"/>
  <c r="Q38"/>
  <c r="M39"/>
  <c r="P39"/>
  <c r="R40"/>
  <c r="U40"/>
  <c r="O41"/>
  <c r="X41"/>
  <c r="N42"/>
  <c r="Q42"/>
  <c r="M43"/>
  <c r="P43"/>
  <c r="R44"/>
  <c r="U44"/>
  <c r="O45"/>
  <c r="X45"/>
  <c r="N46"/>
  <c r="Q46"/>
  <c r="M47"/>
  <c r="P47"/>
  <c r="R48"/>
  <c r="U48"/>
  <c r="O49"/>
  <c r="X49"/>
  <c r="N50"/>
  <c r="Q50"/>
  <c r="C11" i="47"/>
  <c r="K11"/>
  <c r="M11" s="1"/>
  <c r="M10"/>
  <c r="O11"/>
  <c r="S11"/>
  <c r="T11" s="1"/>
  <c r="T10"/>
  <c r="H13"/>
  <c r="G14"/>
  <c r="N14"/>
  <c r="Q14"/>
  <c r="M15"/>
  <c r="T15"/>
  <c r="I16"/>
  <c r="W16"/>
  <c r="H17"/>
  <c r="G18"/>
  <c r="N18"/>
  <c r="Q18"/>
  <c r="M19"/>
  <c r="T19"/>
  <c r="I20"/>
  <c r="W20"/>
  <c r="H21"/>
  <c r="G22"/>
  <c r="N22"/>
  <c r="Q22"/>
  <c r="M23"/>
  <c r="T23"/>
  <c r="I24"/>
  <c r="W24"/>
  <c r="H25"/>
  <c r="G26"/>
  <c r="N26"/>
  <c r="Q26"/>
  <c r="M27"/>
  <c r="T27"/>
  <c r="I28"/>
  <c r="W28"/>
  <c r="H29"/>
  <c r="G30"/>
  <c r="N30"/>
  <c r="Q30"/>
  <c r="M31"/>
  <c r="T31"/>
  <c r="I32"/>
  <c r="W32"/>
  <c r="H33"/>
  <c r="G34"/>
  <c r="N34"/>
  <c r="Q34"/>
  <c r="X19" i="39" l="1"/>
  <c r="J20"/>
  <c r="X20"/>
  <c r="H20"/>
  <c r="O20"/>
  <c r="R20"/>
  <c r="N21"/>
  <c r="N5" i="40"/>
  <c r="U5"/>
  <c r="J6"/>
  <c r="X6"/>
  <c r="I7"/>
  <c r="H8"/>
  <c r="O8"/>
  <c r="R8"/>
  <c r="U9"/>
  <c r="J10"/>
  <c r="X10"/>
  <c r="I11"/>
  <c r="H12"/>
  <c r="O12"/>
  <c r="R12"/>
  <c r="N13"/>
  <c r="U13"/>
  <c r="J14"/>
  <c r="X14"/>
  <c r="H16"/>
  <c r="R16"/>
  <c r="N17"/>
  <c r="X18"/>
  <c r="N20" i="39"/>
  <c r="U20"/>
  <c r="J21"/>
  <c r="X21"/>
  <c r="J5" i="40"/>
  <c r="X5"/>
  <c r="I6"/>
  <c r="H7"/>
  <c r="O7"/>
  <c r="R7"/>
  <c r="N8"/>
  <c r="U8"/>
  <c r="J9"/>
  <c r="X9"/>
  <c r="I10"/>
  <c r="H11"/>
  <c r="O11"/>
  <c r="R11"/>
  <c r="N12"/>
  <c r="U12"/>
  <c r="J13"/>
  <c r="X13"/>
  <c r="I14"/>
  <c r="H15"/>
  <c r="O15"/>
  <c r="R15"/>
  <c r="N16"/>
  <c r="U16"/>
  <c r="J17"/>
  <c r="X17"/>
  <c r="I18"/>
  <c r="H19"/>
  <c r="O19"/>
  <c r="R19"/>
  <c r="N20"/>
  <c r="U20"/>
  <c r="J21"/>
  <c r="X21"/>
  <c r="I22"/>
  <c r="H23"/>
  <c r="O23"/>
  <c r="R23"/>
  <c r="I5"/>
  <c r="H6"/>
  <c r="O6"/>
  <c r="N7"/>
  <c r="U7"/>
  <c r="J8"/>
  <c r="I9"/>
  <c r="R10"/>
  <c r="J12"/>
  <c r="O18"/>
  <c r="R18"/>
  <c r="N19"/>
  <c r="U19"/>
  <c r="J20"/>
  <c r="X20"/>
  <c r="I21"/>
  <c r="H22"/>
  <c r="O22"/>
  <c r="R22"/>
  <c r="N23"/>
  <c r="U23"/>
  <c r="I21" i="39"/>
  <c r="R6" i="40"/>
  <c r="X8"/>
  <c r="H10"/>
  <c r="O10"/>
  <c r="N11"/>
  <c r="U11"/>
  <c r="X12"/>
  <c r="I13"/>
  <c r="H14"/>
  <c r="O14"/>
  <c r="R14"/>
  <c r="N15"/>
  <c r="U15"/>
  <c r="J16"/>
  <c r="X16"/>
  <c r="I17"/>
  <c r="H18"/>
  <c r="I20" i="39"/>
  <c r="H21"/>
  <c r="O21"/>
  <c r="R21"/>
  <c r="H5" i="40"/>
  <c r="O5"/>
  <c r="R5"/>
  <c r="N6"/>
  <c r="U6"/>
  <c r="J7"/>
  <c r="X7"/>
  <c r="I8"/>
  <c r="H9"/>
  <c r="O9"/>
  <c r="R9"/>
  <c r="N10"/>
  <c r="U10"/>
  <c r="J11"/>
  <c r="X11"/>
  <c r="I12"/>
  <c r="H13"/>
  <c r="O13"/>
  <c r="R13"/>
  <c r="N14"/>
  <c r="U14"/>
  <c r="J15"/>
  <c r="X15"/>
  <c r="I16"/>
  <c r="H17"/>
  <c r="O17"/>
  <c r="R17"/>
  <c r="N18"/>
  <c r="U18"/>
  <c r="J19"/>
  <c r="X19"/>
  <c r="I20"/>
  <c r="H21"/>
  <c r="O21"/>
  <c r="R21"/>
  <c r="N22"/>
  <c r="U22"/>
  <c r="J23"/>
  <c r="X23"/>
  <c r="U21" i="39"/>
  <c r="N9" i="40"/>
  <c r="I15"/>
  <c r="O16"/>
  <c r="U17"/>
  <c r="J18"/>
  <c r="I19"/>
  <c r="H20"/>
  <c r="O20"/>
  <c r="R20"/>
  <c r="N21"/>
  <c r="U21"/>
  <c r="J22"/>
  <c r="X22"/>
  <c r="I23"/>
  <c r="G11" i="47"/>
  <c r="H11"/>
  <c r="W11"/>
  <c r="I11"/>
  <c r="R14" i="43"/>
  <c r="T14" s="1"/>
  <c r="V14" s="1"/>
  <c r="U19" i="39" l="1"/>
  <c r="U14" i="43"/>
  <c r="W14" s="1"/>
  <c r="R19" i="39" l="1"/>
  <c r="X14" i="43"/>
  <c r="N19" i="39" l="1"/>
  <c r="O19"/>
  <c r="H19" l="1"/>
  <c r="I19"/>
  <c r="J19"/>
  <c r="X18" l="1"/>
  <c r="U18" l="1"/>
  <c r="R18" l="1"/>
  <c r="N18" l="1"/>
  <c r="O18"/>
  <c r="H18" l="1"/>
  <c r="I18"/>
  <c r="J18"/>
  <c r="X17" l="1"/>
  <c r="U17" l="1"/>
  <c r="R17" l="1"/>
  <c r="N17" l="1"/>
  <c r="O17"/>
  <c r="H17" l="1"/>
  <c r="I17"/>
  <c r="J17"/>
  <c r="X16" l="1"/>
  <c r="U16" l="1"/>
  <c r="R16" l="1"/>
  <c r="N16" l="1"/>
  <c r="O16"/>
  <c r="H16" l="1"/>
  <c r="I16"/>
  <c r="J16"/>
  <c r="X15" l="1"/>
  <c r="U15" l="1"/>
  <c r="R15" l="1"/>
  <c r="N15" l="1"/>
  <c r="O15"/>
  <c r="H15" l="1"/>
  <c r="I15"/>
  <c r="J15"/>
  <c r="X14" l="1"/>
  <c r="U14" l="1"/>
  <c r="R14" l="1"/>
  <c r="N14" l="1"/>
  <c r="O14"/>
  <c r="H14" l="1"/>
  <c r="I14"/>
  <c r="J14"/>
  <c r="X13" l="1"/>
  <c r="U13" l="1"/>
  <c r="R13" l="1"/>
  <c r="N13" l="1"/>
  <c r="O13"/>
  <c r="H13" l="1"/>
  <c r="I13"/>
  <c r="J13"/>
  <c r="X12" l="1"/>
  <c r="U12" l="1"/>
  <c r="R12" l="1"/>
  <c r="N12" l="1"/>
  <c r="O12"/>
  <c r="H12" l="1"/>
  <c r="I12"/>
  <c r="J12"/>
  <c r="X11" l="1"/>
  <c r="U11" l="1"/>
  <c r="R11" l="1"/>
  <c r="N11" l="1"/>
  <c r="O11"/>
  <c r="H11" l="1"/>
  <c r="I11"/>
  <c r="J11"/>
  <c r="X10" l="1"/>
  <c r="U10" l="1"/>
  <c r="R10" l="1"/>
  <c r="N10" l="1"/>
  <c r="O10"/>
  <c r="H10" l="1"/>
  <c r="I10"/>
  <c r="J10"/>
  <c r="X9" l="1"/>
  <c r="U9" l="1"/>
  <c r="R9" l="1"/>
  <c r="N9" l="1"/>
  <c r="O9"/>
  <c r="H9" l="1"/>
  <c r="I9"/>
  <c r="J9"/>
  <c r="X8" l="1"/>
  <c r="U8" l="1"/>
  <c r="R8" l="1"/>
  <c r="N8" l="1"/>
  <c r="O8"/>
  <c r="H8" l="1"/>
  <c r="I8"/>
  <c r="J8"/>
  <c r="X7" l="1"/>
  <c r="U7" l="1"/>
  <c r="R7" l="1"/>
  <c r="N7" l="1"/>
  <c r="O7"/>
  <c r="H7" l="1"/>
  <c r="I7"/>
  <c r="J7"/>
  <c r="X6" l="1"/>
  <c r="U6" l="1"/>
  <c r="R6" l="1"/>
  <c r="N6" l="1"/>
  <c r="O6"/>
  <c r="H6" l="1"/>
  <c r="I6"/>
  <c r="J6"/>
  <c r="W5"/>
  <c r="V5"/>
  <c r="T5"/>
  <c r="U5" s="1"/>
  <c r="S5"/>
  <c r="Q5"/>
  <c r="R5" s="1"/>
  <c r="P5"/>
  <c r="M5"/>
  <c r="O5" s="1"/>
  <c r="L5"/>
  <c r="K5"/>
  <c r="G5"/>
  <c r="F5"/>
  <c r="E5"/>
  <c r="D5"/>
  <c r="N5" l="1"/>
  <c r="H5"/>
  <c r="J5"/>
  <c r="I5"/>
  <c r="X5"/>
  <c r="X23" i="37"/>
  <c r="H5" i="38"/>
  <c r="O5"/>
  <c r="R5"/>
  <c r="N6"/>
  <c r="U6"/>
  <c r="J7"/>
  <c r="X7"/>
  <c r="I8"/>
  <c r="H9"/>
  <c r="O9"/>
  <c r="R9"/>
  <c r="N10"/>
  <c r="U10"/>
  <c r="J11"/>
  <c r="X11"/>
  <c r="I12"/>
  <c r="H13"/>
  <c r="O13"/>
  <c r="R13"/>
  <c r="N14"/>
  <c r="U14"/>
  <c r="J15"/>
  <c r="X15"/>
  <c r="I16"/>
  <c r="H17"/>
  <c r="O17"/>
  <c r="R17"/>
  <c r="N18"/>
  <c r="U18"/>
  <c r="J19"/>
  <c r="X19"/>
  <c r="I20"/>
  <c r="H21"/>
  <c r="O21"/>
  <c r="R21"/>
  <c r="N22"/>
  <c r="U22"/>
  <c r="J23"/>
  <c r="X23"/>
  <c r="I24" i="37"/>
  <c r="H25"/>
  <c r="O25"/>
  <c r="R25"/>
  <c r="H24"/>
  <c r="O24"/>
  <c r="R24"/>
  <c r="N25"/>
  <c r="U25"/>
  <c r="N5" i="38"/>
  <c r="U5"/>
  <c r="J6"/>
  <c r="X6"/>
  <c r="I7"/>
  <c r="H8"/>
  <c r="O8"/>
  <c r="R8"/>
  <c r="N9"/>
  <c r="U9"/>
  <c r="J10"/>
  <c r="X10"/>
  <c r="I11"/>
  <c r="H12"/>
  <c r="O12"/>
  <c r="R12"/>
  <c r="N13"/>
  <c r="U13"/>
  <c r="J14"/>
  <c r="X14"/>
  <c r="I15"/>
  <c r="H16"/>
  <c r="O16"/>
  <c r="R16"/>
  <c r="N17"/>
  <c r="U17"/>
  <c r="J18"/>
  <c r="X18"/>
  <c r="I19"/>
  <c r="H20"/>
  <c r="O20"/>
  <c r="R20"/>
  <c r="N21"/>
  <c r="U21"/>
  <c r="J22"/>
  <c r="X22"/>
  <c r="I23"/>
  <c r="N24" i="37"/>
  <c r="J5" i="38"/>
  <c r="X5"/>
  <c r="I6"/>
  <c r="H7"/>
  <c r="O7"/>
  <c r="R7"/>
  <c r="N8"/>
  <c r="U8"/>
  <c r="J9"/>
  <c r="X9"/>
  <c r="I10"/>
  <c r="H11"/>
  <c r="O11"/>
  <c r="R11"/>
  <c r="N12"/>
  <c r="U12"/>
  <c r="J13"/>
  <c r="X13"/>
  <c r="I14"/>
  <c r="H15"/>
  <c r="O15"/>
  <c r="R15"/>
  <c r="N16"/>
  <c r="U16"/>
  <c r="J17"/>
  <c r="X17"/>
  <c r="I18"/>
  <c r="H19"/>
  <c r="O19"/>
  <c r="R19"/>
  <c r="N20"/>
  <c r="U20"/>
  <c r="J21"/>
  <c r="X21"/>
  <c r="I22"/>
  <c r="H23"/>
  <c r="O23"/>
  <c r="R23"/>
  <c r="U24" i="37"/>
  <c r="J25"/>
  <c r="X25"/>
  <c r="J24"/>
  <c r="X24"/>
  <c r="I25"/>
  <c r="I5" i="38"/>
  <c r="H6"/>
  <c r="O6"/>
  <c r="R6"/>
  <c r="N7"/>
  <c r="U7"/>
  <c r="J8"/>
  <c r="X8"/>
  <c r="I9"/>
  <c r="H10"/>
  <c r="O10"/>
  <c r="R10"/>
  <c r="N11"/>
  <c r="U11"/>
  <c r="J12"/>
  <c r="X12"/>
  <c r="I13"/>
  <c r="H14"/>
  <c r="O14"/>
  <c r="R14"/>
  <c r="N15"/>
  <c r="U15"/>
  <c r="J16"/>
  <c r="X16"/>
  <c r="I17"/>
  <c r="H18"/>
  <c r="O18"/>
  <c r="R18"/>
  <c r="N19"/>
  <c r="U19"/>
  <c r="J20"/>
  <c r="X20"/>
  <c r="I21"/>
  <c r="H22"/>
  <c r="O22"/>
  <c r="R22"/>
  <c r="N23"/>
  <c r="U23"/>
  <c r="U23" i="37" l="1"/>
  <c r="R23" l="1"/>
  <c r="N23" l="1"/>
  <c r="O23"/>
  <c r="I23" l="1"/>
  <c r="J23"/>
  <c r="X22" l="1"/>
  <c r="U22" l="1"/>
  <c r="R22" l="1"/>
  <c r="N22" l="1"/>
  <c r="O22"/>
  <c r="J22"/>
  <c r="I22"/>
  <c r="H22"/>
  <c r="X21" l="1"/>
  <c r="U21" l="1"/>
  <c r="R21" l="1"/>
  <c r="N21" l="1"/>
  <c r="O21"/>
  <c r="J21"/>
  <c r="I21"/>
  <c r="H21"/>
  <c r="X20" l="1"/>
  <c r="U20" l="1"/>
  <c r="R20" l="1"/>
  <c r="N20" l="1"/>
  <c r="O20"/>
  <c r="H20" l="1"/>
  <c r="I20"/>
  <c r="J20"/>
  <c r="X19" l="1"/>
  <c r="U19" l="1"/>
  <c r="R19" l="1"/>
  <c r="N19" l="1"/>
  <c r="O19"/>
  <c r="H19" l="1"/>
  <c r="I19"/>
  <c r="J19"/>
  <c r="X18" l="1"/>
  <c r="U18" l="1"/>
  <c r="R18" l="1"/>
  <c r="N18" l="1"/>
  <c r="O18"/>
  <c r="J18"/>
  <c r="I18"/>
  <c r="H18"/>
  <c r="X17" l="1"/>
  <c r="U17" l="1"/>
  <c r="R17" l="1"/>
  <c r="N17" l="1"/>
  <c r="O17"/>
  <c r="H17" l="1"/>
  <c r="I17"/>
  <c r="J17"/>
  <c r="X16" l="1"/>
  <c r="U16" l="1"/>
  <c r="R16" l="1"/>
  <c r="N16" l="1"/>
  <c r="O16"/>
  <c r="J16"/>
  <c r="I16"/>
  <c r="H16"/>
  <c r="X15" l="1"/>
  <c r="U15" l="1"/>
  <c r="R15" l="1"/>
  <c r="N15" l="1"/>
  <c r="O15"/>
  <c r="H15" l="1"/>
  <c r="I15"/>
  <c r="J15"/>
  <c r="X14" l="1"/>
  <c r="U14" l="1"/>
  <c r="R14" l="1"/>
  <c r="N14" l="1"/>
  <c r="O14"/>
  <c r="I14"/>
  <c r="H14"/>
  <c r="X13" l="1"/>
  <c r="U13" l="1"/>
  <c r="R13" l="1"/>
  <c r="N13" l="1"/>
  <c r="O13"/>
  <c r="H13" l="1"/>
  <c r="I13"/>
  <c r="J13"/>
  <c r="X12" l="1"/>
  <c r="U12" l="1"/>
  <c r="R12" l="1"/>
  <c r="N12" l="1"/>
  <c r="O12"/>
  <c r="H12" l="1"/>
  <c r="I12"/>
  <c r="J12"/>
  <c r="X11" l="1"/>
  <c r="U11" l="1"/>
  <c r="R11" l="1"/>
  <c r="N11" l="1"/>
  <c r="O11"/>
  <c r="H11" l="1"/>
  <c r="I11"/>
  <c r="J11"/>
  <c r="X10" l="1"/>
  <c r="U10" l="1"/>
  <c r="R10" l="1"/>
  <c r="N10" l="1"/>
  <c r="O10"/>
  <c r="H10" l="1"/>
  <c r="I10"/>
  <c r="J10"/>
  <c r="X9" l="1"/>
  <c r="U9" l="1"/>
  <c r="R9" l="1"/>
  <c r="N9" l="1"/>
  <c r="O9"/>
  <c r="H9" l="1"/>
  <c r="I9"/>
  <c r="J9"/>
  <c r="X8" l="1"/>
  <c r="U8" l="1"/>
  <c r="R8" l="1"/>
  <c r="N8" l="1"/>
  <c r="O8"/>
  <c r="H8" l="1"/>
  <c r="I8"/>
  <c r="J8"/>
  <c r="X7" l="1"/>
  <c r="U7" l="1"/>
  <c r="R7" l="1"/>
  <c r="N7" l="1"/>
  <c r="O7"/>
  <c r="H7" l="1"/>
  <c r="I7"/>
  <c r="J7"/>
  <c r="X6" l="1"/>
  <c r="U6" l="1"/>
  <c r="R6" l="1"/>
  <c r="N6" l="1"/>
  <c r="O6"/>
  <c r="H6" l="1"/>
  <c r="I6"/>
  <c r="J6"/>
  <c r="X23" i="33" l="1"/>
  <c r="E10" i="35"/>
  <c r="H8"/>
  <c r="M10"/>
  <c r="O8"/>
  <c r="R8"/>
  <c r="N9"/>
  <c r="U9"/>
  <c r="N11"/>
  <c r="U11"/>
  <c r="J12"/>
  <c r="X12"/>
  <c r="I5" i="36"/>
  <c r="H6"/>
  <c r="O6"/>
  <c r="R6"/>
  <c r="N7"/>
  <c r="U7"/>
  <c r="J8"/>
  <c r="X8"/>
  <c r="I9"/>
  <c r="H10"/>
  <c r="O10"/>
  <c r="R10"/>
  <c r="N11"/>
  <c r="U11"/>
  <c r="J12"/>
  <c r="X12"/>
  <c r="I13"/>
  <c r="H14"/>
  <c r="O14"/>
  <c r="R14"/>
  <c r="N15"/>
  <c r="U15"/>
  <c r="J16"/>
  <c r="X16"/>
  <c r="J17"/>
  <c r="X17"/>
  <c r="J18"/>
  <c r="X18"/>
  <c r="I19"/>
  <c r="H20"/>
  <c r="O20"/>
  <c r="R20"/>
  <c r="N21"/>
  <c r="U21"/>
  <c r="J22"/>
  <c r="X22"/>
  <c r="I23"/>
  <c r="H33"/>
  <c r="O33"/>
  <c r="R33"/>
  <c r="N34"/>
  <c r="U34"/>
  <c r="J35"/>
  <c r="X35"/>
  <c r="I36"/>
  <c r="H37"/>
  <c r="O37"/>
  <c r="R37"/>
  <c r="N38"/>
  <c r="U38"/>
  <c r="J39"/>
  <c r="X39"/>
  <c r="I40"/>
  <c r="H41"/>
  <c r="O41"/>
  <c r="R41"/>
  <c r="N42"/>
  <c r="U42"/>
  <c r="J43"/>
  <c r="X43"/>
  <c r="I44"/>
  <c r="H45"/>
  <c r="O45"/>
  <c r="R45"/>
  <c r="N46"/>
  <c r="U46"/>
  <c r="J47"/>
  <c r="X47"/>
  <c r="I48"/>
  <c r="H49"/>
  <c r="O49"/>
  <c r="R49"/>
  <c r="N50"/>
  <c r="U50"/>
  <c r="J51"/>
  <c r="X51"/>
  <c r="J5" i="37"/>
  <c r="X5"/>
  <c r="J6" i="35"/>
  <c r="X6"/>
  <c r="I7"/>
  <c r="I6"/>
  <c r="H7"/>
  <c r="O7"/>
  <c r="R7"/>
  <c r="L10"/>
  <c r="N8"/>
  <c r="U8"/>
  <c r="J9"/>
  <c r="X9"/>
  <c r="J11"/>
  <c r="X11"/>
  <c r="I12"/>
  <c r="H5" i="36"/>
  <c r="O5"/>
  <c r="R5"/>
  <c r="N6"/>
  <c r="U6"/>
  <c r="J7"/>
  <c r="X7"/>
  <c r="I8"/>
  <c r="H9"/>
  <c r="O9"/>
  <c r="R9"/>
  <c r="N10"/>
  <c r="U10"/>
  <c r="J11"/>
  <c r="X11"/>
  <c r="I12"/>
  <c r="H13"/>
  <c r="O13"/>
  <c r="R13"/>
  <c r="N14"/>
  <c r="U14"/>
  <c r="J15"/>
  <c r="X15"/>
  <c r="I16"/>
  <c r="I17"/>
  <c r="I18"/>
  <c r="H19"/>
  <c r="O19"/>
  <c r="R19"/>
  <c r="N20"/>
  <c r="U20"/>
  <c r="J21"/>
  <c r="X21"/>
  <c r="I22"/>
  <c r="H23"/>
  <c r="O23"/>
  <c r="R23"/>
  <c r="N33"/>
  <c r="U33"/>
  <c r="J34"/>
  <c r="X34"/>
  <c r="I35"/>
  <c r="H36"/>
  <c r="O36"/>
  <c r="R36"/>
  <c r="N37"/>
  <c r="U37"/>
  <c r="J38"/>
  <c r="X38"/>
  <c r="I39"/>
  <c r="H40"/>
  <c r="O40"/>
  <c r="R40"/>
  <c r="N41"/>
  <c r="U41"/>
  <c r="J42"/>
  <c r="X42"/>
  <c r="I43"/>
  <c r="H44"/>
  <c r="O44"/>
  <c r="R44"/>
  <c r="N45"/>
  <c r="U45"/>
  <c r="J46"/>
  <c r="X46"/>
  <c r="I47"/>
  <c r="H48"/>
  <c r="O48"/>
  <c r="R48"/>
  <c r="N49"/>
  <c r="U49"/>
  <c r="J50"/>
  <c r="X50"/>
  <c r="I51"/>
  <c r="I5" i="37"/>
  <c r="O6" i="35"/>
  <c r="J8"/>
  <c r="G10"/>
  <c r="K10"/>
  <c r="W10"/>
  <c r="X8"/>
  <c r="I9"/>
  <c r="I11"/>
  <c r="H12"/>
  <c r="O12"/>
  <c r="R12"/>
  <c r="N5" i="36"/>
  <c r="U5"/>
  <c r="J6"/>
  <c r="X6"/>
  <c r="I7"/>
  <c r="H8"/>
  <c r="O8"/>
  <c r="R8"/>
  <c r="N9"/>
  <c r="U9"/>
  <c r="J10"/>
  <c r="X10"/>
  <c r="I11"/>
  <c r="H12"/>
  <c r="O12"/>
  <c r="R12"/>
  <c r="N13"/>
  <c r="U13"/>
  <c r="J14"/>
  <c r="X14"/>
  <c r="I15"/>
  <c r="H16"/>
  <c r="O16"/>
  <c r="R16"/>
  <c r="H17"/>
  <c r="O17"/>
  <c r="R17"/>
  <c r="H18"/>
  <c r="O18"/>
  <c r="R18"/>
  <c r="N19"/>
  <c r="U19"/>
  <c r="J20"/>
  <c r="X20"/>
  <c r="I21"/>
  <c r="H22"/>
  <c r="O22"/>
  <c r="R22"/>
  <c r="N23"/>
  <c r="U23"/>
  <c r="J33"/>
  <c r="X33"/>
  <c r="I34"/>
  <c r="H35"/>
  <c r="O35"/>
  <c r="R35"/>
  <c r="N36"/>
  <c r="U36"/>
  <c r="J37"/>
  <c r="X37"/>
  <c r="I38"/>
  <c r="H39"/>
  <c r="O39"/>
  <c r="R39"/>
  <c r="N40"/>
  <c r="U40"/>
  <c r="J41"/>
  <c r="X41"/>
  <c r="I42"/>
  <c r="H43"/>
  <c r="O43"/>
  <c r="R43"/>
  <c r="N44"/>
  <c r="U44"/>
  <c r="J45"/>
  <c r="X45"/>
  <c r="I46"/>
  <c r="H47"/>
  <c r="O47"/>
  <c r="R47"/>
  <c r="N48"/>
  <c r="U48"/>
  <c r="J49"/>
  <c r="X49"/>
  <c r="I50"/>
  <c r="H51"/>
  <c r="O51"/>
  <c r="R51"/>
  <c r="H5" i="37"/>
  <c r="O5"/>
  <c r="R5"/>
  <c r="H6" i="35"/>
  <c r="R6"/>
  <c r="N7"/>
  <c r="U7"/>
  <c r="N6"/>
  <c r="U6"/>
  <c r="J7"/>
  <c r="X7"/>
  <c r="F10"/>
  <c r="I10" s="1"/>
  <c r="I8"/>
  <c r="V10"/>
  <c r="H9"/>
  <c r="O9"/>
  <c r="R9"/>
  <c r="H11"/>
  <c r="O11"/>
  <c r="R11"/>
  <c r="N12"/>
  <c r="U12"/>
  <c r="J5" i="36"/>
  <c r="X5"/>
  <c r="I6"/>
  <c r="H7"/>
  <c r="O7"/>
  <c r="R7"/>
  <c r="N8"/>
  <c r="U8"/>
  <c r="J9"/>
  <c r="X9"/>
  <c r="I10"/>
  <c r="H11"/>
  <c r="O11"/>
  <c r="R11"/>
  <c r="N12"/>
  <c r="U12"/>
  <c r="J13"/>
  <c r="X13"/>
  <c r="I14"/>
  <c r="H15"/>
  <c r="O15"/>
  <c r="R15"/>
  <c r="N16"/>
  <c r="U16"/>
  <c r="N17"/>
  <c r="U17"/>
  <c r="N18"/>
  <c r="U18"/>
  <c r="J19"/>
  <c r="X19"/>
  <c r="I20"/>
  <c r="H21"/>
  <c r="O21"/>
  <c r="R21"/>
  <c r="N22"/>
  <c r="U22"/>
  <c r="J23"/>
  <c r="X23"/>
  <c r="I33"/>
  <c r="H34"/>
  <c r="O34"/>
  <c r="R34"/>
  <c r="N35"/>
  <c r="U35"/>
  <c r="J36"/>
  <c r="X36"/>
  <c r="I37"/>
  <c r="H38"/>
  <c r="O38"/>
  <c r="R38"/>
  <c r="N39"/>
  <c r="U39"/>
  <c r="J40"/>
  <c r="X40"/>
  <c r="I41"/>
  <c r="H42"/>
  <c r="O42"/>
  <c r="R42"/>
  <c r="N43"/>
  <c r="U43"/>
  <c r="J44"/>
  <c r="X44"/>
  <c r="I45"/>
  <c r="H46"/>
  <c r="O46"/>
  <c r="R46"/>
  <c r="N47"/>
  <c r="U47"/>
  <c r="J48"/>
  <c r="X48"/>
  <c r="I49"/>
  <c r="H50"/>
  <c r="O50"/>
  <c r="R50"/>
  <c r="N51"/>
  <c r="U51"/>
  <c r="N5" i="37"/>
  <c r="U5"/>
  <c r="U23" i="33" l="1"/>
  <c r="H10" i="35"/>
  <c r="X10"/>
  <c r="N10"/>
  <c r="J10"/>
  <c r="O10"/>
  <c r="R23" i="33" l="1"/>
  <c r="N23" l="1"/>
  <c r="O23"/>
  <c r="I23" l="1"/>
  <c r="J23"/>
  <c r="X22" l="1"/>
  <c r="U22" l="1"/>
  <c r="R22" l="1"/>
  <c r="N22" l="1"/>
  <c r="O22"/>
  <c r="H22" l="1"/>
  <c r="I22"/>
  <c r="J22"/>
  <c r="X21" l="1"/>
  <c r="U21" l="1"/>
  <c r="R21" l="1"/>
  <c r="N21" l="1"/>
  <c r="O21"/>
  <c r="H21" l="1"/>
  <c r="I21"/>
  <c r="J21"/>
  <c r="X20" l="1"/>
  <c r="U20" l="1"/>
  <c r="R20" l="1"/>
  <c r="N20" l="1"/>
  <c r="O20"/>
  <c r="H20" l="1"/>
  <c r="I20"/>
  <c r="J20"/>
  <c r="X19" l="1"/>
  <c r="U19" l="1"/>
  <c r="R19" l="1"/>
  <c r="N19" l="1"/>
  <c r="O19"/>
  <c r="H19" l="1"/>
  <c r="I19"/>
  <c r="J19"/>
  <c r="X18" l="1"/>
  <c r="U18" l="1"/>
  <c r="R18" l="1"/>
  <c r="N18" l="1"/>
  <c r="O18"/>
  <c r="H18" l="1"/>
  <c r="I18"/>
  <c r="J18"/>
  <c r="X17" l="1"/>
  <c r="U17" l="1"/>
  <c r="R17" l="1"/>
  <c r="N17" l="1"/>
  <c r="O17"/>
  <c r="H17" l="1"/>
  <c r="I17"/>
  <c r="J17"/>
  <c r="X16" l="1"/>
  <c r="U16" l="1"/>
  <c r="R16" l="1"/>
  <c r="N16" l="1"/>
  <c r="O16"/>
  <c r="H16" l="1"/>
  <c r="I16"/>
  <c r="J16"/>
  <c r="X15" l="1"/>
  <c r="U15" l="1"/>
  <c r="R15" l="1"/>
  <c r="N15" l="1"/>
  <c r="O15"/>
  <c r="H15" l="1"/>
  <c r="I15"/>
  <c r="J15"/>
  <c r="X14" l="1"/>
  <c r="U14" l="1"/>
  <c r="R14" l="1"/>
  <c r="N14" l="1"/>
  <c r="O14"/>
  <c r="I14" l="1"/>
  <c r="J14"/>
  <c r="X13" l="1"/>
  <c r="U13" l="1"/>
  <c r="R13" l="1"/>
  <c r="N13" l="1"/>
  <c r="O13"/>
  <c r="H13" l="1"/>
  <c r="I13"/>
  <c r="J13"/>
  <c r="X12" l="1"/>
  <c r="U12" l="1"/>
  <c r="R12" l="1"/>
  <c r="N12" l="1"/>
  <c r="O12"/>
  <c r="H12" l="1"/>
  <c r="I12"/>
  <c r="J12"/>
  <c r="X11" l="1"/>
  <c r="U11" l="1"/>
  <c r="R11" l="1"/>
  <c r="N11" l="1"/>
  <c r="O11"/>
  <c r="H11" l="1"/>
  <c r="I11"/>
  <c r="J11"/>
  <c r="X10" l="1"/>
  <c r="U10" l="1"/>
  <c r="R10" l="1"/>
  <c r="N10" l="1"/>
  <c r="O10"/>
  <c r="H10" l="1"/>
  <c r="I10"/>
  <c r="J10"/>
  <c r="X9" l="1"/>
  <c r="U9" l="1"/>
  <c r="R9" l="1"/>
  <c r="N9" l="1"/>
  <c r="O9"/>
  <c r="H9" l="1"/>
  <c r="I9"/>
  <c r="J9"/>
  <c r="X8" l="1"/>
  <c r="U8" l="1"/>
  <c r="R8" l="1"/>
  <c r="N8" l="1"/>
  <c r="O8"/>
  <c r="H8" l="1"/>
  <c r="I8"/>
  <c r="J8"/>
  <c r="X7" l="1"/>
  <c r="U7" l="1"/>
  <c r="R7" l="1"/>
  <c r="N7" l="1"/>
  <c r="O7"/>
  <c r="H7" l="1"/>
  <c r="I7"/>
  <c r="J7"/>
  <c r="X6" l="1"/>
  <c r="U6" l="1"/>
  <c r="R6" l="1"/>
  <c r="N6" l="1"/>
  <c r="O6"/>
  <c r="H6" l="1"/>
  <c r="I6"/>
  <c r="J6"/>
  <c r="X5" l="1"/>
  <c r="U5" l="1"/>
  <c r="R5" l="1"/>
  <c r="N5" l="1"/>
  <c r="O5"/>
  <c r="H5" l="1"/>
  <c r="I5"/>
  <c r="J5"/>
  <c r="F32" i="29"/>
  <c r="F31"/>
  <c r="F30"/>
  <c r="F29"/>
  <c r="F31" i="7"/>
  <c r="M5" i="2" l="1"/>
  <c r="T5"/>
  <c r="I6"/>
  <c r="W6"/>
  <c r="H7"/>
  <c r="G8"/>
  <c r="N8"/>
  <c r="Q8"/>
  <c r="M9"/>
  <c r="T9"/>
  <c r="I10"/>
  <c r="W10"/>
  <c r="H11"/>
  <c r="G12"/>
  <c r="N12"/>
  <c r="Q12"/>
  <c r="H21"/>
  <c r="H25"/>
  <c r="H7" i="4"/>
  <c r="G8"/>
  <c r="N8"/>
  <c r="Q8"/>
  <c r="M9"/>
  <c r="T9"/>
  <c r="I10"/>
  <c r="W10"/>
  <c r="H11"/>
  <c r="G12"/>
  <c r="N12"/>
  <c r="Q12"/>
  <c r="M13"/>
  <c r="T13"/>
  <c r="I14"/>
  <c r="W14"/>
  <c r="H15"/>
  <c r="G16"/>
  <c r="N16"/>
  <c r="Q16"/>
  <c r="M17"/>
  <c r="T17"/>
  <c r="I18"/>
  <c r="W18"/>
  <c r="H19"/>
  <c r="G20"/>
  <c r="N20"/>
  <c r="Q20"/>
  <c r="G22"/>
  <c r="N22"/>
  <c r="Q22"/>
  <c r="M23"/>
  <c r="T23"/>
  <c r="N24"/>
  <c r="Q24"/>
  <c r="H5" i="6"/>
  <c r="G8"/>
  <c r="H9"/>
  <c r="G12"/>
  <c r="F32"/>
  <c r="L5" i="7"/>
  <c r="M5"/>
  <c r="P5"/>
  <c r="Q5"/>
  <c r="G6"/>
  <c r="L7"/>
  <c r="M7"/>
  <c r="P7"/>
  <c r="Q7"/>
  <c r="G8"/>
  <c r="L9"/>
  <c r="M9"/>
  <c r="P9"/>
  <c r="Q9"/>
  <c r="G10"/>
  <c r="L11"/>
  <c r="M11"/>
  <c r="P11"/>
  <c r="Q11"/>
  <c r="G12"/>
  <c r="L13"/>
  <c r="M13"/>
  <c r="P13"/>
  <c r="Q13"/>
  <c r="G14"/>
  <c r="L15"/>
  <c r="M15"/>
  <c r="P15"/>
  <c r="Q15"/>
  <c r="G16"/>
  <c r="L17"/>
  <c r="M17"/>
  <c r="P17"/>
  <c r="Q17"/>
  <c r="G18"/>
  <c r="M19"/>
  <c r="L19"/>
  <c r="Q21"/>
  <c r="P21"/>
  <c r="P22"/>
  <c r="Q22"/>
  <c r="G35"/>
  <c r="F35"/>
  <c r="G43"/>
  <c r="F43"/>
  <c r="E56"/>
  <c r="G57"/>
  <c r="I58"/>
  <c r="E60"/>
  <c r="G61"/>
  <c r="I62"/>
  <c r="E64"/>
  <c r="G65"/>
  <c r="I66"/>
  <c r="E68"/>
  <c r="G69"/>
  <c r="I70"/>
  <c r="E72"/>
  <c r="I5" i="2"/>
  <c r="V15"/>
  <c r="W5"/>
  <c r="H6"/>
  <c r="G7"/>
  <c r="N7"/>
  <c r="Q7"/>
  <c r="M8"/>
  <c r="T8"/>
  <c r="I9"/>
  <c r="W9"/>
  <c r="H10"/>
  <c r="G11"/>
  <c r="N11"/>
  <c r="Q11"/>
  <c r="M12"/>
  <c r="T12"/>
  <c r="H22"/>
  <c r="H26"/>
  <c r="G7" i="4"/>
  <c r="N7"/>
  <c r="Q7"/>
  <c r="M8"/>
  <c r="T8"/>
  <c r="I9"/>
  <c r="W9"/>
  <c r="H10"/>
  <c r="G11"/>
  <c r="N11"/>
  <c r="Q11"/>
  <c r="M12"/>
  <c r="T12"/>
  <c r="I13"/>
  <c r="W13"/>
  <c r="H14"/>
  <c r="G15"/>
  <c r="N15"/>
  <c r="Q15"/>
  <c r="M16"/>
  <c r="T16"/>
  <c r="I17"/>
  <c r="W17"/>
  <c r="H18"/>
  <c r="G19"/>
  <c r="N19"/>
  <c r="Q19"/>
  <c r="M20"/>
  <c r="T20"/>
  <c r="N21"/>
  <c r="Q21"/>
  <c r="M22"/>
  <c r="T22"/>
  <c r="I23"/>
  <c r="W23"/>
  <c r="I24"/>
  <c r="M24"/>
  <c r="T24"/>
  <c r="G5" i="6"/>
  <c r="H6"/>
  <c r="G9"/>
  <c r="H10"/>
  <c r="E38"/>
  <c r="H39"/>
  <c r="E40"/>
  <c r="H41"/>
  <c r="E42"/>
  <c r="H43"/>
  <c r="E44"/>
  <c r="H45"/>
  <c r="E46"/>
  <c r="H47"/>
  <c r="H5" i="7"/>
  <c r="I5"/>
  <c r="H7"/>
  <c r="I7"/>
  <c r="H9"/>
  <c r="I9"/>
  <c r="H11"/>
  <c r="I11"/>
  <c r="H13"/>
  <c r="I13"/>
  <c r="H15"/>
  <c r="I15"/>
  <c r="H17"/>
  <c r="I17"/>
  <c r="Q19"/>
  <c r="P19"/>
  <c r="I20"/>
  <c r="H20"/>
  <c r="I22"/>
  <c r="H22"/>
  <c r="F34"/>
  <c r="G34"/>
  <c r="F42"/>
  <c r="G42"/>
  <c r="H5" i="2"/>
  <c r="U15"/>
  <c r="G6"/>
  <c r="N6"/>
  <c r="Q6"/>
  <c r="M7"/>
  <c r="T7"/>
  <c r="I8"/>
  <c r="W8"/>
  <c r="V16"/>
  <c r="W16" s="1"/>
  <c r="H9"/>
  <c r="G10"/>
  <c r="N10"/>
  <c r="Q10"/>
  <c r="M11"/>
  <c r="T11"/>
  <c r="I12"/>
  <c r="W12"/>
  <c r="H19"/>
  <c r="H23"/>
  <c r="M7" i="4"/>
  <c r="T7"/>
  <c r="I8"/>
  <c r="W8"/>
  <c r="H9"/>
  <c r="G10"/>
  <c r="N10"/>
  <c r="Q10"/>
  <c r="M11"/>
  <c r="T11"/>
  <c r="I12"/>
  <c r="W12"/>
  <c r="H13"/>
  <c r="G14"/>
  <c r="N14"/>
  <c r="Q14"/>
  <c r="M15"/>
  <c r="T15"/>
  <c r="I16"/>
  <c r="W16"/>
  <c r="H17"/>
  <c r="G18"/>
  <c r="N18"/>
  <c r="Q18"/>
  <c r="M19"/>
  <c r="T19"/>
  <c r="I20"/>
  <c r="W20"/>
  <c r="I21"/>
  <c r="M21"/>
  <c r="T21"/>
  <c r="I22"/>
  <c r="W22"/>
  <c r="H23"/>
  <c r="H24"/>
  <c r="W24"/>
  <c r="G6" i="6"/>
  <c r="H7"/>
  <c r="G10"/>
  <c r="H11"/>
  <c r="F23"/>
  <c r="F24"/>
  <c r="F25"/>
  <c r="F26"/>
  <c r="F27"/>
  <c r="F28"/>
  <c r="F29"/>
  <c r="F30"/>
  <c r="G5" i="7"/>
  <c r="L6"/>
  <c r="M6"/>
  <c r="P6"/>
  <c r="Q6"/>
  <c r="G7"/>
  <c r="L8"/>
  <c r="M8"/>
  <c r="P8"/>
  <c r="Q8"/>
  <c r="G9"/>
  <c r="L10"/>
  <c r="M10"/>
  <c r="P10"/>
  <c r="Q10"/>
  <c r="G11"/>
  <c r="L12"/>
  <c r="M12"/>
  <c r="P12"/>
  <c r="Q12"/>
  <c r="G13"/>
  <c r="L14"/>
  <c r="M14"/>
  <c r="P14"/>
  <c r="Q14"/>
  <c r="G15"/>
  <c r="L16"/>
  <c r="M16"/>
  <c r="P16"/>
  <c r="Q16"/>
  <c r="G17"/>
  <c r="L18"/>
  <c r="M18"/>
  <c r="Q18"/>
  <c r="P18"/>
  <c r="G20"/>
  <c r="L22"/>
  <c r="M22"/>
  <c r="G39"/>
  <c r="F39"/>
  <c r="G47"/>
  <c r="F47"/>
  <c r="G55"/>
  <c r="I56"/>
  <c r="E58"/>
  <c r="G59"/>
  <c r="I60"/>
  <c r="E62"/>
  <c r="G63"/>
  <c r="I64"/>
  <c r="E66"/>
  <c r="G67"/>
  <c r="I68"/>
  <c r="E70"/>
  <c r="G71"/>
  <c r="I72"/>
  <c r="G5" i="2"/>
  <c r="N5"/>
  <c r="Q5"/>
  <c r="M6"/>
  <c r="T6"/>
  <c r="I7"/>
  <c r="W7"/>
  <c r="H8"/>
  <c r="U16"/>
  <c r="G9"/>
  <c r="N9"/>
  <c r="Q9"/>
  <c r="M10"/>
  <c r="T10"/>
  <c r="I11"/>
  <c r="W11"/>
  <c r="H12"/>
  <c r="H20"/>
  <c r="H24"/>
  <c r="I7" i="4"/>
  <c r="W7"/>
  <c r="H8"/>
  <c r="G9"/>
  <c r="N9"/>
  <c r="Q9"/>
  <c r="M10"/>
  <c r="T10"/>
  <c r="I11"/>
  <c r="W11"/>
  <c r="H12"/>
  <c r="G13"/>
  <c r="N13"/>
  <c r="Q13"/>
  <c r="M14"/>
  <c r="T14"/>
  <c r="I15"/>
  <c r="W15"/>
  <c r="H16"/>
  <c r="G17"/>
  <c r="N17"/>
  <c r="Q17"/>
  <c r="M18"/>
  <c r="T18"/>
  <c r="I19"/>
  <c r="W19"/>
  <c r="H20"/>
  <c r="H21"/>
  <c r="W21"/>
  <c r="H22"/>
  <c r="G23"/>
  <c r="N23"/>
  <c r="Q23"/>
  <c r="G7" i="6"/>
  <c r="H8"/>
  <c r="G11"/>
  <c r="H12"/>
  <c r="F31"/>
  <c r="H38"/>
  <c r="J38" s="1"/>
  <c r="E39"/>
  <c r="J39"/>
  <c r="H40"/>
  <c r="J40" s="1"/>
  <c r="E41"/>
  <c r="J41"/>
  <c r="H42"/>
  <c r="J42" s="1"/>
  <c r="E43"/>
  <c r="J43"/>
  <c r="H44"/>
  <c r="J44" s="1"/>
  <c r="E45"/>
  <c r="J45"/>
  <c r="H46"/>
  <c r="J46" s="1"/>
  <c r="E47"/>
  <c r="J47"/>
  <c r="H6" i="7"/>
  <c r="I6"/>
  <c r="H8"/>
  <c r="I8"/>
  <c r="H10"/>
  <c r="I10"/>
  <c r="H12"/>
  <c r="I12"/>
  <c r="H14"/>
  <c r="I14"/>
  <c r="H16"/>
  <c r="I16"/>
  <c r="H18"/>
  <c r="I18"/>
  <c r="I19"/>
  <c r="H19"/>
  <c r="I21"/>
  <c r="H21"/>
  <c r="M21"/>
  <c r="L21"/>
  <c r="F38"/>
  <c r="G38"/>
  <c r="F46"/>
  <c r="G46"/>
  <c r="L20"/>
  <c r="M20"/>
  <c r="P20"/>
  <c r="Q20"/>
  <c r="G21"/>
  <c r="G32"/>
  <c r="F32"/>
  <c r="F36"/>
  <c r="G36"/>
  <c r="G40"/>
  <c r="F40"/>
  <c r="F44"/>
  <c r="G44"/>
  <c r="G48"/>
  <c r="F48"/>
  <c r="I6" i="9"/>
  <c r="H7"/>
  <c r="O7"/>
  <c r="R7"/>
  <c r="N8"/>
  <c r="U8"/>
  <c r="J9"/>
  <c r="X9"/>
  <c r="I10"/>
  <c r="H11"/>
  <c r="O11"/>
  <c r="R11"/>
  <c r="J12"/>
  <c r="O12"/>
  <c r="N13"/>
  <c r="U13"/>
  <c r="J14"/>
  <c r="X14"/>
  <c r="N6" i="11"/>
  <c r="U6"/>
  <c r="J7"/>
  <c r="X7"/>
  <c r="I8"/>
  <c r="N11"/>
  <c r="U11"/>
  <c r="J12"/>
  <c r="X12"/>
  <c r="I13"/>
  <c r="U7" i="14"/>
  <c r="Y7"/>
  <c r="AC7"/>
  <c r="AO7"/>
  <c r="BA7"/>
  <c r="U8"/>
  <c r="Y8"/>
  <c r="AC8"/>
  <c r="AO8"/>
  <c r="BA8"/>
  <c r="U9"/>
  <c r="Y9"/>
  <c r="AC9"/>
  <c r="AO9"/>
  <c r="BA9"/>
  <c r="Y10"/>
  <c r="AC10"/>
  <c r="AO10"/>
  <c r="BA10"/>
  <c r="Y11"/>
  <c r="AC11"/>
  <c r="AO11"/>
  <c r="BA11"/>
  <c r="U12"/>
  <c r="Y12"/>
  <c r="AC12"/>
  <c r="AO12"/>
  <c r="BA12"/>
  <c r="U13"/>
  <c r="Y13"/>
  <c r="AC13"/>
  <c r="AO13"/>
  <c r="BA13"/>
  <c r="U14"/>
  <c r="Y14"/>
  <c r="AC14"/>
  <c r="AO14"/>
  <c r="BA14"/>
  <c r="U15"/>
  <c r="Y15"/>
  <c r="AC15"/>
  <c r="AO15"/>
  <c r="BA15"/>
  <c r="U16"/>
  <c r="Y16"/>
  <c r="AC16"/>
  <c r="AO16"/>
  <c r="BA16"/>
  <c r="U17"/>
  <c r="Y17"/>
  <c r="AC17"/>
  <c r="AO17"/>
  <c r="BA17"/>
  <c r="U18"/>
  <c r="Y18"/>
  <c r="AC18"/>
  <c r="AO18"/>
  <c r="BA18"/>
  <c r="U19"/>
  <c r="Y19"/>
  <c r="AC19"/>
  <c r="AO19"/>
  <c r="BA19"/>
  <c r="U20"/>
  <c r="Y20"/>
  <c r="AC20"/>
  <c r="AO20"/>
  <c r="G76" i="17"/>
  <c r="I76" s="1"/>
  <c r="BA20" i="14"/>
  <c r="U21"/>
  <c r="Y21"/>
  <c r="AC21"/>
  <c r="AO21"/>
  <c r="BA21"/>
  <c r="U22"/>
  <c r="Y22"/>
  <c r="AC22"/>
  <c r="AO22"/>
  <c r="BA22"/>
  <c r="U23"/>
  <c r="Y23"/>
  <c r="AC23"/>
  <c r="AO23"/>
  <c r="BA23"/>
  <c r="U24"/>
  <c r="Y24"/>
  <c r="AC24"/>
  <c r="AO24"/>
  <c r="BA24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I6" i="15"/>
  <c r="P6"/>
  <c r="Q6"/>
  <c r="I8"/>
  <c r="J9"/>
  <c r="K9"/>
  <c r="Y9"/>
  <c r="X9"/>
  <c r="H10"/>
  <c r="O10"/>
  <c r="U11"/>
  <c r="T11"/>
  <c r="AC11"/>
  <c r="AB11"/>
  <c r="J13"/>
  <c r="K13"/>
  <c r="Y13"/>
  <c r="X13"/>
  <c r="H14"/>
  <c r="O14"/>
  <c r="U15"/>
  <c r="T15"/>
  <c r="AC15"/>
  <c r="AB15"/>
  <c r="J17"/>
  <c r="K17"/>
  <c r="Y17"/>
  <c r="X17"/>
  <c r="H18"/>
  <c r="O18"/>
  <c r="F33" i="7"/>
  <c r="G33"/>
  <c r="F37"/>
  <c r="G37"/>
  <c r="F41"/>
  <c r="G41"/>
  <c r="F45"/>
  <c r="G45"/>
  <c r="E55"/>
  <c r="I55"/>
  <c r="G56"/>
  <c r="E57"/>
  <c r="I57"/>
  <c r="G58"/>
  <c r="E59"/>
  <c r="I59"/>
  <c r="G60"/>
  <c r="E61"/>
  <c r="I61"/>
  <c r="G62"/>
  <c r="E63"/>
  <c r="I63"/>
  <c r="G64"/>
  <c r="E65"/>
  <c r="I65"/>
  <c r="G66"/>
  <c r="E67"/>
  <c r="I67"/>
  <c r="G68"/>
  <c r="E69"/>
  <c r="I69"/>
  <c r="G70"/>
  <c r="E71"/>
  <c r="I71"/>
  <c r="G72"/>
  <c r="H6" i="9"/>
  <c r="O6"/>
  <c r="R6"/>
  <c r="N7"/>
  <c r="U7"/>
  <c r="J8"/>
  <c r="X8"/>
  <c r="I9"/>
  <c r="H10"/>
  <c r="O10"/>
  <c r="R10"/>
  <c r="N11"/>
  <c r="U11"/>
  <c r="N12"/>
  <c r="U12"/>
  <c r="J13"/>
  <c r="X13"/>
  <c r="I14"/>
  <c r="J6" i="11"/>
  <c r="X6"/>
  <c r="I7"/>
  <c r="H8"/>
  <c r="O8"/>
  <c r="R8"/>
  <c r="J11"/>
  <c r="X11"/>
  <c r="I12"/>
  <c r="H13"/>
  <c r="O13"/>
  <c r="R13"/>
  <c r="T7" i="14"/>
  <c r="X7"/>
  <c r="AB7"/>
  <c r="AN7"/>
  <c r="AZ7"/>
  <c r="T8"/>
  <c r="X8"/>
  <c r="AB8"/>
  <c r="AN8"/>
  <c r="AZ8"/>
  <c r="T9"/>
  <c r="X9"/>
  <c r="AB9"/>
  <c r="AN9"/>
  <c r="AZ9"/>
  <c r="X10"/>
  <c r="AB10"/>
  <c r="AN10"/>
  <c r="AZ10"/>
  <c r="X11"/>
  <c r="AB11"/>
  <c r="AN11"/>
  <c r="AZ11"/>
  <c r="T12"/>
  <c r="X12"/>
  <c r="AB12"/>
  <c r="AN12"/>
  <c r="AZ12"/>
  <c r="T13"/>
  <c r="X13"/>
  <c r="AB13"/>
  <c r="AN13"/>
  <c r="AZ13"/>
  <c r="T14"/>
  <c r="X14"/>
  <c r="AB14"/>
  <c r="AN14"/>
  <c r="AZ14"/>
  <c r="T15"/>
  <c r="X15"/>
  <c r="AB15"/>
  <c r="AN15"/>
  <c r="AZ15"/>
  <c r="T16"/>
  <c r="X16"/>
  <c r="AB16"/>
  <c r="AN16"/>
  <c r="AZ16"/>
  <c r="T17"/>
  <c r="X17"/>
  <c r="AB17"/>
  <c r="AN17"/>
  <c r="AZ17"/>
  <c r="T18"/>
  <c r="X18"/>
  <c r="AB18"/>
  <c r="AN18"/>
  <c r="AZ18"/>
  <c r="T19"/>
  <c r="X19"/>
  <c r="AB19"/>
  <c r="AN19"/>
  <c r="AZ19"/>
  <c r="T20"/>
  <c r="X20"/>
  <c r="AB20"/>
  <c r="AN20"/>
  <c r="F76" i="17"/>
  <c r="H76" s="1"/>
  <c r="J76" s="1"/>
  <c r="AZ20" i="14"/>
  <c r="T21"/>
  <c r="X21"/>
  <c r="AB21"/>
  <c r="AN21"/>
  <c r="AZ21"/>
  <c r="T22"/>
  <c r="X22"/>
  <c r="AB22"/>
  <c r="AN22"/>
  <c r="AZ22"/>
  <c r="T23"/>
  <c r="X23"/>
  <c r="AB23"/>
  <c r="AN23"/>
  <c r="AZ23"/>
  <c r="T24"/>
  <c r="X24"/>
  <c r="AB24"/>
  <c r="AN24"/>
  <c r="AZ24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H6" i="15"/>
  <c r="O6"/>
  <c r="J7"/>
  <c r="K7"/>
  <c r="U7"/>
  <c r="T7"/>
  <c r="Y7"/>
  <c r="X7"/>
  <c r="AC7"/>
  <c r="AB7"/>
  <c r="H8"/>
  <c r="P8"/>
  <c r="Q8"/>
  <c r="I12"/>
  <c r="P12"/>
  <c r="Q12"/>
  <c r="I16"/>
  <c r="P16"/>
  <c r="Q16"/>
  <c r="N6" i="9"/>
  <c r="U6"/>
  <c r="J7"/>
  <c r="W17"/>
  <c r="X7"/>
  <c r="I8"/>
  <c r="H9"/>
  <c r="O9"/>
  <c r="R9"/>
  <c r="N10"/>
  <c r="U10"/>
  <c r="J11"/>
  <c r="X11"/>
  <c r="X12"/>
  <c r="I13"/>
  <c r="H14"/>
  <c r="O14"/>
  <c r="R14"/>
  <c r="I6" i="11"/>
  <c r="H7"/>
  <c r="O7"/>
  <c r="R7"/>
  <c r="N8"/>
  <c r="U8"/>
  <c r="I11"/>
  <c r="H12"/>
  <c r="O12"/>
  <c r="R12"/>
  <c r="N13"/>
  <c r="U13"/>
  <c r="W7" i="14"/>
  <c r="AA7"/>
  <c r="AE7"/>
  <c r="AQ7"/>
  <c r="BC7"/>
  <c r="W8"/>
  <c r="AA8"/>
  <c r="AE8"/>
  <c r="AQ8"/>
  <c r="BC8"/>
  <c r="W9"/>
  <c r="AA9"/>
  <c r="AE9"/>
  <c r="AQ9"/>
  <c r="BC9"/>
  <c r="AA10"/>
  <c r="AE10"/>
  <c r="AQ10"/>
  <c r="BC10"/>
  <c r="AA11"/>
  <c r="AE11"/>
  <c r="AQ11"/>
  <c r="BC11"/>
  <c r="W12"/>
  <c r="AA12"/>
  <c r="AE12"/>
  <c r="AQ12"/>
  <c r="BC12"/>
  <c r="W13"/>
  <c r="AA13"/>
  <c r="AE13"/>
  <c r="AQ13"/>
  <c r="BC13"/>
  <c r="W14"/>
  <c r="AA14"/>
  <c r="AE14"/>
  <c r="AQ14"/>
  <c r="BC14"/>
  <c r="W15"/>
  <c r="AA15"/>
  <c r="AE15"/>
  <c r="AQ15"/>
  <c r="BC15"/>
  <c r="W16"/>
  <c r="AA16"/>
  <c r="AE16"/>
  <c r="AQ16"/>
  <c r="BC16"/>
  <c r="W17"/>
  <c r="AA17"/>
  <c r="AE17"/>
  <c r="AQ17"/>
  <c r="BC17"/>
  <c r="W18"/>
  <c r="AA18"/>
  <c r="AE18"/>
  <c r="AQ18"/>
  <c r="BC18"/>
  <c r="W19"/>
  <c r="AA19"/>
  <c r="AE19"/>
  <c r="AQ19"/>
  <c r="BC19"/>
  <c r="W20"/>
  <c r="AA20"/>
  <c r="AE20"/>
  <c r="AQ20"/>
  <c r="BC20"/>
  <c r="W21"/>
  <c r="AA21"/>
  <c r="AE21"/>
  <c r="AQ21"/>
  <c r="BC21"/>
  <c r="W22"/>
  <c r="AA22"/>
  <c r="AE22"/>
  <c r="AQ22"/>
  <c r="BC22"/>
  <c r="W23"/>
  <c r="AA23"/>
  <c r="AE23"/>
  <c r="AQ23"/>
  <c r="BC23"/>
  <c r="W24"/>
  <c r="AA24"/>
  <c r="AE24"/>
  <c r="AQ24"/>
  <c r="BC24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I7" i="15"/>
  <c r="Q7"/>
  <c r="P7"/>
  <c r="O8"/>
  <c r="U9"/>
  <c r="T9"/>
  <c r="AC9"/>
  <c r="AB9"/>
  <c r="J11"/>
  <c r="K11"/>
  <c r="Y11"/>
  <c r="X11"/>
  <c r="H12"/>
  <c r="O12"/>
  <c r="U13"/>
  <c r="T13"/>
  <c r="AC13"/>
  <c r="AB13"/>
  <c r="J15"/>
  <c r="K15"/>
  <c r="Y15"/>
  <c r="X15"/>
  <c r="H16"/>
  <c r="O16"/>
  <c r="U17"/>
  <c r="T17"/>
  <c r="AC17"/>
  <c r="AB17"/>
  <c r="J19"/>
  <c r="K19"/>
  <c r="J6" i="9"/>
  <c r="X6"/>
  <c r="I7"/>
  <c r="V17"/>
  <c r="H8"/>
  <c r="O8"/>
  <c r="R8"/>
  <c r="N9"/>
  <c r="U9"/>
  <c r="J10"/>
  <c r="X10"/>
  <c r="I11"/>
  <c r="H13"/>
  <c r="O13"/>
  <c r="R13"/>
  <c r="N14"/>
  <c r="U14"/>
  <c r="H6" i="11"/>
  <c r="O6"/>
  <c r="R6"/>
  <c r="N7"/>
  <c r="U7"/>
  <c r="J8"/>
  <c r="X8"/>
  <c r="H11"/>
  <c r="O11"/>
  <c r="R11"/>
  <c r="N12"/>
  <c r="U12"/>
  <c r="J13"/>
  <c r="X13"/>
  <c r="V7" i="14"/>
  <c r="Z7"/>
  <c r="AD7"/>
  <c r="AP7"/>
  <c r="BB7"/>
  <c r="V8"/>
  <c r="Z8"/>
  <c r="AD8"/>
  <c r="AP8"/>
  <c r="BB8"/>
  <c r="V9"/>
  <c r="Z9"/>
  <c r="AD9"/>
  <c r="AP9"/>
  <c r="BB9"/>
  <c r="Z10"/>
  <c r="AD10"/>
  <c r="AP10"/>
  <c r="BB10"/>
  <c r="Z11"/>
  <c r="AD11"/>
  <c r="AP11"/>
  <c r="BB11"/>
  <c r="V12"/>
  <c r="Z12"/>
  <c r="AD12"/>
  <c r="AP12"/>
  <c r="BB12"/>
  <c r="V13"/>
  <c r="Z13"/>
  <c r="AD13"/>
  <c r="AP13"/>
  <c r="BB13"/>
  <c r="V14"/>
  <c r="Z14"/>
  <c r="AD14"/>
  <c r="AP14"/>
  <c r="BB14"/>
  <c r="V15"/>
  <c r="Z15"/>
  <c r="AD15"/>
  <c r="AP15"/>
  <c r="BB15"/>
  <c r="V16"/>
  <c r="Z16"/>
  <c r="AD16"/>
  <c r="AP16"/>
  <c r="BB16"/>
  <c r="V17"/>
  <c r="Z17"/>
  <c r="AD17"/>
  <c r="AP17"/>
  <c r="BB17"/>
  <c r="V18"/>
  <c r="Z18"/>
  <c r="AD18"/>
  <c r="AP18"/>
  <c r="BB18"/>
  <c r="V19"/>
  <c r="Z19"/>
  <c r="AD19"/>
  <c r="AP19"/>
  <c r="BB19"/>
  <c r="V20"/>
  <c r="Z20"/>
  <c r="AD20"/>
  <c r="AP20"/>
  <c r="BB20"/>
  <c r="V21"/>
  <c r="Z21"/>
  <c r="AD21"/>
  <c r="AP21"/>
  <c r="BB21"/>
  <c r="V22"/>
  <c r="Z22"/>
  <c r="AD22"/>
  <c r="AP22"/>
  <c r="BB22"/>
  <c r="V23"/>
  <c r="Z23"/>
  <c r="AD23"/>
  <c r="AP23"/>
  <c r="BB23"/>
  <c r="V24"/>
  <c r="Z24"/>
  <c r="AD24"/>
  <c r="AP24"/>
  <c r="BB24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K6" i="15"/>
  <c r="J6"/>
  <c r="T6"/>
  <c r="U6"/>
  <c r="X6"/>
  <c r="Y6"/>
  <c r="AB6"/>
  <c r="AC6"/>
  <c r="H7"/>
  <c r="O7"/>
  <c r="K8"/>
  <c r="J8"/>
  <c r="I10"/>
  <c r="P10"/>
  <c r="Q10"/>
  <c r="I14"/>
  <c r="P14"/>
  <c r="Q14"/>
  <c r="I18"/>
  <c r="P18"/>
  <c r="Q18"/>
  <c r="I9"/>
  <c r="Q9"/>
  <c r="P9"/>
  <c r="I11"/>
  <c r="Q11"/>
  <c r="P11"/>
  <c r="I13"/>
  <c r="Q13"/>
  <c r="P13"/>
  <c r="I15"/>
  <c r="Q15"/>
  <c r="P15"/>
  <c r="I17"/>
  <c r="Q17"/>
  <c r="P17"/>
  <c r="I19"/>
  <c r="P19"/>
  <c r="Q19"/>
  <c r="I21"/>
  <c r="T21"/>
  <c r="U21"/>
  <c r="X21"/>
  <c r="Y21"/>
  <c r="AB21"/>
  <c r="AC21"/>
  <c r="H22"/>
  <c r="O22"/>
  <c r="I33"/>
  <c r="P33"/>
  <c r="Q33"/>
  <c r="I35"/>
  <c r="P35"/>
  <c r="Q35"/>
  <c r="I37"/>
  <c r="P37"/>
  <c r="Q37"/>
  <c r="I39"/>
  <c r="P39"/>
  <c r="Q39"/>
  <c r="I41"/>
  <c r="P41"/>
  <c r="Q41"/>
  <c r="I43"/>
  <c r="P43"/>
  <c r="Q43"/>
  <c r="I45"/>
  <c r="P45"/>
  <c r="Q45"/>
  <c r="I47"/>
  <c r="T47"/>
  <c r="U47"/>
  <c r="X47"/>
  <c r="Y47"/>
  <c r="AB47"/>
  <c r="AC47"/>
  <c r="H48"/>
  <c r="O48"/>
  <c r="I7" i="16"/>
  <c r="I9"/>
  <c r="I11"/>
  <c r="I13"/>
  <c r="I15"/>
  <c r="I17"/>
  <c r="I19"/>
  <c r="I21"/>
  <c r="G8" i="18"/>
  <c r="G10"/>
  <c r="G12"/>
  <c r="G14"/>
  <c r="G16"/>
  <c r="G18"/>
  <c r="G20"/>
  <c r="G22"/>
  <c r="H29"/>
  <c r="H31"/>
  <c r="H33"/>
  <c r="H35"/>
  <c r="H37"/>
  <c r="H39"/>
  <c r="H41"/>
  <c r="H43"/>
  <c r="H52"/>
  <c r="H54"/>
  <c r="H56"/>
  <c r="H58"/>
  <c r="H60"/>
  <c r="H62"/>
  <c r="H64"/>
  <c r="H66"/>
  <c r="H75"/>
  <c r="H77"/>
  <c r="H79"/>
  <c r="H81"/>
  <c r="H83"/>
  <c r="H85"/>
  <c r="H87"/>
  <c r="H89"/>
  <c r="H91"/>
  <c r="G104"/>
  <c r="I104" s="1"/>
  <c r="H105"/>
  <c r="G108"/>
  <c r="I108" s="1"/>
  <c r="H109"/>
  <c r="G112"/>
  <c r="I112" s="1"/>
  <c r="H113"/>
  <c r="G116"/>
  <c r="I116" s="1"/>
  <c r="G63" i="17"/>
  <c r="I63" s="1"/>
  <c r="H124" i="18"/>
  <c r="H126"/>
  <c r="H128"/>
  <c r="H130"/>
  <c r="H132"/>
  <c r="H134"/>
  <c r="H136"/>
  <c r="H138"/>
  <c r="H140"/>
  <c r="H150"/>
  <c r="H152"/>
  <c r="H154"/>
  <c r="H156"/>
  <c r="D153"/>
  <c r="G160"/>
  <c r="G164"/>
  <c r="AF7" i="19"/>
  <c r="N9"/>
  <c r="T8" i="15"/>
  <c r="U8"/>
  <c r="X8"/>
  <c r="Y8"/>
  <c r="AB8"/>
  <c r="AC8"/>
  <c r="H9"/>
  <c r="O9"/>
  <c r="K10"/>
  <c r="J10"/>
  <c r="T10"/>
  <c r="U10"/>
  <c r="X10"/>
  <c r="Y10"/>
  <c r="AB10"/>
  <c r="AC10"/>
  <c r="H11"/>
  <c r="O11"/>
  <c r="K12"/>
  <c r="J12"/>
  <c r="T12"/>
  <c r="U12"/>
  <c r="X12"/>
  <c r="Y12"/>
  <c r="AB12"/>
  <c r="AC12"/>
  <c r="H13"/>
  <c r="O13"/>
  <c r="K14"/>
  <c r="J14"/>
  <c r="T14"/>
  <c r="U14"/>
  <c r="X14"/>
  <c r="Y14"/>
  <c r="AB14"/>
  <c r="AC14"/>
  <c r="H15"/>
  <c r="O15"/>
  <c r="K16"/>
  <c r="J16"/>
  <c r="T16"/>
  <c r="U16"/>
  <c r="X16"/>
  <c r="Y16"/>
  <c r="AB16"/>
  <c r="AC16"/>
  <c r="H17"/>
  <c r="O17"/>
  <c r="K18"/>
  <c r="J18"/>
  <c r="T18"/>
  <c r="U18"/>
  <c r="X18"/>
  <c r="Y18"/>
  <c r="AB18"/>
  <c r="AC18"/>
  <c r="H19"/>
  <c r="O19"/>
  <c r="J20"/>
  <c r="K20"/>
  <c r="U20"/>
  <c r="T20"/>
  <c r="Y20"/>
  <c r="X20"/>
  <c r="AC20"/>
  <c r="AB20"/>
  <c r="P21"/>
  <c r="Q21"/>
  <c r="J32"/>
  <c r="K32"/>
  <c r="U32"/>
  <c r="T32"/>
  <c r="Y32"/>
  <c r="X32"/>
  <c r="AC32"/>
  <c r="AB32"/>
  <c r="H33"/>
  <c r="O33"/>
  <c r="J34"/>
  <c r="K34"/>
  <c r="U34"/>
  <c r="T34"/>
  <c r="Y34"/>
  <c r="X34"/>
  <c r="AC34"/>
  <c r="AB34"/>
  <c r="H35"/>
  <c r="O35"/>
  <c r="J36"/>
  <c r="K36"/>
  <c r="U36"/>
  <c r="T36"/>
  <c r="Y36"/>
  <c r="X36"/>
  <c r="AC36"/>
  <c r="AB36"/>
  <c r="H37"/>
  <c r="O37"/>
  <c r="J38"/>
  <c r="K38"/>
  <c r="U38"/>
  <c r="T38"/>
  <c r="Y38"/>
  <c r="X38"/>
  <c r="AC38"/>
  <c r="AB38"/>
  <c r="H39"/>
  <c r="O39"/>
  <c r="J40"/>
  <c r="K40"/>
  <c r="U40"/>
  <c r="T40"/>
  <c r="Y40"/>
  <c r="X40"/>
  <c r="AC40"/>
  <c r="AB40"/>
  <c r="H41"/>
  <c r="O41"/>
  <c r="J42"/>
  <c r="K42"/>
  <c r="U42"/>
  <c r="T42"/>
  <c r="Y42"/>
  <c r="X42"/>
  <c r="AC42"/>
  <c r="AB42"/>
  <c r="H43"/>
  <c r="O43"/>
  <c r="J44"/>
  <c r="K44"/>
  <c r="U44"/>
  <c r="T44"/>
  <c r="Y44"/>
  <c r="X44"/>
  <c r="AC44"/>
  <c r="AB44"/>
  <c r="H45"/>
  <c r="O45"/>
  <c r="J46"/>
  <c r="K46"/>
  <c r="U46"/>
  <c r="T46"/>
  <c r="Y46"/>
  <c r="X46"/>
  <c r="AC46"/>
  <c r="AB46"/>
  <c r="P47"/>
  <c r="Q47"/>
  <c r="F6" i="16"/>
  <c r="F8"/>
  <c r="F10"/>
  <c r="F12"/>
  <c r="F14"/>
  <c r="F16"/>
  <c r="F18"/>
  <c r="F20"/>
  <c r="E13" i="17"/>
  <c r="I13" s="1"/>
  <c r="E9"/>
  <c r="I9" s="1"/>
  <c r="E12"/>
  <c r="E8"/>
  <c r="H7"/>
  <c r="E11"/>
  <c r="H11" s="1"/>
  <c r="E10"/>
  <c r="E40"/>
  <c r="I40" s="1"/>
  <c r="E36"/>
  <c r="I36" s="1"/>
  <c r="E26"/>
  <c r="I26" s="1"/>
  <c r="E22"/>
  <c r="I22" s="1"/>
  <c r="E39"/>
  <c r="E35"/>
  <c r="E25"/>
  <c r="E21"/>
  <c r="H20"/>
  <c r="E38"/>
  <c r="H38" s="1"/>
  <c r="E24"/>
  <c r="H24" s="1"/>
  <c r="E37"/>
  <c r="E23"/>
  <c r="H34"/>
  <c r="E69"/>
  <c r="I69" s="1"/>
  <c r="E65"/>
  <c r="I65" s="1"/>
  <c r="E55"/>
  <c r="I55" s="1"/>
  <c r="E51"/>
  <c r="I51" s="1"/>
  <c r="E68"/>
  <c r="E64"/>
  <c r="E54"/>
  <c r="E50"/>
  <c r="E67"/>
  <c r="H67" s="1"/>
  <c r="E53"/>
  <c r="H53" s="1"/>
  <c r="E66"/>
  <c r="E52"/>
  <c r="H7" i="18"/>
  <c r="H9"/>
  <c r="H11"/>
  <c r="H13"/>
  <c r="H15"/>
  <c r="H17"/>
  <c r="H19"/>
  <c r="H21"/>
  <c r="G29"/>
  <c r="I29" s="1"/>
  <c r="G31"/>
  <c r="I31" s="1"/>
  <c r="G33"/>
  <c r="I33" s="1"/>
  <c r="G35"/>
  <c r="I35" s="1"/>
  <c r="G37"/>
  <c r="I37" s="1"/>
  <c r="G39"/>
  <c r="I39" s="1"/>
  <c r="G41"/>
  <c r="I41" s="1"/>
  <c r="G43"/>
  <c r="I43" s="1"/>
  <c r="G52"/>
  <c r="I52" s="1"/>
  <c r="G54"/>
  <c r="I54" s="1"/>
  <c r="G56"/>
  <c r="I56" s="1"/>
  <c r="G58"/>
  <c r="I58" s="1"/>
  <c r="G60"/>
  <c r="I60" s="1"/>
  <c r="G62"/>
  <c r="I62" s="1"/>
  <c r="G64"/>
  <c r="I64" s="1"/>
  <c r="G66"/>
  <c r="I66" s="1"/>
  <c r="G75"/>
  <c r="I75" s="1"/>
  <c r="G77"/>
  <c r="I77" s="1"/>
  <c r="G79"/>
  <c r="I79" s="1"/>
  <c r="G81"/>
  <c r="I81" s="1"/>
  <c r="G83"/>
  <c r="I83" s="1"/>
  <c r="G85"/>
  <c r="I85" s="1"/>
  <c r="G87"/>
  <c r="I87" s="1"/>
  <c r="G89"/>
  <c r="I89" s="1"/>
  <c r="G91"/>
  <c r="I91" s="1"/>
  <c r="H101"/>
  <c r="G105"/>
  <c r="I105" s="1"/>
  <c r="H106"/>
  <c r="G109"/>
  <c r="I109" s="1"/>
  <c r="H110"/>
  <c r="G113"/>
  <c r="I113" s="1"/>
  <c r="H114"/>
  <c r="G124"/>
  <c r="F63" i="17"/>
  <c r="H63" s="1"/>
  <c r="J63" s="1"/>
  <c r="G126" i="18"/>
  <c r="I126" s="1"/>
  <c r="G128"/>
  <c r="I128" s="1"/>
  <c r="G130"/>
  <c r="I130" s="1"/>
  <c r="G132"/>
  <c r="I132" s="1"/>
  <c r="G134"/>
  <c r="I134" s="1"/>
  <c r="G136"/>
  <c r="I136" s="1"/>
  <c r="G138"/>
  <c r="I138" s="1"/>
  <c r="G140"/>
  <c r="I140" s="1"/>
  <c r="G150"/>
  <c r="I150" s="1"/>
  <c r="G152"/>
  <c r="I152" s="1"/>
  <c r="G154"/>
  <c r="I154" s="1"/>
  <c r="G156"/>
  <c r="I156" s="1"/>
  <c r="G161"/>
  <c r="G165"/>
  <c r="V6" i="19"/>
  <c r="AK6"/>
  <c r="N8"/>
  <c r="M9"/>
  <c r="I20" i="15"/>
  <c r="Q20"/>
  <c r="P20"/>
  <c r="O21"/>
  <c r="J22"/>
  <c r="K22"/>
  <c r="T22"/>
  <c r="U22"/>
  <c r="X22"/>
  <c r="Y22"/>
  <c r="AB22"/>
  <c r="AC22"/>
  <c r="I32"/>
  <c r="Q32"/>
  <c r="P32"/>
  <c r="I34"/>
  <c r="Q34"/>
  <c r="P34"/>
  <c r="I36"/>
  <c r="Q36"/>
  <c r="P36"/>
  <c r="I38"/>
  <c r="Q38"/>
  <c r="P38"/>
  <c r="I40"/>
  <c r="Q40"/>
  <c r="P40"/>
  <c r="I42"/>
  <c r="Q42"/>
  <c r="P42"/>
  <c r="I44"/>
  <c r="Q44"/>
  <c r="P44"/>
  <c r="I46"/>
  <c r="Q46"/>
  <c r="P46"/>
  <c r="O47"/>
  <c r="J48"/>
  <c r="K48"/>
  <c r="T48"/>
  <c r="U48"/>
  <c r="X48"/>
  <c r="Y48"/>
  <c r="AB48"/>
  <c r="AC48"/>
  <c r="I6" i="16"/>
  <c r="I8"/>
  <c r="I10"/>
  <c r="I12"/>
  <c r="I14"/>
  <c r="I16"/>
  <c r="I18"/>
  <c r="I20"/>
  <c r="G7" i="18"/>
  <c r="I7" s="1"/>
  <c r="G9"/>
  <c r="G11"/>
  <c r="I11" s="1"/>
  <c r="G13"/>
  <c r="G15"/>
  <c r="I15" s="1"/>
  <c r="G17"/>
  <c r="G19"/>
  <c r="I19" s="1"/>
  <c r="G21"/>
  <c r="H30"/>
  <c r="H32"/>
  <c r="H34"/>
  <c r="H36"/>
  <c r="H38"/>
  <c r="H40"/>
  <c r="H42"/>
  <c r="H44"/>
  <c r="H53"/>
  <c r="H55"/>
  <c r="H57"/>
  <c r="H59"/>
  <c r="H61"/>
  <c r="H63"/>
  <c r="H65"/>
  <c r="H67"/>
  <c r="H76"/>
  <c r="H78"/>
  <c r="H80"/>
  <c r="H82"/>
  <c r="H84"/>
  <c r="H86"/>
  <c r="H88"/>
  <c r="H90"/>
  <c r="G49" i="17"/>
  <c r="I49" s="1"/>
  <c r="H100" i="18"/>
  <c r="G101"/>
  <c r="I101" s="1"/>
  <c r="H102"/>
  <c r="H103"/>
  <c r="G106"/>
  <c r="H107"/>
  <c r="G110"/>
  <c r="H111"/>
  <c r="G114"/>
  <c r="H115"/>
  <c r="H125"/>
  <c r="H127"/>
  <c r="H129"/>
  <c r="H131"/>
  <c r="H133"/>
  <c r="H135"/>
  <c r="H137"/>
  <c r="H139"/>
  <c r="H149"/>
  <c r="H151"/>
  <c r="H153"/>
  <c r="H155"/>
  <c r="H157"/>
  <c r="G158"/>
  <c r="I158" s="1"/>
  <c r="G162"/>
  <c r="U6" i="19"/>
  <c r="AA6"/>
  <c r="M8"/>
  <c r="L9"/>
  <c r="AF9"/>
  <c r="T19" i="15"/>
  <c r="U19"/>
  <c r="X19"/>
  <c r="Y19"/>
  <c r="AB19"/>
  <c r="AC19"/>
  <c r="H20"/>
  <c r="O20"/>
  <c r="J21"/>
  <c r="K21"/>
  <c r="I22"/>
  <c r="P22"/>
  <c r="Q22"/>
  <c r="H32"/>
  <c r="O32"/>
  <c r="K33"/>
  <c r="J33"/>
  <c r="T33"/>
  <c r="U33"/>
  <c r="X33"/>
  <c r="Y33"/>
  <c r="AB33"/>
  <c r="AC33"/>
  <c r="H34"/>
  <c r="O34"/>
  <c r="K35"/>
  <c r="J35"/>
  <c r="T35"/>
  <c r="U35"/>
  <c r="X35"/>
  <c r="Y35"/>
  <c r="AB35"/>
  <c r="AC35"/>
  <c r="H36"/>
  <c r="O36"/>
  <c r="K37"/>
  <c r="J37"/>
  <c r="T37"/>
  <c r="U37"/>
  <c r="X37"/>
  <c r="Y37"/>
  <c r="AB37"/>
  <c r="AC37"/>
  <c r="H38"/>
  <c r="O38"/>
  <c r="K39"/>
  <c r="J39"/>
  <c r="T39"/>
  <c r="U39"/>
  <c r="X39"/>
  <c r="Y39"/>
  <c r="AB39"/>
  <c r="AC39"/>
  <c r="H40"/>
  <c r="O40"/>
  <c r="K41"/>
  <c r="J41"/>
  <c r="T41"/>
  <c r="U41"/>
  <c r="X41"/>
  <c r="Y41"/>
  <c r="AB41"/>
  <c r="AC41"/>
  <c r="H42"/>
  <c r="O42"/>
  <c r="K43"/>
  <c r="J43"/>
  <c r="T43"/>
  <c r="U43"/>
  <c r="X43"/>
  <c r="Y43"/>
  <c r="AB43"/>
  <c r="AC43"/>
  <c r="H44"/>
  <c r="O44"/>
  <c r="K45"/>
  <c r="J45"/>
  <c r="T45"/>
  <c r="U45"/>
  <c r="X45"/>
  <c r="Y45"/>
  <c r="AB45"/>
  <c r="AC45"/>
  <c r="H46"/>
  <c r="O46"/>
  <c r="J47"/>
  <c r="K47"/>
  <c r="I48"/>
  <c r="P48"/>
  <c r="Q48"/>
  <c r="F7" i="16"/>
  <c r="F9"/>
  <c r="F11"/>
  <c r="F13"/>
  <c r="F15"/>
  <c r="F17"/>
  <c r="F19"/>
  <c r="F21"/>
  <c r="H8" i="18"/>
  <c r="H10"/>
  <c r="H12"/>
  <c r="H14"/>
  <c r="H16"/>
  <c r="H18"/>
  <c r="H20"/>
  <c r="H22"/>
  <c r="G30"/>
  <c r="G32"/>
  <c r="I32" s="1"/>
  <c r="G34"/>
  <c r="G36"/>
  <c r="I36" s="1"/>
  <c r="G38"/>
  <c r="G40"/>
  <c r="I40" s="1"/>
  <c r="G42"/>
  <c r="G44"/>
  <c r="I44" s="1"/>
  <c r="G53"/>
  <c r="G55"/>
  <c r="I55" s="1"/>
  <c r="G57"/>
  <c r="G59"/>
  <c r="I59" s="1"/>
  <c r="G61"/>
  <c r="G63"/>
  <c r="I63" s="1"/>
  <c r="G65"/>
  <c r="G67"/>
  <c r="I67" s="1"/>
  <c r="G76"/>
  <c r="G78"/>
  <c r="I78" s="1"/>
  <c r="G80"/>
  <c r="G82"/>
  <c r="I82" s="1"/>
  <c r="G84"/>
  <c r="G86"/>
  <c r="I86" s="1"/>
  <c r="G88"/>
  <c r="G90"/>
  <c r="I90" s="1"/>
  <c r="G100"/>
  <c r="I100" s="1"/>
  <c r="F49" i="17"/>
  <c r="H49" s="1"/>
  <c r="J49" s="1"/>
  <c r="G102" i="18"/>
  <c r="I102" s="1"/>
  <c r="G103"/>
  <c r="I103" s="1"/>
  <c r="H104"/>
  <c r="G107"/>
  <c r="I107" s="1"/>
  <c r="H108"/>
  <c r="G111"/>
  <c r="I111" s="1"/>
  <c r="H112"/>
  <c r="G115"/>
  <c r="I115" s="1"/>
  <c r="H116"/>
  <c r="G125"/>
  <c r="I125" s="1"/>
  <c r="G127"/>
  <c r="G129"/>
  <c r="I129" s="1"/>
  <c r="G131"/>
  <c r="G133"/>
  <c r="I133" s="1"/>
  <c r="G135"/>
  <c r="G137"/>
  <c r="I137" s="1"/>
  <c r="G139"/>
  <c r="G149"/>
  <c r="I149" s="1"/>
  <c r="G151"/>
  <c r="G153"/>
  <c r="I153" s="1"/>
  <c r="G155"/>
  <c r="G157"/>
  <c r="I157" s="1"/>
  <c r="G159"/>
  <c r="G163"/>
  <c r="I163" s="1"/>
  <c r="L8" i="19"/>
  <c r="AF8"/>
  <c r="H158" i="18"/>
  <c r="H160"/>
  <c r="H162"/>
  <c r="H164"/>
  <c r="M6" i="19"/>
  <c r="M7"/>
  <c r="U7"/>
  <c r="AA7"/>
  <c r="V8"/>
  <c r="AK8"/>
  <c r="U9"/>
  <c r="AA9"/>
  <c r="V10"/>
  <c r="AK10"/>
  <c r="U11"/>
  <c r="AA11"/>
  <c r="V12"/>
  <c r="AK12"/>
  <c r="L14"/>
  <c r="N14"/>
  <c r="AF14"/>
  <c r="M15"/>
  <c r="L16"/>
  <c r="N16"/>
  <c r="AF16"/>
  <c r="M17"/>
  <c r="L18"/>
  <c r="N18"/>
  <c r="AF18"/>
  <c r="M19"/>
  <c r="L20"/>
  <c r="N20"/>
  <c r="AF20"/>
  <c r="M21"/>
  <c r="L22"/>
  <c r="N22"/>
  <c r="AF22"/>
  <c r="M23"/>
  <c r="L24"/>
  <c r="N24"/>
  <c r="AF24"/>
  <c r="N5" i="21"/>
  <c r="U5"/>
  <c r="J6"/>
  <c r="X6"/>
  <c r="I7"/>
  <c r="H8"/>
  <c r="O8"/>
  <c r="R8"/>
  <c r="N9"/>
  <c r="U9"/>
  <c r="J10"/>
  <c r="X10"/>
  <c r="I11"/>
  <c r="H12"/>
  <c r="O12"/>
  <c r="R12"/>
  <c r="N13"/>
  <c r="U13"/>
  <c r="M5" i="23"/>
  <c r="T5"/>
  <c r="I6"/>
  <c r="W6"/>
  <c r="H7"/>
  <c r="G8"/>
  <c r="N8"/>
  <c r="Q8"/>
  <c r="M9"/>
  <c r="T9"/>
  <c r="I10"/>
  <c r="W10"/>
  <c r="H11"/>
  <c r="W11"/>
  <c r="I17"/>
  <c r="W17"/>
  <c r="H18"/>
  <c r="G19"/>
  <c r="N19"/>
  <c r="Q19"/>
  <c r="M20"/>
  <c r="T20"/>
  <c r="I21"/>
  <c r="W21"/>
  <c r="H22"/>
  <c r="G23"/>
  <c r="N23"/>
  <c r="Q23"/>
  <c r="M24"/>
  <c r="T24"/>
  <c r="I25"/>
  <c r="W25"/>
  <c r="H26"/>
  <c r="G27"/>
  <c r="N27"/>
  <c r="Q27"/>
  <c r="M28"/>
  <c r="T28"/>
  <c r="I29"/>
  <c r="W29"/>
  <c r="Q30"/>
  <c r="W31"/>
  <c r="H32"/>
  <c r="H5" i="25"/>
  <c r="O5"/>
  <c r="R5"/>
  <c r="N6"/>
  <c r="U6"/>
  <c r="J7"/>
  <c r="X7"/>
  <c r="I8"/>
  <c r="I10"/>
  <c r="R11"/>
  <c r="N12"/>
  <c r="U12"/>
  <c r="J13"/>
  <c r="X13"/>
  <c r="H15"/>
  <c r="O15"/>
  <c r="I18"/>
  <c r="R19"/>
  <c r="N20"/>
  <c r="U20"/>
  <c r="R21"/>
  <c r="L10" i="19"/>
  <c r="N10"/>
  <c r="AF10"/>
  <c r="M11"/>
  <c r="L12"/>
  <c r="N12"/>
  <c r="AF12"/>
  <c r="N13"/>
  <c r="V13"/>
  <c r="AK13"/>
  <c r="U14"/>
  <c r="AA14"/>
  <c r="V15"/>
  <c r="AK15"/>
  <c r="U16"/>
  <c r="AA16"/>
  <c r="V17"/>
  <c r="AK17"/>
  <c r="U18"/>
  <c r="AA18"/>
  <c r="V19"/>
  <c r="AK19"/>
  <c r="U20"/>
  <c r="AA20"/>
  <c r="V21"/>
  <c r="AK21"/>
  <c r="U22"/>
  <c r="AA22"/>
  <c r="V23"/>
  <c r="AK23"/>
  <c r="U24"/>
  <c r="AA24"/>
  <c r="J5" i="21"/>
  <c r="X5"/>
  <c r="I6"/>
  <c r="H7"/>
  <c r="O7"/>
  <c r="R7"/>
  <c r="N8"/>
  <c r="U8"/>
  <c r="J9"/>
  <c r="X9"/>
  <c r="I10"/>
  <c r="H11"/>
  <c r="O11"/>
  <c r="R11"/>
  <c r="N12"/>
  <c r="U12"/>
  <c r="J13"/>
  <c r="X13"/>
  <c r="I5" i="23"/>
  <c r="W5"/>
  <c r="H6"/>
  <c r="G7"/>
  <c r="N7"/>
  <c r="Q7"/>
  <c r="M8"/>
  <c r="T8"/>
  <c r="I9"/>
  <c r="W9"/>
  <c r="H10"/>
  <c r="G11"/>
  <c r="N11"/>
  <c r="H17"/>
  <c r="G18"/>
  <c r="N18"/>
  <c r="Q18"/>
  <c r="M19"/>
  <c r="T19"/>
  <c r="I20"/>
  <c r="W20"/>
  <c r="H21"/>
  <c r="G22"/>
  <c r="N22"/>
  <c r="Q22"/>
  <c r="M23"/>
  <c r="T23"/>
  <c r="I24"/>
  <c r="W24"/>
  <c r="H25"/>
  <c r="G26"/>
  <c r="N26"/>
  <c r="Q26"/>
  <c r="M27"/>
  <c r="T27"/>
  <c r="I28"/>
  <c r="W28"/>
  <c r="H29"/>
  <c r="T30"/>
  <c r="I31"/>
  <c r="N31"/>
  <c r="G32"/>
  <c r="N32"/>
  <c r="Q32"/>
  <c r="N5" i="25"/>
  <c r="U5"/>
  <c r="J6"/>
  <c r="X6"/>
  <c r="I7"/>
  <c r="H8"/>
  <c r="R9"/>
  <c r="N10"/>
  <c r="U10"/>
  <c r="J11"/>
  <c r="X11"/>
  <c r="H13"/>
  <c r="O13"/>
  <c r="I16"/>
  <c r="R17"/>
  <c r="N18"/>
  <c r="U18"/>
  <c r="J19"/>
  <c r="X19"/>
  <c r="I21"/>
  <c r="X21"/>
  <c r="H159" i="18"/>
  <c r="H161"/>
  <c r="H163"/>
  <c r="H165"/>
  <c r="L6" i="19"/>
  <c r="N6"/>
  <c r="AF6"/>
  <c r="N7"/>
  <c r="V7"/>
  <c r="AK7"/>
  <c r="U8"/>
  <c r="AA8"/>
  <c r="V9"/>
  <c r="AK9"/>
  <c r="U10"/>
  <c r="AA10"/>
  <c r="V11"/>
  <c r="AK11"/>
  <c r="U12"/>
  <c r="AA12"/>
  <c r="AF13"/>
  <c r="M14"/>
  <c r="L15"/>
  <c r="N15"/>
  <c r="AF15"/>
  <c r="M16"/>
  <c r="L17"/>
  <c r="N17"/>
  <c r="AF17"/>
  <c r="M18"/>
  <c r="L19"/>
  <c r="N19"/>
  <c r="AF19"/>
  <c r="M20"/>
  <c r="L21"/>
  <c r="N21"/>
  <c r="AF21"/>
  <c r="M22"/>
  <c r="L23"/>
  <c r="N23"/>
  <c r="AF23"/>
  <c r="M24"/>
  <c r="I5" i="21"/>
  <c r="H6"/>
  <c r="O6"/>
  <c r="R6"/>
  <c r="N7"/>
  <c r="U7"/>
  <c r="J8"/>
  <c r="X8"/>
  <c r="I9"/>
  <c r="H10"/>
  <c r="O10"/>
  <c r="R10"/>
  <c r="N11"/>
  <c r="U11"/>
  <c r="J12"/>
  <c r="X12"/>
  <c r="I13"/>
  <c r="H5" i="23"/>
  <c r="G6"/>
  <c r="N6"/>
  <c r="Q6"/>
  <c r="M7"/>
  <c r="T7"/>
  <c r="I8"/>
  <c r="W8"/>
  <c r="H9"/>
  <c r="G10"/>
  <c r="N10"/>
  <c r="Q10"/>
  <c r="Q11"/>
  <c r="G17"/>
  <c r="N17"/>
  <c r="Q17"/>
  <c r="M18"/>
  <c r="T18"/>
  <c r="I19"/>
  <c r="W19"/>
  <c r="H20"/>
  <c r="G21"/>
  <c r="N21"/>
  <c r="Q21"/>
  <c r="M22"/>
  <c r="T22"/>
  <c r="I23"/>
  <c r="W23"/>
  <c r="H24"/>
  <c r="G25"/>
  <c r="N25"/>
  <c r="Q25"/>
  <c r="M26"/>
  <c r="T26"/>
  <c r="I27"/>
  <c r="W27"/>
  <c r="H28"/>
  <c r="G29"/>
  <c r="N29"/>
  <c r="Q29"/>
  <c r="W30"/>
  <c r="Q31"/>
  <c r="M32"/>
  <c r="T32"/>
  <c r="J5" i="25"/>
  <c r="X5"/>
  <c r="I6"/>
  <c r="H7"/>
  <c r="O7"/>
  <c r="R7"/>
  <c r="N8"/>
  <c r="U8"/>
  <c r="J9"/>
  <c r="X9"/>
  <c r="H11"/>
  <c r="O11"/>
  <c r="I14"/>
  <c r="R15"/>
  <c r="N16"/>
  <c r="U16"/>
  <c r="J17"/>
  <c r="X17"/>
  <c r="H19"/>
  <c r="O19"/>
  <c r="O21"/>
  <c r="M10" i="19"/>
  <c r="L11"/>
  <c r="N11"/>
  <c r="AF11"/>
  <c r="M12"/>
  <c r="M13"/>
  <c r="U13"/>
  <c r="AA13"/>
  <c r="V14"/>
  <c r="AK14"/>
  <c r="U15"/>
  <c r="AA15"/>
  <c r="V16"/>
  <c r="AK16"/>
  <c r="U17"/>
  <c r="AA17"/>
  <c r="V18"/>
  <c r="AK18"/>
  <c r="U19"/>
  <c r="AA19"/>
  <c r="V20"/>
  <c r="AK20"/>
  <c r="U21"/>
  <c r="AA21"/>
  <c r="V22"/>
  <c r="AK22"/>
  <c r="U23"/>
  <c r="AA23"/>
  <c r="V24"/>
  <c r="AK24"/>
  <c r="H5" i="21"/>
  <c r="O5"/>
  <c r="R5"/>
  <c r="N6"/>
  <c r="U6"/>
  <c r="J7"/>
  <c r="X7"/>
  <c r="I8"/>
  <c r="H9"/>
  <c r="O9"/>
  <c r="R9"/>
  <c r="N10"/>
  <c r="U10"/>
  <c r="J11"/>
  <c r="X11"/>
  <c r="I12"/>
  <c r="H13"/>
  <c r="O13"/>
  <c r="R13"/>
  <c r="G5" i="23"/>
  <c r="N5"/>
  <c r="Q5"/>
  <c r="M6"/>
  <c r="T6"/>
  <c r="I7"/>
  <c r="W7"/>
  <c r="H8"/>
  <c r="G9"/>
  <c r="N9"/>
  <c r="Q9"/>
  <c r="M10"/>
  <c r="T10"/>
  <c r="I11"/>
  <c r="T11"/>
  <c r="M17"/>
  <c r="T17"/>
  <c r="I18"/>
  <c r="W18"/>
  <c r="H19"/>
  <c r="G20"/>
  <c r="N20"/>
  <c r="Q20"/>
  <c r="M21"/>
  <c r="T21"/>
  <c r="I22"/>
  <c r="W22"/>
  <c r="H23"/>
  <c r="G24"/>
  <c r="N24"/>
  <c r="Q24"/>
  <c r="M25"/>
  <c r="T25"/>
  <c r="I26"/>
  <c r="W26"/>
  <c r="H27"/>
  <c r="G28"/>
  <c r="N28"/>
  <c r="Q28"/>
  <c r="M29"/>
  <c r="T29"/>
  <c r="I30"/>
  <c r="N30"/>
  <c r="T31"/>
  <c r="I32"/>
  <c r="W32"/>
  <c r="I5" i="25"/>
  <c r="H6"/>
  <c r="O6"/>
  <c r="R6"/>
  <c r="N7"/>
  <c r="U7"/>
  <c r="J8"/>
  <c r="H9"/>
  <c r="O9"/>
  <c r="I12"/>
  <c r="R13"/>
  <c r="N14"/>
  <c r="U14"/>
  <c r="J15"/>
  <c r="X15"/>
  <c r="H17"/>
  <c r="O17"/>
  <c r="I20"/>
  <c r="O8"/>
  <c r="R8"/>
  <c r="N9"/>
  <c r="U9"/>
  <c r="J10"/>
  <c r="X10"/>
  <c r="I11"/>
  <c r="H12"/>
  <c r="O12"/>
  <c r="R12"/>
  <c r="N13"/>
  <c r="U13"/>
  <c r="J14"/>
  <c r="X14"/>
  <c r="I15"/>
  <c r="H16"/>
  <c r="O16"/>
  <c r="R16"/>
  <c r="N17"/>
  <c r="U17"/>
  <c r="J18"/>
  <c r="X18"/>
  <c r="I19"/>
  <c r="H20"/>
  <c r="O20"/>
  <c r="R20"/>
  <c r="H22"/>
  <c r="O22"/>
  <c r="R22"/>
  <c r="I8" i="27"/>
  <c r="F7"/>
  <c r="I7" s="1"/>
  <c r="V7"/>
  <c r="O9"/>
  <c r="R9"/>
  <c r="N10"/>
  <c r="U10"/>
  <c r="J11"/>
  <c r="X11"/>
  <c r="I12"/>
  <c r="H13"/>
  <c r="O13"/>
  <c r="R13"/>
  <c r="N14"/>
  <c r="U14"/>
  <c r="J15"/>
  <c r="X15"/>
  <c r="N5" i="29"/>
  <c r="U5"/>
  <c r="J6"/>
  <c r="X6"/>
  <c r="I7"/>
  <c r="H8"/>
  <c r="O8"/>
  <c r="R8"/>
  <c r="I14"/>
  <c r="F18"/>
  <c r="E17"/>
  <c r="F19"/>
  <c r="G37"/>
  <c r="I73"/>
  <c r="I5" i="30"/>
  <c r="H6"/>
  <c r="O6"/>
  <c r="R6"/>
  <c r="N7"/>
  <c r="U7"/>
  <c r="J8"/>
  <c r="X8"/>
  <c r="I9"/>
  <c r="H10"/>
  <c r="O10"/>
  <c r="R10"/>
  <c r="N11"/>
  <c r="U11"/>
  <c r="J12"/>
  <c r="X12"/>
  <c r="I13"/>
  <c r="H14"/>
  <c r="O14"/>
  <c r="R14"/>
  <c r="N15"/>
  <c r="U15"/>
  <c r="J16"/>
  <c r="X16"/>
  <c r="J17"/>
  <c r="N17"/>
  <c r="U17"/>
  <c r="O18"/>
  <c r="R18"/>
  <c r="N19"/>
  <c r="U19"/>
  <c r="J20"/>
  <c r="X20"/>
  <c r="I21"/>
  <c r="U21"/>
  <c r="J22"/>
  <c r="X22"/>
  <c r="N5" i="31"/>
  <c r="U5"/>
  <c r="J6"/>
  <c r="X6"/>
  <c r="I7"/>
  <c r="H8"/>
  <c r="O8"/>
  <c r="R8"/>
  <c r="N9"/>
  <c r="U9"/>
  <c r="H11"/>
  <c r="O11"/>
  <c r="R11"/>
  <c r="H6" i="32"/>
  <c r="O6"/>
  <c r="R6"/>
  <c r="N7"/>
  <c r="U7"/>
  <c r="J8"/>
  <c r="X8"/>
  <c r="I9"/>
  <c r="H10"/>
  <c r="O10"/>
  <c r="R10"/>
  <c r="N11"/>
  <c r="U11"/>
  <c r="J12"/>
  <c r="X12"/>
  <c r="I14"/>
  <c r="H15"/>
  <c r="O15"/>
  <c r="R15"/>
  <c r="N16"/>
  <c r="U16"/>
  <c r="J17"/>
  <c r="X17"/>
  <c r="X19"/>
  <c r="N20"/>
  <c r="U20"/>
  <c r="N22" i="25"/>
  <c r="U22"/>
  <c r="O23"/>
  <c r="R23"/>
  <c r="H8" i="27"/>
  <c r="E7"/>
  <c r="O8"/>
  <c r="M7"/>
  <c r="Q7"/>
  <c r="R7" s="1"/>
  <c r="R8"/>
  <c r="N9"/>
  <c r="U9"/>
  <c r="J10"/>
  <c r="X10"/>
  <c r="I11"/>
  <c r="H12"/>
  <c r="O12"/>
  <c r="R12"/>
  <c r="N13"/>
  <c r="U13"/>
  <c r="J14"/>
  <c r="X14"/>
  <c r="I15"/>
  <c r="J5" i="29"/>
  <c r="X5"/>
  <c r="I6"/>
  <c r="H7"/>
  <c r="O7"/>
  <c r="R7"/>
  <c r="N8"/>
  <c r="U8"/>
  <c r="G14"/>
  <c r="I17"/>
  <c r="F21"/>
  <c r="E20"/>
  <c r="F22"/>
  <c r="F23"/>
  <c r="F24"/>
  <c r="I40"/>
  <c r="H5" i="30"/>
  <c r="O5"/>
  <c r="R5"/>
  <c r="N6"/>
  <c r="U6"/>
  <c r="J7"/>
  <c r="X7"/>
  <c r="I8"/>
  <c r="H9"/>
  <c r="O9"/>
  <c r="R9"/>
  <c r="N10"/>
  <c r="U10"/>
  <c r="J11"/>
  <c r="X11"/>
  <c r="I12"/>
  <c r="H13"/>
  <c r="O13"/>
  <c r="R13"/>
  <c r="N14"/>
  <c r="U14"/>
  <c r="J15"/>
  <c r="X15"/>
  <c r="I16"/>
  <c r="I17"/>
  <c r="X17"/>
  <c r="J18"/>
  <c r="N18"/>
  <c r="U18"/>
  <c r="J19"/>
  <c r="X19"/>
  <c r="I20"/>
  <c r="H21"/>
  <c r="X21"/>
  <c r="I22"/>
  <c r="J5" i="31"/>
  <c r="X5"/>
  <c r="I6"/>
  <c r="H7"/>
  <c r="O7"/>
  <c r="R7"/>
  <c r="N8"/>
  <c r="U8"/>
  <c r="J9"/>
  <c r="X9"/>
  <c r="N11"/>
  <c r="U11"/>
  <c r="N6" i="32"/>
  <c r="U6"/>
  <c r="J7"/>
  <c r="X7"/>
  <c r="I8"/>
  <c r="H9"/>
  <c r="O9"/>
  <c r="R9"/>
  <c r="N10"/>
  <c r="U10"/>
  <c r="J11"/>
  <c r="X11"/>
  <c r="I12"/>
  <c r="H14"/>
  <c r="O14"/>
  <c r="R14"/>
  <c r="N15"/>
  <c r="U15"/>
  <c r="J16"/>
  <c r="X16"/>
  <c r="I17"/>
  <c r="O18"/>
  <c r="R18"/>
  <c r="X20"/>
  <c r="X8" i="25"/>
  <c r="I9"/>
  <c r="H10"/>
  <c r="O10"/>
  <c r="R10"/>
  <c r="N11"/>
  <c r="U11"/>
  <c r="J12"/>
  <c r="X12"/>
  <c r="I13"/>
  <c r="H14"/>
  <c r="O14"/>
  <c r="R14"/>
  <c r="N15"/>
  <c r="U15"/>
  <c r="J16"/>
  <c r="X16"/>
  <c r="I17"/>
  <c r="H18"/>
  <c r="O18"/>
  <c r="R18"/>
  <c r="N19"/>
  <c r="U19"/>
  <c r="J20"/>
  <c r="X20"/>
  <c r="J21"/>
  <c r="N21"/>
  <c r="U21"/>
  <c r="J22"/>
  <c r="X22"/>
  <c r="J23"/>
  <c r="N23"/>
  <c r="U23"/>
  <c r="D7" i="27"/>
  <c r="L7"/>
  <c r="N8"/>
  <c r="P7"/>
  <c r="T7"/>
  <c r="U7" s="1"/>
  <c r="U8"/>
  <c r="J9"/>
  <c r="X9"/>
  <c r="I10"/>
  <c r="H11"/>
  <c r="O11"/>
  <c r="R11"/>
  <c r="N12"/>
  <c r="U12"/>
  <c r="J13"/>
  <c r="X13"/>
  <c r="I14"/>
  <c r="H15"/>
  <c r="O15"/>
  <c r="R15"/>
  <c r="I5" i="29"/>
  <c r="H6"/>
  <c r="O6"/>
  <c r="R6"/>
  <c r="N7"/>
  <c r="U7"/>
  <c r="J8"/>
  <c r="X8"/>
  <c r="G17"/>
  <c r="I20"/>
  <c r="G40"/>
  <c r="N5" i="30"/>
  <c r="U5"/>
  <c r="J6"/>
  <c r="X6"/>
  <c r="I7"/>
  <c r="H8"/>
  <c r="O8"/>
  <c r="R8"/>
  <c r="N9"/>
  <c r="U9"/>
  <c r="J10"/>
  <c r="X10"/>
  <c r="I11"/>
  <c r="H12"/>
  <c r="O12"/>
  <c r="R12"/>
  <c r="N13"/>
  <c r="U13"/>
  <c r="J14"/>
  <c r="X14"/>
  <c r="I15"/>
  <c r="H16"/>
  <c r="O16"/>
  <c r="R16"/>
  <c r="I18"/>
  <c r="X18"/>
  <c r="I19"/>
  <c r="H20"/>
  <c r="O20"/>
  <c r="R20"/>
  <c r="H22"/>
  <c r="O22"/>
  <c r="R22"/>
  <c r="I5" i="31"/>
  <c r="H6"/>
  <c r="O6"/>
  <c r="R6"/>
  <c r="N7"/>
  <c r="U7"/>
  <c r="J8"/>
  <c r="X8"/>
  <c r="I9"/>
  <c r="J11"/>
  <c r="X11"/>
  <c r="J6" i="32"/>
  <c r="X6"/>
  <c r="I7"/>
  <c r="H8"/>
  <c r="O8"/>
  <c r="R8"/>
  <c r="N9"/>
  <c r="U9"/>
  <c r="J10"/>
  <c r="X10"/>
  <c r="I11"/>
  <c r="H12"/>
  <c r="O12"/>
  <c r="R12"/>
  <c r="N14"/>
  <c r="U14"/>
  <c r="J15"/>
  <c r="X15"/>
  <c r="I16"/>
  <c r="H17"/>
  <c r="O17"/>
  <c r="R17"/>
  <c r="N18"/>
  <c r="U18"/>
  <c r="O19"/>
  <c r="R19"/>
  <c r="I22" i="25"/>
  <c r="I23"/>
  <c r="X23"/>
  <c r="J8" i="27"/>
  <c r="G7"/>
  <c r="K7"/>
  <c r="S7"/>
  <c r="X8"/>
  <c r="W7"/>
  <c r="X7" s="1"/>
  <c r="I9"/>
  <c r="H10"/>
  <c r="O10"/>
  <c r="R10"/>
  <c r="N11"/>
  <c r="U11"/>
  <c r="J12"/>
  <c r="X12"/>
  <c r="I13"/>
  <c r="H14"/>
  <c r="O14"/>
  <c r="R14"/>
  <c r="N15"/>
  <c r="U15"/>
  <c r="H5" i="29"/>
  <c r="O5"/>
  <c r="R5"/>
  <c r="N6"/>
  <c r="U6"/>
  <c r="J7"/>
  <c r="X7"/>
  <c r="I8"/>
  <c r="F15"/>
  <c r="E14"/>
  <c r="F16"/>
  <c r="G20"/>
  <c r="I37"/>
  <c r="I43"/>
  <c r="G73"/>
  <c r="J5" i="30"/>
  <c r="X5"/>
  <c r="I6"/>
  <c r="H7"/>
  <c r="O7"/>
  <c r="R7"/>
  <c r="N8"/>
  <c r="U8"/>
  <c r="J9"/>
  <c r="X9"/>
  <c r="I10"/>
  <c r="H11"/>
  <c r="O11"/>
  <c r="R11"/>
  <c r="N12"/>
  <c r="U12"/>
  <c r="J13"/>
  <c r="X13"/>
  <c r="I14"/>
  <c r="H15"/>
  <c r="O15"/>
  <c r="R15"/>
  <c r="N16"/>
  <c r="U16"/>
  <c r="O17"/>
  <c r="R17"/>
  <c r="H19"/>
  <c r="O19"/>
  <c r="R19"/>
  <c r="N20"/>
  <c r="U20"/>
  <c r="J21"/>
  <c r="R21"/>
  <c r="N22"/>
  <c r="U22"/>
  <c r="H5" i="31"/>
  <c r="O5"/>
  <c r="R5"/>
  <c r="N6"/>
  <c r="U6"/>
  <c r="J7"/>
  <c r="X7"/>
  <c r="I8"/>
  <c r="H9"/>
  <c r="O9"/>
  <c r="R9"/>
  <c r="J10"/>
  <c r="I11"/>
  <c r="I6" i="32"/>
  <c r="H7"/>
  <c r="O7"/>
  <c r="R7"/>
  <c r="N8"/>
  <c r="U8"/>
  <c r="J9"/>
  <c r="X9"/>
  <c r="I10"/>
  <c r="H11"/>
  <c r="O11"/>
  <c r="R11"/>
  <c r="N12"/>
  <c r="U12"/>
  <c r="J14"/>
  <c r="X14"/>
  <c r="I15"/>
  <c r="H16"/>
  <c r="O16"/>
  <c r="R16"/>
  <c r="N17"/>
  <c r="U17"/>
  <c r="X18"/>
  <c r="N19"/>
  <c r="U19"/>
  <c r="O20"/>
  <c r="R20"/>
  <c r="I7" i="17"/>
  <c r="I11"/>
  <c r="I23"/>
  <c r="I34"/>
  <c r="I38"/>
  <c r="I53"/>
  <c r="I67"/>
  <c r="H9"/>
  <c r="J9" s="1"/>
  <c r="H13"/>
  <c r="J13" s="1"/>
  <c r="H23"/>
  <c r="H36"/>
  <c r="J36" s="1"/>
  <c r="H40"/>
  <c r="J40" s="1"/>
  <c r="H51"/>
  <c r="J51" s="1"/>
  <c r="H55"/>
  <c r="J55" s="1"/>
  <c r="H65"/>
  <c r="J65" s="1"/>
  <c r="H69"/>
  <c r="J69" s="1"/>
  <c r="I10"/>
  <c r="I20"/>
  <c r="I24"/>
  <c r="I37"/>
  <c r="I52"/>
  <c r="I66"/>
  <c r="H10"/>
  <c r="J10" s="1"/>
  <c r="H22"/>
  <c r="J22" s="1"/>
  <c r="H26"/>
  <c r="J26" s="1"/>
  <c r="H37"/>
  <c r="H52"/>
  <c r="J52" s="1"/>
  <c r="H66"/>
  <c r="J66" s="1"/>
  <c r="H68" l="1"/>
  <c r="I68"/>
  <c r="H25"/>
  <c r="I25"/>
  <c r="N7" i="27"/>
  <c r="H7"/>
  <c r="I155" i="18"/>
  <c r="I139"/>
  <c r="I131"/>
  <c r="I88"/>
  <c r="I80"/>
  <c r="I65"/>
  <c r="I57"/>
  <c r="I42"/>
  <c r="I34"/>
  <c r="I110"/>
  <c r="I21"/>
  <c r="I13"/>
  <c r="I124"/>
  <c r="J67" i="17"/>
  <c r="J24"/>
  <c r="J11"/>
  <c r="I164" i="18"/>
  <c r="I16"/>
  <c r="I8"/>
  <c r="W18" i="9"/>
  <c r="H64" i="17"/>
  <c r="I64"/>
  <c r="H21"/>
  <c r="I21"/>
  <c r="H12"/>
  <c r="I12"/>
  <c r="J53"/>
  <c r="I18" i="18"/>
  <c r="I10"/>
  <c r="W15" i="2"/>
  <c r="H54" i="17"/>
  <c r="J54" s="1"/>
  <c r="I54"/>
  <c r="H39"/>
  <c r="I39"/>
  <c r="H8"/>
  <c r="J8" s="1"/>
  <c r="I8"/>
  <c r="J37"/>
  <c r="J23"/>
  <c r="J7" i="27"/>
  <c r="O7"/>
  <c r="I159" i="18"/>
  <c r="I151"/>
  <c r="I135"/>
  <c r="I127"/>
  <c r="I84"/>
  <c r="I76"/>
  <c r="I61"/>
  <c r="I53"/>
  <c r="I38"/>
  <c r="I30"/>
  <c r="I162"/>
  <c r="I114"/>
  <c r="I106"/>
  <c r="I17"/>
  <c r="I9"/>
  <c r="I161"/>
  <c r="J20" i="17"/>
  <c r="I20" i="18"/>
  <c r="I12"/>
  <c r="H50" i="17"/>
  <c r="I50"/>
  <c r="H35"/>
  <c r="I35"/>
  <c r="I165" i="18"/>
  <c r="J34" i="17"/>
  <c r="J38"/>
  <c r="J7"/>
  <c r="I160" i="18"/>
  <c r="I22"/>
  <c r="I14"/>
  <c r="J50" i="17" l="1"/>
  <c r="J12"/>
  <c r="J64"/>
  <c r="J25"/>
  <c r="J35"/>
  <c r="J21"/>
  <c r="J68"/>
  <c r="J39"/>
</calcChain>
</file>

<file path=xl/sharedStrings.xml><?xml version="1.0" encoding="utf-8"?>
<sst xmlns="http://schemas.openxmlformats.org/spreadsheetml/2006/main" count="2289" uniqueCount="521">
  <si>
    <t>ENCUESTA DE TURISMO RECEPTIVO DEL CABILDO DE TENERIFE</t>
  </si>
  <si>
    <t>T. Invierno 10/11</t>
  </si>
  <si>
    <t>INDICE</t>
  </si>
  <si>
    <t>TABLAS</t>
  </si>
  <si>
    <t>GRUPOS DE EDAD</t>
  </si>
  <si>
    <t>EDAD MEDIA DE LOS TURISTAS POR MERCADOS</t>
  </si>
  <si>
    <t>NIVEL DE RENTA DEL TURISTA</t>
  </si>
  <si>
    <t>NIVEL DE RENTA DEL TURISTA POR MERCADOS</t>
  </si>
  <si>
    <t>GRUPO VACACIONAL</t>
  </si>
  <si>
    <t>GASTO EN ORIGEN Y DESTINO</t>
  </si>
  <si>
    <t>GASTO EN DESTINO SEGÚN CONCEPTOS</t>
  </si>
  <si>
    <t>GASTO MEDIO EN DESTINO SEGÚN CONCEPTOS DE QUIÉNES GASTAN</t>
  </si>
  <si>
    <t>GASTO SEGÚN MERCADOS</t>
  </si>
  <si>
    <t>GASTO Y ESTIMACIÓN DE INGRESOS POR GRUPOS DE EDAD</t>
  </si>
  <si>
    <t>GASTO Y ESTIMACIÓN DE INGRESOS POR NACIONALIDAD</t>
  </si>
  <si>
    <t>NIVEL DE FIDELIDAD POR MERCADOS</t>
  </si>
  <si>
    <t>NIVEL DE FIDELIDAD POR MERCADOS (Últimos 5 años)</t>
  </si>
  <si>
    <t>ZONA DE ALOJAMIENTO</t>
  </si>
  <si>
    <t>ESTANCIA MEDIA POR MERCADOS</t>
  </si>
  <si>
    <t>TIPO DE ALOJAMIENTO</t>
  </si>
  <si>
    <t xml:space="preserve">USO DE COCHE </t>
  </si>
  <si>
    <t>FORMULA DE CONTRATACIÓN DEL VUELO Y EL ALOJAMIENTO</t>
  </si>
  <si>
    <t>FORMULA DE CONTRATACIÓN POR MERCADOS</t>
  </si>
  <si>
    <t>SERVICIOS CONTRATADOS EN ORIGEN</t>
  </si>
  <si>
    <t>TURISTAS QUE REALIZAN ESCALA EN SU VIAJE POR MERCADOS</t>
  </si>
  <si>
    <t>USO INTERNET</t>
  </si>
  <si>
    <t>USO INTERNET POR MERCADOS</t>
  </si>
  <si>
    <t>ACTIVIDADES REALIZADAS</t>
  </si>
  <si>
    <t>ACTIVIDADES REALIZADAS POR MERCADOS</t>
  </si>
  <si>
    <t>EXCURSIONES REALIZADAS</t>
  </si>
  <si>
    <t>EXCURSIONES REALIZADAS POR MERCADOS</t>
  </si>
  <si>
    <t>MOTIVOS ELECCIÓN TENERIFE</t>
  </si>
  <si>
    <t>SATISFACCIÓN</t>
  </si>
  <si>
    <t>SATISFACCIÓN DETALLADA</t>
  </si>
  <si>
    <t>ASPECTOS NEGATIVOS DEL VIAJE</t>
  </si>
  <si>
    <t>GRÁFICAS</t>
  </si>
  <si>
    <t>GRÁFICA DE LOS GRUPOS DE EDAD (1)</t>
  </si>
  <si>
    <t>GRÁFICA DE LOS GRUPOS DE EDAD (2)</t>
  </si>
  <si>
    <t>GRÁFICA EDAD MEDIA DE LOS TURISTAS POR MERCADOS</t>
  </si>
  <si>
    <t>GRÁFICA NIVEL DE RENTA DEL TURISTA POR MERCADOS</t>
  </si>
  <si>
    <t>GRÁFICA GRUPO VACACIONAL</t>
  </si>
  <si>
    <t>GRÁFICA GASTO EN ORIGEN Y DESTINO</t>
  </si>
  <si>
    <t>GRÁFICA GASTO EN DESTINO SEGÚN PARTIDAS</t>
  </si>
  <si>
    <t>GRÁFICA FIDELIDAD POR MERCADOS</t>
  </si>
  <si>
    <t>GRÁFICA ZONA DE ALOJAMIENTO</t>
  </si>
  <si>
    <t>GRÁFICA ESTANCIA MEDIA POR MERCADOS</t>
  </si>
  <si>
    <t>GRÁFICA TIPO DE ALOJAMIENTO</t>
  </si>
  <si>
    <t>GRÁFICA REALIZACIÓN DE ESCALA EN EL VIAJE POR MERCADOS</t>
  </si>
  <si>
    <t>GRÁFICA MOTIVOS ELECCIÓN TENERIFE</t>
  </si>
  <si>
    <t>GRÁFICA SATISFACCIÓN</t>
  </si>
  <si>
    <t>DISTRIBUCIÓN POR EDADES DE LOS TURISTAS  (%)</t>
  </si>
  <si>
    <t>I trimestre 2010</t>
  </si>
  <si>
    <t>I trimestre 2011</t>
  </si>
  <si>
    <t>var 11/10</t>
  </si>
  <si>
    <t>25 años y menos</t>
  </si>
  <si>
    <t>26 a 30 años</t>
  </si>
  <si>
    <t>31 a 45 años</t>
  </si>
  <si>
    <t>GRÁFICA 1</t>
  </si>
  <si>
    <t>46 a 50 años</t>
  </si>
  <si>
    <t>51 a 60 años</t>
  </si>
  <si>
    <t>61 y más años</t>
  </si>
  <si>
    <t>GRÁFICA 2</t>
  </si>
  <si>
    <t>no contesta</t>
  </si>
  <si>
    <t>Media de Edad (años)</t>
  </si>
  <si>
    <t>Fuente: Encuesta al Turismo Receptivo Cabildo Tenerife. Elaboración: Turismo de Tenerife</t>
  </si>
  <si>
    <t>DISTRIBUCIÓN POR EDADES DE LOS TURISTAS DE TENERIFE (%)</t>
  </si>
  <si>
    <t>Fuente: Encuesta al Turismo Receptivo Cabildo Tenerife
Elaboración: Turismo de Tenerife</t>
  </si>
  <si>
    <t>TABLA</t>
  </si>
  <si>
    <t>dif.08/07</t>
  </si>
  <si>
    <t>dif.09/08</t>
  </si>
  <si>
    <t>dif.10/09</t>
  </si>
  <si>
    <t>dif.  Invierno 
08-09/09-10</t>
  </si>
  <si>
    <t>dif.  Invierno 
09-10/10-11</t>
  </si>
  <si>
    <t>Dif 11/10</t>
  </si>
  <si>
    <t>Reino Unido</t>
  </si>
  <si>
    <t>Bélgica</t>
  </si>
  <si>
    <t>Suiza + Austria</t>
  </si>
  <si>
    <t>Alemania</t>
  </si>
  <si>
    <t>Dinamarca</t>
  </si>
  <si>
    <t>Francia</t>
  </si>
  <si>
    <t xml:space="preserve">Irlanda </t>
  </si>
  <si>
    <t>Todos los países</t>
  </si>
  <si>
    <t>Noruega</t>
  </si>
  <si>
    <t>Holanda</t>
  </si>
  <si>
    <t>Total nórdicos</t>
  </si>
  <si>
    <t>Suecia</t>
  </si>
  <si>
    <t>Italia</t>
  </si>
  <si>
    <t>Finlandia</t>
  </si>
  <si>
    <t>Península</t>
  </si>
  <si>
    <t>n.d.</t>
  </si>
  <si>
    <t>-</t>
  </si>
  <si>
    <t>España</t>
  </si>
  <si>
    <t>Rusia</t>
  </si>
  <si>
    <t>Canarias</t>
  </si>
  <si>
    <t>GRÁFICA</t>
  </si>
  <si>
    <t>DISTRIBUCIÓN DE LA RENTA MEDIA FAMILIAR DE LOS TURISTAS DE TENERIFE (%)</t>
  </si>
  <si>
    <t>var.  Invierno 
08-09/09-10</t>
  </si>
  <si>
    <t>18.000 y menos</t>
  </si>
  <si>
    <t>18.001 a 24.000</t>
  </si>
  <si>
    <t>24.001 a 36.000</t>
  </si>
  <si>
    <t>36.001 a 48.000</t>
  </si>
  <si>
    <t>48.001 a 60.000</t>
  </si>
  <si>
    <t>60.000 y más</t>
  </si>
  <si>
    <r>
      <t>Renta media (</t>
    </r>
    <r>
      <rPr>
        <b/>
        <sz val="10"/>
        <color theme="3" tint="-0.249977111117893"/>
        <rFont val="Calibri"/>
        <family val="2"/>
        <scheme val="minor"/>
      </rPr>
      <t>€</t>
    </r>
    <r>
      <rPr>
        <b/>
        <i/>
        <sz val="10"/>
        <color theme="3" tint="-0.249977111117893"/>
        <rFont val="Calibri"/>
        <family val="2"/>
        <scheme val="minor"/>
      </rPr>
      <t>)</t>
    </r>
  </si>
  <si>
    <t>nueva versión introducida en julio 2010</t>
  </si>
  <si>
    <t>Ene-Sep 2010**</t>
  </si>
  <si>
    <r>
      <rPr>
        <b/>
        <sz val="8"/>
        <color theme="3" tint="-0.249977111117893"/>
        <rFont val="Calibri"/>
        <family val="2"/>
        <scheme val="minor"/>
      </rPr>
      <t>** Cambio metodológico en los intervalos de renta: los datos 2010 hacen referencia a los datos recogidos de julio a septiembre 2010.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
Elaboración: Turismo de Tenerife</t>
    </r>
  </si>
  <si>
    <t>año 2010**</t>
  </si>
  <si>
    <t>I trimestre 2010**</t>
  </si>
  <si>
    <t>I trimestre 2011*</t>
  </si>
  <si>
    <t>Var.11/10</t>
  </si>
  <si>
    <t>Invierno 10-11</t>
  </si>
  <si>
    <t>12.000 € y menos</t>
  </si>
  <si>
    <t>12.001 - 18.000 €</t>
  </si>
  <si>
    <t>18.001 - 24.000 €</t>
  </si>
  <si>
    <t>24.001 - 36.000 €</t>
  </si>
  <si>
    <t>36.001 - 45.000 €</t>
  </si>
  <si>
    <t>45.001 - 66.000 €</t>
  </si>
  <si>
    <t>66.001 - 84.000 €</t>
  </si>
  <si>
    <t>Más de 84.000 €</t>
  </si>
  <si>
    <t>Renta media (€)</t>
  </si>
  <si>
    <t>RENTA MEDIA FAMILIAR DE LOS TURISTAS DE TENERIFE SEGÚN MERCADOS (€)</t>
  </si>
  <si>
    <t>dif. respecto 
 renta media 
2009</t>
  </si>
  <si>
    <t>Posición respecto
 Renta media 
2010</t>
  </si>
  <si>
    <t>,</t>
  </si>
  <si>
    <t>Posición respecto
 Renta media 
Ene-Sep 2010</t>
  </si>
  <si>
    <t>dif. respecto renta media año 2010</t>
  </si>
  <si>
    <t>dif. respecto renta media I trimestre 2011</t>
  </si>
  <si>
    <t>dif. respecto renta media Invierno 10-11</t>
  </si>
  <si>
    <t>** Cambio metodológico en los intervalos de renta: los datos 2010 hacen referencia a los datos recogidos de julio a diciembre 2010.
Fuente: Encuesta al Turismo Receptivo Cabildo Tenerife
Elaboración: Turismo de Tenerife</t>
  </si>
  <si>
    <t>RELACIÓN CON LOS ACOMPAÑANTES DE LOS TURISTAS EN TENERIFE (%)</t>
  </si>
  <si>
    <t>var.  Invierno 
09-10/10-11</t>
  </si>
  <si>
    <t>Pareja</t>
  </si>
  <si>
    <t>Pareja e hijos</t>
  </si>
  <si>
    <t>Amigos</t>
  </si>
  <si>
    <t>Otros familiares</t>
  </si>
  <si>
    <t>Sólo</t>
  </si>
  <si>
    <t>Con hijos/nietos (sin pareja)</t>
  </si>
  <si>
    <t>Con madre y/o padre**</t>
  </si>
  <si>
    <t>Otras relaciones</t>
  </si>
  <si>
    <t>No contesta</t>
  </si>
  <si>
    <r>
      <rPr>
        <b/>
        <sz val="8"/>
        <color theme="3" tint="-0.249977111117893"/>
        <rFont val="Calibri"/>
        <family val="2"/>
        <scheme val="minor"/>
      </rPr>
      <t>** En julio 2010 se ha introducido una nueva relación "con madre y/o padre": el dato de 2010 correspondiente a este item hace referencia al período julio-diciembre 2010.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Tenerife. Elaboración: Turismo de Tenerife</t>
    </r>
  </si>
  <si>
    <t>EVOLUCIÓN GASTO MEDIO DE LOS TURISTAS EN TENERIFE</t>
  </si>
  <si>
    <t>Gasto medio por turista (€/persona)</t>
  </si>
  <si>
    <t>Gasto en origen</t>
  </si>
  <si>
    <t>Gasto en destino</t>
  </si>
  <si>
    <t>Gasto total</t>
  </si>
  <si>
    <t>Gasto medio diario por turista (€/persona/día)</t>
  </si>
  <si>
    <t>Invierno 08-09</t>
  </si>
  <si>
    <t>Invierno 09-10</t>
  </si>
  <si>
    <t>var.  Invierno 
08-09/09-11</t>
  </si>
  <si>
    <t>Alojamiento</t>
  </si>
  <si>
    <t>GASTO MEDIO DE LOS TURISTA SEGÚN MERCADOS 
 (Euros)</t>
  </si>
  <si>
    <t>Gato medio por turista</t>
  </si>
  <si>
    <t>Gato medio diario por turista</t>
  </si>
  <si>
    <t>Origen</t>
  </si>
  <si>
    <t>Destino</t>
  </si>
  <si>
    <t>Resto del Mundo</t>
  </si>
  <si>
    <t xml:space="preserve">FUENTE: Encuesta al Turismo Receptivo, Cabildo Insular de Tenerife.  ELABORACIÓN: Turismo de Tenerife </t>
  </si>
  <si>
    <t>Invierno09-10</t>
  </si>
  <si>
    <t xml:space="preserve">FUENTE: Encuesta al Turismo Receptivo, Cabildo Insular de Tenerife. 
ELABORACIÓN: Turismo de Tenerife </t>
  </si>
  <si>
    <t>I semestre 2009</t>
  </si>
  <si>
    <t>I semestre 2010</t>
  </si>
  <si>
    <t>Var I semestre 10/09</t>
  </si>
  <si>
    <t xml:space="preserve">GASTO MEDIO DIARIO DE LOS TURISTAS EN DESTINO SEGÚN CONCEPTO (€/persona/día) </t>
  </si>
  <si>
    <t>(€/persona/día)</t>
  </si>
  <si>
    <t>Peso cada concepto   año 2010</t>
  </si>
  <si>
    <t>Peso cada concepto   Invierno  10-11</t>
  </si>
  <si>
    <t>Peso cada concepto   semestre 10/09</t>
  </si>
  <si>
    <t>Peso cada concepto   Ene-sep 2010</t>
  </si>
  <si>
    <t>Peso cada concepto   I trimestre11/10</t>
  </si>
  <si>
    <t>Restaurantes</t>
  </si>
  <si>
    <t>Compras</t>
  </si>
  <si>
    <t>Compras de comida</t>
  </si>
  <si>
    <t>Extras alojamiento</t>
  </si>
  <si>
    <t>Excursiones organizadas</t>
  </si>
  <si>
    <t>Alquiler de coche</t>
  </si>
  <si>
    <t>Alojamiento pagado en destino</t>
  </si>
  <si>
    <t>Ocio/ diversión/cultura</t>
  </si>
  <si>
    <t>Transporte público</t>
  </si>
  <si>
    <t>Ocio nocturno</t>
  </si>
  <si>
    <t>Otros servicios fuera del alojamiento</t>
  </si>
  <si>
    <t>Actividades deportivas</t>
  </si>
  <si>
    <t>Tratamientos salud</t>
  </si>
  <si>
    <t>Time sharing</t>
  </si>
  <si>
    <t>Otros gastos</t>
  </si>
  <si>
    <t>Casinos</t>
  </si>
  <si>
    <t>Total</t>
  </si>
  <si>
    <t xml:space="preserve">FUENTE: Encuesta al Turismo Receptivo, Cabildo Insular de Tenerife. ELABORACIÓN: Turismo de Tenerife </t>
  </si>
  <si>
    <t xml:space="preserve">GASTO MEDIO DIARIO DE LOS TURISTAS EN DESTINO SEGÚN CONCEPTO (€/persona) </t>
  </si>
  <si>
    <t>(€/persona)</t>
  </si>
  <si>
    <t>Peso cada concepto   Invierno  09-10</t>
  </si>
  <si>
    <t>GASTO MEDIO DIARIO DE LOS TURISTAS EN DESTINO SEGÚN CONCEPTO (€/persona/día). (Base: Personas que gastan)</t>
  </si>
  <si>
    <t>Var. Invierno 09-10/10-11</t>
  </si>
  <si>
    <t xml:space="preserve">         </t>
  </si>
  <si>
    <t xml:space="preserve">GASTO TURÍSTICO E INGRESOS POR ESTIMACIÓN DEL GASTO EN DESTINO
</t>
  </si>
  <si>
    <t>Segmento de edad</t>
  </si>
  <si>
    <t>Peso</t>
  </si>
  <si>
    <t>Estimación nº de turistas</t>
  </si>
  <si>
    <t>Gasto por turista (€)</t>
  </si>
  <si>
    <t>Estimación de ingresos turísticos (€)</t>
  </si>
  <si>
    <t xml:space="preserve">origen </t>
  </si>
  <si>
    <t>destino</t>
  </si>
  <si>
    <t xml:space="preserve">Ingresos en origen que repercuten en destino (53%) </t>
  </si>
  <si>
    <t>Ingresos en destino</t>
  </si>
  <si>
    <t xml:space="preserve"> Estimación total</t>
  </si>
  <si>
    <t>15 a 25 años</t>
  </si>
  <si>
    <t>Más de 60 años</t>
  </si>
  <si>
    <t>FUENTE: Encuesta al Turismo Receptivo, Cabildo Insular de Tenerife. ELABORACIÓN: Turismo de Tenerife</t>
  </si>
  <si>
    <t>FUENTE: Encuesta al Turismo Receptivo, Cabildo Insular de Tenerife. 
ELABORACIÓN: Turismo de Tenerife</t>
  </si>
  <si>
    <t>AÑO 2010</t>
  </si>
  <si>
    <t>I TRIMESTRE 2011</t>
  </si>
  <si>
    <t>T. INVIERNO 10-11</t>
  </si>
  <si>
    <t>Irlanda</t>
  </si>
  <si>
    <t>semestrre</t>
  </si>
  <si>
    <t>semestre 2010</t>
  </si>
  <si>
    <t>enero-septiembre 2010</t>
  </si>
  <si>
    <t>NIVEL DE FIDELIDAD: PORCENTAJE DE REPETICIÓN DE VISITAS A TENERIFE  SEGÚN MERCADOS (%)</t>
  </si>
  <si>
    <t>var.  Invierno 09-10/10-11</t>
  </si>
  <si>
    <t>Ene-Sep 2009</t>
  </si>
  <si>
    <t>Ene-Sep 2010</t>
  </si>
  <si>
    <t>1ª visita</t>
  </si>
  <si>
    <t>repetidor</t>
  </si>
  <si>
    <t>nueva versión;: ultimos 5 años</t>
  </si>
  <si>
    <t>NIVEL DE FIDELIDAD: PORCENTAJE DE REPETICIÓN DE VISITAS A TENERIFE  SEGÚN MERCADOS (%) ÚLTIMOS 5 AÑOS</t>
  </si>
  <si>
    <t>DISTRIBUCIÓN POR ZONAS DE ALOJAMIENTO DE LOS TURISTAS DE TENERIFE (%)</t>
  </si>
  <si>
    <t>Costa Adeje</t>
  </si>
  <si>
    <t>Las Américas-Arona</t>
  </si>
  <si>
    <t>Pº Cruz/ Valle Orotava</t>
  </si>
  <si>
    <t>Centros sec.sur</t>
  </si>
  <si>
    <t>Los Cristianos</t>
  </si>
  <si>
    <t>Los Gigantes/ Pº Santiago + Abama</t>
  </si>
  <si>
    <t>Resto sur + sur interior</t>
  </si>
  <si>
    <t>Área metropolitana</t>
  </si>
  <si>
    <t>Resto norte</t>
  </si>
  <si>
    <t>PORCENTAJE DE TURISTAS EN TENERIFE SEGÚN TIPO DE ALOJAMIENTO  (%)</t>
  </si>
  <si>
    <t>Hotel</t>
  </si>
  <si>
    <t>Apartamento</t>
  </si>
  <si>
    <t>Casa particular</t>
  </si>
  <si>
    <t>Aparthotel</t>
  </si>
  <si>
    <t>Turismo rural</t>
  </si>
  <si>
    <t>Otro tipo</t>
  </si>
  <si>
    <t>FUENTE: Encuesta al Turismo Receptivo del Cabildo de Tenerife. ELABORACIÓN: Turismo de Tenerife</t>
  </si>
  <si>
    <t>PORCENTAJE DE TURISTAS SEGÚN TIPO DE ALOJAMIENTO (%)</t>
  </si>
  <si>
    <t>Hotel 5*</t>
  </si>
  <si>
    <t>Hotel 4*</t>
  </si>
  <si>
    <t>Hotel 3*</t>
  </si>
  <si>
    <t>Hotel 1 y 2*</t>
  </si>
  <si>
    <t>Aparthotel 4*</t>
  </si>
  <si>
    <t>Aparthotel 3*</t>
  </si>
  <si>
    <t>Aparthotel 1 y 2*</t>
  </si>
  <si>
    <t>Apartam. 3 llaves</t>
  </si>
  <si>
    <t>Apartam. 2 llaves</t>
  </si>
  <si>
    <t>Apartam. 1 llave</t>
  </si>
  <si>
    <t>Casa/apartamento privado</t>
  </si>
  <si>
    <t>Casa/hotel rural</t>
  </si>
  <si>
    <t>Camping</t>
  </si>
  <si>
    <t>Otro alojamiento</t>
  </si>
  <si>
    <t>ESTANCIA MEDIA DE LOS TURISTAS QUE  VISITAN TENERIFE  SEGÚN MERCADOS (noches)</t>
  </si>
  <si>
    <t>USO DE COCHE POR PARTE DE LOS TURISTAS DURANTE SU ESTANCIA EN TENERIFE (%)</t>
  </si>
  <si>
    <t>Var. I semestre 10/09</t>
  </si>
  <si>
    <t>Var.10/09</t>
  </si>
  <si>
    <t>Sí utilizó coche</t>
  </si>
  <si>
    <t>alquilado</t>
  </si>
  <si>
    <t>Nº días alquilado</t>
  </si>
  <si>
    <t>cedido</t>
  </si>
  <si>
    <t>Nº días cedido</t>
  </si>
  <si>
    <t>propio</t>
  </si>
  <si>
    <t xml:space="preserve">Nº días </t>
  </si>
  <si>
    <t>No utilizó coche</t>
  </si>
  <si>
    <t>FUENTE: Encuestas al Turismo Receptivo del Cabildo Insular de Tenerife. ELABORACIÓN: Turismo de Tenerife</t>
  </si>
  <si>
    <t>FORMULA DE CONTRATACIÓN DEL VUELO Y ALOJAMIENTO (%)</t>
  </si>
  <si>
    <t>Contrata vuelo y alojamiento como servicios independientes</t>
  </si>
  <si>
    <t>Paquete turístico</t>
  </si>
  <si>
    <t>no lo sabe</t>
  </si>
  <si>
    <t>FORMULA DE CONTRATACIÓN DEL VUELO (%)</t>
  </si>
  <si>
    <t>FORMULA DE CONTRATACIÓN DEL ALOJAMIENTO (%)</t>
  </si>
  <si>
    <t>2010 **</t>
  </si>
  <si>
    <t>turoperador:pers/tf/fax</t>
  </si>
  <si>
    <t>turoperador: portal web</t>
  </si>
  <si>
    <t>agencia:pers/tf/fax</t>
  </si>
  <si>
    <t>agencia:portal web</t>
  </si>
  <si>
    <t>compañía:pers/tf/fax</t>
  </si>
  <si>
    <t>compañía:portal web</t>
  </si>
  <si>
    <t>compañía:web compañía</t>
  </si>
  <si>
    <r>
      <rPr>
        <b/>
        <sz val="8"/>
        <color theme="3" tint="-0.249977111117893"/>
        <rFont val="Calibri"/>
        <family val="2"/>
        <scheme val="minor"/>
      </rPr>
      <t>**Datos 2010 hacen referencia al período julio-diciembre, dado que en julio se introdujeron cambios metodológicos en la formulación de la pregunta</t>
    </r>
    <r>
      <rPr>
        <sz val="8"/>
        <color theme="3" tint="-0.249977111117893"/>
        <rFont val="Calibri"/>
        <family val="2"/>
        <scheme val="minor"/>
      </rPr>
      <t xml:space="preserve">
FUENTE: Encuestas al Turismo Receptivo del Cabildo Insular de Tenerife. ELABORACIÓN: Turismo de Tenerife</t>
    </r>
  </si>
  <si>
    <t>TOUROPERADOR</t>
  </si>
  <si>
    <t>AGENCIA DE VIAJES</t>
  </si>
  <si>
    <t>CONTRATACIÓN CON LA COMPAÑÍA</t>
  </si>
  <si>
    <t>FORMULA DE CONTRATACIÓN DEL VUELO (1) (%)</t>
  </si>
  <si>
    <t>Directamente</t>
  </si>
  <si>
    <t>Portal web</t>
  </si>
  <si>
    <t>Web compañía</t>
  </si>
  <si>
    <t xml:space="preserve">no contesta </t>
  </si>
  <si>
    <r>
      <rPr>
        <b/>
        <sz val="8"/>
        <color theme="3" tint="-0.249977111117893"/>
        <rFont val="Calibri"/>
        <family val="2"/>
        <scheme val="minor"/>
      </rPr>
      <t>Explotación a partir del año 2011</t>
    </r>
    <r>
      <rPr>
        <sz val="8"/>
        <color theme="3" tint="-0.249977111117893"/>
        <rFont val="Calibri"/>
        <family val="2"/>
        <scheme val="minor"/>
      </rPr>
      <t xml:space="preserve">
FUENTE: Encuestas al Turismo Receptivo del Cabildo Insular de Tenerife. ELABORACIÓN: Turismo de Tenerife</t>
    </r>
  </si>
  <si>
    <t>directo con turoperador</t>
  </si>
  <si>
    <t>portal/web turoperador</t>
  </si>
  <si>
    <t>directo con agencia</t>
  </si>
  <si>
    <t>portal/web agencia</t>
  </si>
  <si>
    <t>ALOJAMIENTO</t>
  </si>
  <si>
    <t>directo con el alojamiento</t>
  </si>
  <si>
    <t>portal/web alojamiento</t>
  </si>
  <si>
    <t>web propia del alojamiento</t>
  </si>
  <si>
    <t>Contrató al llegar a Tenerife</t>
  </si>
  <si>
    <t>propietario</t>
  </si>
  <si>
    <t>cesión gratis/pago</t>
  </si>
  <si>
    <t>premio/regalo</t>
  </si>
  <si>
    <t>intercambio vivienda</t>
  </si>
  <si>
    <t>otra modalidad</t>
  </si>
  <si>
    <t>Portal Web</t>
  </si>
  <si>
    <t>Web propia del alojamiento</t>
  </si>
  <si>
    <t>FÓRMULA DE CONTRATACIÓN MODALIDAD PAQUETE TURÍSTICO  POR NACIONALIDADES (%)</t>
  </si>
  <si>
    <t>Media nacionalidades</t>
  </si>
  <si>
    <t>TRANSFER USADO POR LOS TURISTAS PARA SUS TRASLADOS AEROPUERTO - ALOJAMIENTO (%)</t>
  </si>
  <si>
    <t>Bus turístico</t>
  </si>
  <si>
    <t>Taxi</t>
  </si>
  <si>
    <t>Coche privado o alquiler</t>
  </si>
  <si>
    <t>Bus regular</t>
  </si>
  <si>
    <t>Limusina</t>
  </si>
  <si>
    <t>Transporte del alojamiento**</t>
  </si>
  <si>
    <r>
      <rPr>
        <b/>
        <sz val="8"/>
        <color theme="3" tint="-0.249977111117893"/>
        <rFont val="Calibri"/>
        <family val="2"/>
        <scheme val="minor"/>
      </rPr>
      <t>**Cambio en la formulación de la pregunta: los datos del item "transporte del alojamiento" hacen referencia al período julio-diciembre 2010</t>
    </r>
    <r>
      <rPr>
        <sz val="8"/>
        <color theme="3" tint="-0.249977111117893"/>
        <rFont val="Calibri"/>
        <family val="2"/>
        <scheme val="minor"/>
      </rPr>
      <t xml:space="preserve">
FUENTE: Encuesta al Turismo Receptivo, Cabildo Insular de Tenerife. ELABORACIÓN: Turismo de Tenerife </t>
    </r>
  </si>
  <si>
    <t>SERVICIOS CONTRATADOS POR LOS TURISTAS EN ORIGEN (%)</t>
  </si>
  <si>
    <t>var.10/09</t>
  </si>
  <si>
    <t>Sólo vuelo</t>
  </si>
  <si>
    <t>Total vuelo y alojamiento</t>
  </si>
  <si>
    <t>Vuelo-sólo alojamiento</t>
  </si>
  <si>
    <t>Vuelo-alojamiento y desayuno</t>
  </si>
  <si>
    <t>Vuelo-alojamiento y media pensión</t>
  </si>
  <si>
    <t>Vuelo-alojamiento y pensión completa</t>
  </si>
  <si>
    <t>Vuelo-alojamiento y todo incluido</t>
  </si>
  <si>
    <t xml:space="preserve">Servicios complementarios </t>
  </si>
  <si>
    <t>Excursiones</t>
  </si>
  <si>
    <t>Viaje combinado</t>
  </si>
  <si>
    <t>Crucero</t>
  </si>
  <si>
    <t>Actividades Deportivas</t>
  </si>
  <si>
    <t>Tratamientos de salud</t>
  </si>
  <si>
    <t>Transporte Alojamiento-Aeropuerto</t>
  </si>
  <si>
    <t>PORCENTAJE DE TURISTAS QUE REALIZAN ESCALA EN SU VIAJE A TENERIFE POR NACIONALIDADES</t>
  </si>
  <si>
    <t>NIVEL DE USO DE INTERNET DE LOS TURISTAS  (%)</t>
  </si>
  <si>
    <t>Usó internet</t>
  </si>
  <si>
    <t>Sólo consultas</t>
  </si>
  <si>
    <t>Para reservar</t>
  </si>
  <si>
    <t>Para comprar</t>
  </si>
  <si>
    <t>Reserva y compra</t>
  </si>
  <si>
    <t>No usó internet</t>
  </si>
  <si>
    <t>PORCENTAJE DE TURISTAS QUE UTILIZAN INTERNET EN LA ORGANIZACIÓN DE SU VIAJE A TENERIFE POR NACIONALIDADES</t>
  </si>
  <si>
    <t>Var Invierno 08-09/09-10</t>
  </si>
  <si>
    <t>Var Invierno 09-10/10-11</t>
  </si>
  <si>
    <t>FUENTE: Encuesta al Turismo Receptivo, Cabildo Insular de Tenerife.  ELABORACIÓN: Turismo de Tenerife</t>
  </si>
  <si>
    <t>PORCENTAJE DE TURISTAS QUE COMPRAN POR INTERNET SU VIAJE A TENERIFE POR NACIONALIDADES</t>
  </si>
  <si>
    <t>PORCENTAJE DE TURISTAS QUE REALIZAN ACTIVIDADES DURANTE LA ESTANCIA EN TENERIFE
(% realiza actividades)</t>
  </si>
  <si>
    <t>Realiza actividades</t>
  </si>
  <si>
    <t>Visita a parques temáticos (zoológicos, botánicos, acuáticos)</t>
  </si>
  <si>
    <t>Senderismo (a pié, más de una hora, fuera de áreas urbanas)</t>
  </si>
  <si>
    <t>Observación de cetáceos (en barco)</t>
  </si>
  <si>
    <t>Tratamientos de salud (hidroterapia, masajes,...)</t>
  </si>
  <si>
    <t>Fiestas y eventos populares (fiestas populares, carnavales,…)</t>
  </si>
  <si>
    <t>Visita a museos, conciertos, exposiciones</t>
  </si>
  <si>
    <t>Excursión a otra isla canaria (en el día)</t>
  </si>
  <si>
    <t>Golf (excluidos minigolf y campos de práctica)</t>
  </si>
  <si>
    <t>Birdwatching</t>
  </si>
  <si>
    <t>Buceo deportivo/fotográfico</t>
  </si>
  <si>
    <t>Bike</t>
  </si>
  <si>
    <t xml:space="preserve">Navegación (vela/ pesca deportivas) </t>
  </si>
  <si>
    <t>Observación de estrellas</t>
  </si>
  <si>
    <t xml:space="preserve">Deportes de aventura / riesgo (parapente, escalada,...) </t>
  </si>
  <si>
    <t>Surf / windsurf</t>
  </si>
  <si>
    <t>Otras actividades</t>
  </si>
  <si>
    <t>Rutas a caballo</t>
  </si>
  <si>
    <t>Visita casinos de juego</t>
  </si>
  <si>
    <t>No realiza actividades *</t>
  </si>
  <si>
    <t>* En 2009 se introducen cambios metodológicos en el cuestionario, que afectan a la comparativa "no realiza actividades" y "no contesta", de forma que no es posible la comparativa para períodos anteriores.
Fuente: Encuesta al Turismo Receptivo Cabildo Tenerife. Elaboración: Turismo de Tenerife</t>
  </si>
  <si>
    <t>PORCENTAJE DE TURISTAS QUE REALIZAN ALGUNA ACTIVIDAD EN SU VIAJE A TENERIFE POR NACIONALIDADES</t>
  </si>
  <si>
    <t>PORCENTAJE DE TURISTAS QUE VISITAN LUGARES DE INTERES</t>
  </si>
  <si>
    <t>Realiza visitas</t>
  </si>
  <si>
    <t>El Teide</t>
  </si>
  <si>
    <t>Santa Cruz (ciudad)</t>
  </si>
  <si>
    <t xml:space="preserve">Puerto de la Cruz </t>
  </si>
  <si>
    <t xml:space="preserve">Acantilado de los Gigantes </t>
  </si>
  <si>
    <t>Garachico/Icod de los Vinos</t>
  </si>
  <si>
    <t xml:space="preserve">La Laguna (ciudad) </t>
  </si>
  <si>
    <t>Barranco de Masca</t>
  </si>
  <si>
    <t>La Orotava (centro urbano)</t>
  </si>
  <si>
    <t>Vuelta/recorridos por la Isla*</t>
  </si>
  <si>
    <t>Candelaria</t>
  </si>
  <si>
    <t>Playa de las Teresitas</t>
  </si>
  <si>
    <t>Anaga/Taganana</t>
  </si>
  <si>
    <t>Teno/Buenavista*</t>
  </si>
  <si>
    <t>Barranco del Infierno</t>
  </si>
  <si>
    <t>No realiza visitas</t>
  </si>
  <si>
    <t>* En 2009 se introducen cambios metodológicos en el cuestionario, que afectan a la comparativa "no realiza visitas" y "no contesta", de forma que no es posible la comparativa para períodos anteriores.
*En 2011, se introducen nuevas excursiones en el cuestionario (Teno/Buenavista y Vuelta/Recorridos por la Isla), por lo que no existen comparativas con el año anterior.
Fuente: Encuesta al Turismo Receptivo Cabildo Tenerife. Elaboración: Turismo de Tenerife</t>
  </si>
  <si>
    <t>PORCENTAJE DE TURISTAS QUE REALIZAN ALGUNA VISITA A LUGARES DE INTERÉS EN SU VIAJE A TENERIFE POR NACIONALIDADES</t>
  </si>
  <si>
    <t>Irlanda (Eire)</t>
  </si>
  <si>
    <t>Británicos</t>
  </si>
  <si>
    <t>MOTIVOS MÁS IMPORTANTES A LA HORA DE ELEGIR TENERIFE (RESPUESTA ESPONTÁNEA)</t>
  </si>
  <si>
    <t>Invierno 10-11**</t>
  </si>
  <si>
    <t>clima</t>
  </si>
  <si>
    <t>accesibilidad /cercanía</t>
  </si>
  <si>
    <t>paisaje natural</t>
  </si>
  <si>
    <t>precio del viaje</t>
  </si>
  <si>
    <t>playas /mar</t>
  </si>
  <si>
    <t>relax</t>
  </si>
  <si>
    <t>características del alojamiento</t>
  </si>
  <si>
    <t>conocer/ excursiones</t>
  </si>
  <si>
    <t>amabilidad/ hospitalidad/ambiente</t>
  </si>
  <si>
    <t>buenas referencias /fidelidad</t>
  </si>
  <si>
    <t>destino preparado para el turismo</t>
  </si>
  <si>
    <t>visita familiares /amigos</t>
  </si>
  <si>
    <t>gastronomía</t>
  </si>
  <si>
    <t>precios en tenerife</t>
  </si>
  <si>
    <t>actividades /ocio</t>
  </si>
  <si>
    <t>seguridad</t>
  </si>
  <si>
    <t>alojamiento (contratación)</t>
  </si>
  <si>
    <t>el teide</t>
  </si>
  <si>
    <t>negocios/estudios/médicos</t>
  </si>
  <si>
    <t>deportes</t>
  </si>
  <si>
    <t>senderismo</t>
  </si>
  <si>
    <t>otros</t>
  </si>
  <si>
    <t>turismo familiar</t>
  </si>
  <si>
    <t>cultura/eventos/costumbres</t>
  </si>
  <si>
    <t>medioambiente urbano</t>
  </si>
  <si>
    <t>está en españa</t>
  </si>
  <si>
    <t>loro parque</t>
  </si>
  <si>
    <t>celebración/aniversarios/evento</t>
  </si>
  <si>
    <t>la isla</t>
  </si>
  <si>
    <t>ocio nocturno</t>
  </si>
  <si>
    <t>comercio/compras</t>
  </si>
  <si>
    <t>lugares específicos</t>
  </si>
  <si>
    <t>servicios</t>
  </si>
  <si>
    <t>restaurantes/bares/cafés</t>
  </si>
  <si>
    <t>infraestructuras urbanas</t>
  </si>
  <si>
    <t>siam park</t>
  </si>
  <si>
    <t>carreteras/transporte</t>
  </si>
  <si>
    <t>pubs/clubs/bares</t>
  </si>
  <si>
    <t>otros parques temáticos</t>
  </si>
  <si>
    <t>no contestan</t>
  </si>
  <si>
    <r>
      <rPr>
        <b/>
        <sz val="8"/>
        <color theme="3" tint="-0.249977111117893"/>
        <rFont val="Calibri"/>
        <family val="2"/>
        <scheme val="minor"/>
      </rPr>
      <t>**NO ES POSIBLE COMPARATIVA CON AÑOS ANTERIORES, YA QUE EN 2011 LA PREGUNTA DE MOTIVACIÓN PASA A SER ESPONTÁNEA. LOS DATOS DEL INVIERNO 10-11 HACEN REFERENCIA AL PERÍODO ENERO-ABRIL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Tenerife.Elaboración: Turismo de Tenerife</t>
    </r>
  </si>
  <si>
    <t>ÍNDICE DE SATISFACCIÓN DE LOS TURISTAS
(escala 1-10)</t>
  </si>
  <si>
    <t>Diferencia Invierno 
08-09/09-10</t>
  </si>
  <si>
    <t>Diferencia Invierno 
09-10/10-11</t>
  </si>
  <si>
    <t>Factores naturales</t>
  </si>
  <si>
    <t>Factores alojativos</t>
  </si>
  <si>
    <t>Servicios e infraestructuras</t>
  </si>
  <si>
    <t>Factores ambientales</t>
  </si>
  <si>
    <t>Media de satisfacción factores</t>
  </si>
  <si>
    <t>Factores genéricos</t>
  </si>
  <si>
    <t>Oferta de restauración</t>
  </si>
  <si>
    <t>Oferta comercial</t>
  </si>
  <si>
    <t>Oferta de actividades y ocio</t>
  </si>
  <si>
    <t>Satisfacción global percibida*</t>
  </si>
  <si>
    <t>n.d</t>
  </si>
  <si>
    <t>*El Índice de satisfacción corresponde a la media de todos los factores.  La satisfacción global percibida es un índice dado por el turista, (se comienza a medir en 2009)
Fuente: Encuesta al Turismo Receptivo Cabildo Tenerife. Elaboración: Turismo de Tenerife</t>
  </si>
  <si>
    <t>SATISFACCIÓN GLOBAL DE LOS TURISTAS CON SU VIAJE A TENERIFE POR NACIONALIDADES</t>
  </si>
  <si>
    <t xml:space="preserve"> La satisfacción global es un índice dado por el turista, (se comienza a medir en 2009)
FUENTE: Encuesta al Turismo Receptivo, Cabildo Insular de Tenerife. ELABORACIÓN: Turismo de Tenerife</t>
  </si>
  <si>
    <t>ÍNDICE DE SATISFACCIÓN DE LOS TURISTAS CON DIFERENTES ASPECTOS DEL VIAJE 
(Escala 1 a 10)</t>
  </si>
  <si>
    <t>Satisfacción media</t>
  </si>
  <si>
    <t>Diferencia  I semestre 2010/2009</t>
  </si>
  <si>
    <t>ÍNDICE MEDIO DE SATISFACCIÓN GLOBAL</t>
  </si>
  <si>
    <t>nd</t>
  </si>
  <si>
    <t>ÍNDICE SATISFACCIÓN  MEDIA DE FACTORES</t>
  </si>
  <si>
    <t>Calidad alojamiento</t>
  </si>
  <si>
    <t>Trato alojamiento</t>
  </si>
  <si>
    <t>Calidad de la comida/ bebida en el alojamiento</t>
  </si>
  <si>
    <t>Precios del alojamiento</t>
  </si>
  <si>
    <t>Piscinas del alojamiento</t>
  </si>
  <si>
    <r>
      <t>Calidad ambiental de la zona turística</t>
    </r>
    <r>
      <rPr>
        <b/>
        <sz val="8"/>
        <color theme="3" tint="-0.249977111117893"/>
        <rFont val="Calibri"/>
        <family val="2"/>
        <scheme val="minor"/>
      </rPr>
      <t xml:space="preserve"> (ruidos, contaminación, etc.)</t>
    </r>
  </si>
  <si>
    <r>
      <t xml:space="preserve">Limpieza pública </t>
    </r>
    <r>
      <rPr>
        <b/>
        <sz val="8"/>
        <color theme="3" tint="-0.249977111117893"/>
        <rFont val="Calibri"/>
        <family val="2"/>
        <scheme val="minor"/>
      </rPr>
      <t>(calles, locales,…)</t>
    </r>
  </si>
  <si>
    <t>La estética / paisaje urbano del centro de vacaciones</t>
  </si>
  <si>
    <t>Tranquilidad / relax</t>
  </si>
  <si>
    <t>Paisaje natural / naturaleza</t>
  </si>
  <si>
    <t>El sol</t>
  </si>
  <si>
    <t>La temperatura</t>
  </si>
  <si>
    <t>El baño en el mar</t>
  </si>
  <si>
    <t>Las playas</t>
  </si>
  <si>
    <t>Calidad de restaurantes y bares</t>
  </si>
  <si>
    <t>Oferta de productos y gastronomía local</t>
  </si>
  <si>
    <t>El trato del personal</t>
  </si>
  <si>
    <t>Los precios de comidas y bebidas en bares y restaurantes</t>
  </si>
  <si>
    <t>Actividades en la naturaleza</t>
  </si>
  <si>
    <t>Instalaciones / actividades deportivas</t>
  </si>
  <si>
    <t>Oferta de ocio nocturno</t>
  </si>
  <si>
    <t>Instalaciones / recreo para niños</t>
  </si>
  <si>
    <t>Actividades culturales</t>
  </si>
  <si>
    <t>Seguridad personal</t>
  </si>
  <si>
    <t>Asistencia médica-sanitaria</t>
  </si>
  <si>
    <r>
      <t xml:space="preserve">Transporte público </t>
    </r>
    <r>
      <rPr>
        <b/>
        <sz val="8"/>
        <color theme="3" tint="-0.249977111117893"/>
        <rFont val="Calibri"/>
        <family val="2"/>
        <scheme val="minor"/>
      </rPr>
      <t>(taxis, autobuses)</t>
    </r>
  </si>
  <si>
    <t>Servicio de alquiler coches</t>
  </si>
  <si>
    <t>Estado de las carreteras</t>
  </si>
  <si>
    <t>Información y señalización turística en Tenerife</t>
  </si>
  <si>
    <t>Hospitalidad de la población local</t>
  </si>
  <si>
    <r>
      <t xml:space="preserve">Elementos de identidad local </t>
    </r>
    <r>
      <rPr>
        <b/>
        <sz val="8"/>
        <color theme="3" tint="-0.249977111117893"/>
        <rFont val="Calibri"/>
        <family val="2"/>
        <scheme val="minor"/>
      </rPr>
      <t>(tradiciones culturales, patrimonio, folklore, etc.)</t>
    </r>
  </si>
  <si>
    <t>Precios en general en Tenerife</t>
  </si>
  <si>
    <t>Calidad y variedad del comercio de alimentación</t>
  </si>
  <si>
    <t>Calidad y variedad del resto del comercio</t>
  </si>
  <si>
    <t>Precio del comercio</t>
  </si>
  <si>
    <t xml:space="preserve">*El Índice de satisfacción corresponde a la media de todos los factores.  La satisfacción global es un índice dado por el turista, (se comienza a medir en 2009)
FUENTE: Encuesta al Turismo Receptivo, Cabildo Insular de Tenerife. ELABORACIÓN: Turismo de Tenerife </t>
  </si>
  <si>
    <t>ASPECTOS NEGATIVOS QUE LOS TURISTAS OBSERVAN EN SU VIAJE A TENERIFE 
(Escala 1 a 10)</t>
  </si>
  <si>
    <t>var.08/07</t>
  </si>
  <si>
    <t>var.09/08</t>
  </si>
  <si>
    <t>NO SE QUEJAN</t>
  </si>
  <si>
    <t>SE QUEJAN</t>
  </si>
  <si>
    <t>Factores de queja de los turistas</t>
  </si>
  <si>
    <t>Actividades realizadas en sus vacaciones</t>
  </si>
  <si>
    <t>Aeropuertos</t>
  </si>
  <si>
    <t>Carreteras y tráfico urbano</t>
  </si>
  <si>
    <t>Clima</t>
  </si>
  <si>
    <t>Infraestructura urbana</t>
  </si>
  <si>
    <t>Medioambiente natural</t>
  </si>
  <si>
    <t>Medioambiente urbano</t>
  </si>
  <si>
    <t>Playas-mar</t>
  </si>
  <si>
    <t>Calidad de los restaurantes y bub</t>
  </si>
  <si>
    <t>Comercio no alimenticio</t>
  </si>
  <si>
    <t xml:space="preserve">Tenerife en general </t>
  </si>
  <si>
    <t>Venta callejera</t>
  </si>
  <si>
    <t>Reflejo de la crisis</t>
  </si>
  <si>
    <t>var. Invierno 08-09/09-10</t>
  </si>
  <si>
    <t>Invierno 09-10/10-11</t>
  </si>
  <si>
    <t>Dif. I semestre 10/09</t>
  </si>
  <si>
    <t>Dif 10/09</t>
  </si>
  <si>
    <t>dif.11/10</t>
  </si>
  <si>
    <r>
      <rPr>
        <b/>
        <sz val="8"/>
        <color theme="3" tint="-0.249977111117893"/>
        <rFont val="Arial"/>
        <family val="2"/>
      </rPr>
      <t>** Cambio metodológico en los intervalos de renta: los datos 2010 hacen referencia a los datos recogidos de julio a diciembre 2010. Los datos del año 2010 no son comparables con años anteriores.</t>
    </r>
    <r>
      <rPr>
        <sz val="8"/>
        <color theme="3" tint="-0.249977111117893"/>
        <rFont val="Arial"/>
        <family val="2"/>
      </rPr>
      <t xml:space="preserve">
Fuente: Encuesta al Turismo Receptivo Cabildo Tenerife
Elaboración: Turismo de Tenerife</t>
    </r>
  </si>
</sst>
</file>

<file path=xl/styles.xml><?xml version="1.0" encoding="utf-8"?>
<styleSheet xmlns="http://schemas.openxmlformats.org/spreadsheetml/2006/main">
  <numFmts count="4">
    <numFmt numFmtId="164" formatCode="0.0"/>
    <numFmt numFmtId="165" formatCode="0.0%"/>
    <numFmt numFmtId="166" formatCode="#,##0.0"/>
    <numFmt numFmtId="167" formatCode="_-* #,##0.00\ [$€-1]_-;\-* #,##0.00\ [$€-1]_-;_-* &quot;-&quot;??\ [$€-1]_-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3" tint="-0.249977111117893"/>
      <name val="Arial"/>
      <family val="2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color rgb="FFFF0000"/>
      <name val="Arial"/>
      <family val="2"/>
    </font>
    <font>
      <b/>
      <sz val="12"/>
      <color indexed="9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i/>
      <sz val="10"/>
      <color theme="3" tint="-0.249977111117893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8"/>
      <color theme="3" tint="-0.249977111117893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8"/>
      <color theme="3" tint="-0.249977111117893"/>
      <name val="Calibri"/>
      <family val="2"/>
      <scheme val="minor"/>
    </font>
    <font>
      <b/>
      <sz val="8"/>
      <color theme="3" tint="-0.249977111117893"/>
      <name val="Arial"/>
      <family val="2"/>
    </font>
    <font>
      <i/>
      <sz val="10"/>
      <color theme="3" tint="-0.249977111117893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000080"/>
      <name val="Arial"/>
      <family val="2"/>
    </font>
    <font>
      <i/>
      <sz val="10"/>
      <name val="Arial"/>
      <family val="2"/>
    </font>
    <font>
      <b/>
      <sz val="12"/>
      <color indexed="9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3" fontId="2" fillId="0" borderId="0">
      <alignment vertical="center"/>
    </xf>
    <xf numFmtId="0" fontId="2" fillId="0" borderId="0"/>
    <xf numFmtId="167" fontId="2" fillId="0" borderId="0" applyFont="0" applyFill="0" applyBorder="0" applyAlignment="0" applyProtection="0"/>
    <xf numFmtId="0" fontId="1" fillId="0" borderId="0"/>
  </cellStyleXfs>
  <cellXfs count="429">
    <xf numFmtId="0" fontId="0" fillId="0" borderId="0" xfId="0"/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0" xfId="0" applyFont="1" applyFill="1" applyBorder="1" applyAlignment="1" applyProtection="1">
      <alignment vertical="center" wrapText="1"/>
      <protection hidden="1"/>
    </xf>
    <xf numFmtId="0" fontId="7" fillId="5" borderId="0" xfId="0" applyFont="1" applyFill="1" applyBorder="1" applyAlignment="1" applyProtection="1">
      <alignment horizontal="right" vertical="center" wrapText="1"/>
      <protection hidden="1"/>
    </xf>
    <xf numFmtId="0" fontId="7" fillId="6" borderId="0" xfId="0" applyFont="1" applyFill="1" applyBorder="1" applyAlignment="1" applyProtection="1">
      <alignment horizontal="right" vertical="center" wrapText="1"/>
      <protection hidden="1"/>
    </xf>
    <xf numFmtId="0" fontId="7" fillId="7" borderId="0" xfId="0" applyFont="1" applyFill="1" applyBorder="1" applyAlignment="1" applyProtection="1">
      <alignment horizontal="left" vertical="center" wrapText="1"/>
      <protection hidden="1"/>
    </xf>
    <xf numFmtId="164" fontId="8" fillId="7" borderId="0" xfId="0" applyNumberFormat="1" applyFont="1" applyFill="1" applyBorder="1" applyAlignment="1" applyProtection="1">
      <alignment horizontal="right" vertical="center" wrapText="1"/>
      <protection hidden="1"/>
    </xf>
    <xf numFmtId="165" fontId="8" fillId="5" borderId="0" xfId="1" applyNumberFormat="1" applyFont="1" applyFill="1" applyBorder="1" applyAlignment="1" applyProtection="1">
      <alignment horizontal="right" vertical="center" wrapText="1"/>
      <protection hidden="1"/>
    </xf>
    <xf numFmtId="164" fontId="8" fillId="7" borderId="0" xfId="0" applyNumberFormat="1" applyFont="1" applyFill="1" applyBorder="1" applyAlignment="1" applyProtection="1">
      <alignment vertical="center" wrapText="1"/>
      <protection hidden="1"/>
    </xf>
    <xf numFmtId="165" fontId="8" fillId="5" borderId="0" xfId="1" applyNumberFormat="1" applyFont="1" applyFill="1" applyBorder="1" applyAlignment="1" applyProtection="1">
      <alignment vertical="center" wrapText="1"/>
      <protection hidden="1"/>
    </xf>
    <xf numFmtId="0" fontId="6" fillId="0" borderId="0" xfId="0" applyFont="1"/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2" fillId="4" borderId="0" xfId="0" applyFont="1" applyFill="1" applyBorder="1" applyAlignment="1" applyProtection="1">
      <alignment horizontal="left" vertical="center" wrapText="1"/>
      <protection hidden="1"/>
    </xf>
    <xf numFmtId="164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7" fillId="4" borderId="0" xfId="1" applyNumberFormat="1" applyFont="1" applyFill="1" applyBorder="1" applyAlignment="1" applyProtection="1">
      <alignment horizontal="right" vertical="center" wrapText="1"/>
      <protection hidden="1"/>
    </xf>
    <xf numFmtId="164" fontId="7" fillId="8" borderId="0" xfId="0" applyNumberFormat="1" applyFont="1" applyFill="1" applyBorder="1" applyAlignment="1" applyProtection="1">
      <alignment vertical="center" wrapText="1"/>
      <protection hidden="1"/>
    </xf>
    <xf numFmtId="164" fontId="7" fillId="8" borderId="0" xfId="1" applyNumberFormat="1" applyFont="1" applyFill="1" applyBorder="1" applyAlignment="1" applyProtection="1">
      <alignment vertical="center" wrapText="1"/>
      <protection hidden="1"/>
    </xf>
    <xf numFmtId="0" fontId="13" fillId="5" borderId="0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Protection="1">
      <protection hidden="1"/>
    </xf>
    <xf numFmtId="164" fontId="0" fillId="0" borderId="0" xfId="0" applyNumberFormat="1"/>
    <xf numFmtId="165" fontId="0" fillId="0" borderId="0" xfId="1" applyNumberFormat="1" applyFont="1"/>
    <xf numFmtId="0" fontId="14" fillId="9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9" borderId="0" xfId="0" applyNumberFormat="1" applyFont="1" applyFill="1" applyBorder="1" applyAlignment="1" applyProtection="1">
      <alignment horizontal="center" vertical="center"/>
      <protection hidden="1"/>
    </xf>
    <xf numFmtId="0" fontId="14" fillId="9" borderId="0" xfId="0" applyNumberFormat="1" applyFont="1" applyFill="1" applyBorder="1" applyAlignment="1" applyProtection="1">
      <alignment horizontal="center" vertical="center"/>
      <protection hidden="1"/>
    </xf>
    <xf numFmtId="0" fontId="11" fillId="10" borderId="0" xfId="0" applyFont="1" applyFill="1" applyBorder="1" applyAlignment="1" applyProtection="1">
      <alignment vertical="center" wrapText="1"/>
      <protection hidden="1"/>
    </xf>
    <xf numFmtId="0" fontId="11" fillId="10" borderId="0" xfId="0" applyFont="1" applyFill="1" applyBorder="1" applyAlignment="1" applyProtection="1">
      <alignment horizontal="right" vertical="center" wrapText="1"/>
      <protection hidden="1"/>
    </xf>
    <xf numFmtId="0" fontId="11" fillId="7" borderId="0" xfId="0" applyFont="1" applyFill="1" applyBorder="1" applyAlignment="1" applyProtection="1">
      <alignment vertical="center" wrapText="1"/>
      <protection hidden="1"/>
    </xf>
    <xf numFmtId="164" fontId="6" fillId="7" borderId="0" xfId="0" applyNumberFormat="1" applyFont="1" applyFill="1" applyBorder="1" applyAlignment="1" applyProtection="1">
      <alignment vertical="center" wrapText="1"/>
      <protection hidden="1"/>
    </xf>
    <xf numFmtId="165" fontId="6" fillId="7" borderId="0" xfId="1" applyNumberFormat="1" applyFont="1" applyFill="1" applyBorder="1" applyAlignment="1" applyProtection="1">
      <alignment vertical="center" wrapText="1"/>
      <protection hidden="1"/>
    </xf>
    <xf numFmtId="0" fontId="15" fillId="11" borderId="0" xfId="0" applyFont="1" applyFill="1" applyBorder="1" applyAlignment="1" applyProtection="1">
      <alignment vertical="center" wrapText="1"/>
      <protection hidden="1"/>
    </xf>
    <xf numFmtId="2" fontId="11" fillId="11" borderId="0" xfId="0" applyNumberFormat="1" applyFont="1" applyFill="1" applyBorder="1" applyAlignment="1" applyProtection="1">
      <alignment vertical="center" wrapText="1"/>
      <protection hidden="1"/>
    </xf>
    <xf numFmtId="165" fontId="11" fillId="11" borderId="0" xfId="1" applyNumberFormat="1" applyFont="1" applyFill="1" applyBorder="1" applyAlignment="1" applyProtection="1">
      <alignment vertical="center" wrapText="1"/>
      <protection hidden="1"/>
    </xf>
    <xf numFmtId="0" fontId="16" fillId="10" borderId="0" xfId="0" applyFont="1" applyFill="1" applyBorder="1" applyAlignment="1" applyProtection="1">
      <alignment horizontal="left" vertical="center" wrapText="1"/>
      <protection hidden="1"/>
    </xf>
    <xf numFmtId="0" fontId="16" fillId="10" borderId="0" xfId="0" applyFont="1" applyFill="1" applyBorder="1" applyAlignment="1" applyProtection="1">
      <alignment horizontal="left" vertical="center" wrapText="1"/>
      <protection hidden="1"/>
    </xf>
    <xf numFmtId="0" fontId="7" fillId="7" borderId="0" xfId="0" applyFont="1" applyFill="1" applyBorder="1" applyAlignment="1" applyProtection="1">
      <alignment vertical="center" wrapText="1"/>
      <protection hidden="1"/>
    </xf>
    <xf numFmtId="164" fontId="8" fillId="5" borderId="0" xfId="1" applyNumberFormat="1" applyFont="1" applyFill="1" applyBorder="1" applyAlignment="1" applyProtection="1">
      <alignment horizontal="right" vertical="center" wrapText="1"/>
      <protection hidden="1"/>
    </xf>
    <xf numFmtId="164" fontId="8" fillId="5" borderId="0" xfId="1" applyNumberFormat="1" applyFont="1" applyFill="1" applyBorder="1" applyAlignment="1" applyProtection="1">
      <alignment vertical="center" wrapText="1"/>
      <protection hidden="1"/>
    </xf>
    <xf numFmtId="0" fontId="12" fillId="3" borderId="0" xfId="0" applyFont="1" applyFill="1" applyBorder="1" applyAlignment="1" applyProtection="1">
      <alignment horizontal="right" vertical="center" wrapText="1"/>
      <protection hidden="1"/>
    </xf>
    <xf numFmtId="164" fontId="8" fillId="3" borderId="0" xfId="0" applyNumberFormat="1" applyFont="1" applyFill="1" applyBorder="1" applyAlignment="1" applyProtection="1">
      <alignment horizontal="right" vertical="center" wrapText="1"/>
      <protection hidden="1"/>
    </xf>
    <xf numFmtId="164" fontId="8" fillId="3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4" borderId="0" xfId="0" applyFont="1" applyFill="1" applyBorder="1" applyAlignment="1" applyProtection="1">
      <alignment vertical="center" wrapText="1"/>
      <protection hidden="1"/>
    </xf>
    <xf numFmtId="164" fontId="8" fillId="8" borderId="0" xfId="0" applyNumberFormat="1" applyFont="1" applyFill="1" applyBorder="1" applyAlignment="1" applyProtection="1">
      <alignment vertical="center" wrapText="1"/>
      <protection hidden="1"/>
    </xf>
    <xf numFmtId="164" fontId="8" fillId="8" borderId="0" xfId="1" applyNumberFormat="1" applyFont="1" applyFill="1" applyBorder="1" applyAlignment="1" applyProtection="1">
      <alignment vertical="center" wrapText="1"/>
      <protection hidden="1"/>
    </xf>
    <xf numFmtId="0" fontId="12" fillId="7" borderId="0" xfId="0" applyFont="1" applyFill="1" applyBorder="1" applyAlignment="1" applyProtection="1">
      <alignment horizontal="right" vertical="center" wrapText="1"/>
      <protection hidden="1"/>
    </xf>
    <xf numFmtId="0" fontId="13" fillId="10" borderId="0" xfId="0" applyFont="1" applyFill="1" applyBorder="1" applyAlignment="1" applyProtection="1">
      <alignment vertical="center" wrapText="1"/>
      <protection hidden="1"/>
    </xf>
    <xf numFmtId="0" fontId="17" fillId="0" borderId="0" xfId="0" applyFont="1"/>
    <xf numFmtId="0" fontId="4" fillId="0" borderId="0" xfId="0" applyFont="1"/>
    <xf numFmtId="0" fontId="7" fillId="5" borderId="0" xfId="0" applyFont="1" applyFill="1" applyBorder="1" applyAlignment="1" applyProtection="1">
      <alignment vertical="center"/>
      <protection hidden="1"/>
    </xf>
    <xf numFmtId="0" fontId="7" fillId="7" borderId="0" xfId="0" applyFont="1" applyFill="1" applyBorder="1" applyAlignment="1" applyProtection="1">
      <alignment vertical="center"/>
      <protection hidden="1"/>
    </xf>
    <xf numFmtId="164" fontId="8" fillId="7" borderId="0" xfId="0" applyNumberFormat="1" applyFont="1" applyFill="1" applyBorder="1" applyAlignment="1" applyProtection="1">
      <alignment vertical="center"/>
      <protection hidden="1"/>
    </xf>
    <xf numFmtId="165" fontId="8" fillId="5" borderId="0" xfId="1" applyNumberFormat="1" applyFont="1" applyFill="1" applyBorder="1" applyAlignment="1" applyProtection="1">
      <alignment vertical="center"/>
      <protection hidden="1"/>
    </xf>
    <xf numFmtId="0" fontId="12" fillId="4" borderId="0" xfId="0" applyFont="1" applyFill="1" applyBorder="1" applyAlignment="1" applyProtection="1">
      <alignment vertical="center"/>
      <protection hidden="1"/>
    </xf>
    <xf numFmtId="4" fontId="7" fillId="4" borderId="0" xfId="0" applyNumberFormat="1" applyFont="1" applyFill="1" applyBorder="1" applyAlignment="1" applyProtection="1">
      <alignment vertical="center"/>
      <protection hidden="1"/>
    </xf>
    <xf numFmtId="165" fontId="7" fillId="4" borderId="0" xfId="1" applyNumberFormat="1" applyFont="1" applyFill="1" applyBorder="1" applyAlignment="1" applyProtection="1">
      <alignment vertical="center"/>
      <protection hidden="1"/>
    </xf>
    <xf numFmtId="0" fontId="13" fillId="5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0" fontId="10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8" fillId="7" borderId="0" xfId="0" applyNumberFormat="1" applyFont="1" applyFill="1" applyBorder="1" applyAlignment="1" applyProtection="1">
      <alignment horizontal="right" vertical="center"/>
      <protection hidden="1"/>
    </xf>
    <xf numFmtId="165" fontId="8" fillId="5" borderId="0" xfId="1" applyNumberFormat="1" applyFont="1" applyFill="1" applyBorder="1" applyAlignment="1" applyProtection="1">
      <alignment horizontal="center" vertical="center"/>
      <protection hidden="1"/>
    </xf>
    <xf numFmtId="4" fontId="7" fillId="4" borderId="0" xfId="0" applyNumberFormat="1" applyFont="1" applyFill="1" applyBorder="1" applyAlignment="1" applyProtection="1">
      <alignment horizontal="right" vertical="center"/>
      <protection hidden="1"/>
    </xf>
    <xf numFmtId="165" fontId="8" fillId="4" borderId="0" xfId="1" applyNumberFormat="1" applyFont="1" applyFill="1" applyBorder="1" applyAlignment="1" applyProtection="1">
      <alignment horizontal="center" vertical="center"/>
      <protection hidden="1"/>
    </xf>
    <xf numFmtId="0" fontId="13" fillId="5" borderId="0" xfId="0" applyFont="1" applyFill="1" applyBorder="1" applyAlignment="1" applyProtection="1">
      <alignment horizontal="left" vertical="center" wrapText="1"/>
      <protection hidden="1"/>
    </xf>
    <xf numFmtId="164" fontId="8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4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8" fillId="4" borderId="0" xfId="1" applyNumberFormat="1" applyFont="1" applyFill="1" applyBorder="1" applyAlignment="1" applyProtection="1">
      <alignment horizontal="right" vertical="center" wrapText="1"/>
      <protection hidden="1"/>
    </xf>
    <xf numFmtId="4" fontId="7" fillId="4" borderId="0" xfId="0" quotePrefix="1" applyNumberFormat="1" applyFont="1" applyFill="1" applyBorder="1" applyAlignment="1" applyProtection="1">
      <alignment horizontal="right" vertical="center" wrapText="1"/>
      <protection hidden="1"/>
    </xf>
    <xf numFmtId="0" fontId="16" fillId="5" borderId="0" xfId="0" applyFont="1" applyFill="1" applyBorder="1" applyAlignment="1" applyProtection="1">
      <alignment horizontal="left" vertical="center" wrapText="1"/>
      <protection hidden="1"/>
    </xf>
    <xf numFmtId="0" fontId="7" fillId="10" borderId="0" xfId="0" applyFont="1" applyFill="1" applyBorder="1" applyAlignment="1" applyProtection="1">
      <alignment horizontal="right" vertical="center" wrapText="1"/>
      <protection hidden="1"/>
    </xf>
    <xf numFmtId="4" fontId="8" fillId="7" borderId="0" xfId="0" applyNumberFormat="1" applyFont="1" applyFill="1" applyBorder="1" applyAlignment="1" applyProtection="1">
      <alignment vertical="center"/>
      <protection hidden="1"/>
    </xf>
    <xf numFmtId="165" fontId="7" fillId="5" borderId="0" xfId="1" applyNumberFormat="1" applyFont="1" applyFill="1" applyBorder="1" applyAlignment="1" applyProtection="1">
      <alignment horizontal="right" vertical="center"/>
      <protection hidden="1"/>
    </xf>
    <xf numFmtId="0" fontId="12" fillId="7" borderId="0" xfId="0" applyFont="1" applyFill="1" applyBorder="1" applyAlignment="1" applyProtection="1">
      <alignment horizontal="right" vertical="center"/>
      <protection hidden="1"/>
    </xf>
    <xf numFmtId="4" fontId="21" fillId="7" borderId="0" xfId="0" applyNumberFormat="1" applyFont="1" applyFill="1" applyBorder="1" applyAlignment="1" applyProtection="1">
      <alignment vertical="center"/>
      <protection hidden="1"/>
    </xf>
    <xf numFmtId="165" fontId="12" fillId="5" borderId="0" xfId="1" applyNumberFormat="1" applyFont="1" applyFill="1" applyBorder="1" applyAlignment="1" applyProtection="1">
      <alignment horizontal="right"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4" fontId="8" fillId="0" borderId="0" xfId="0" applyNumberFormat="1" applyFont="1" applyFill="1" applyBorder="1" applyAlignment="1" applyProtection="1">
      <alignment vertical="center"/>
      <protection hidden="1"/>
    </xf>
    <xf numFmtId="0" fontId="7" fillId="4" borderId="0" xfId="0" applyFont="1" applyFill="1" applyBorder="1" applyAlignment="1" applyProtection="1">
      <alignment vertical="center"/>
      <protection hidden="1"/>
    </xf>
    <xf numFmtId="4" fontId="8" fillId="4" borderId="0" xfId="0" applyNumberFormat="1" applyFont="1" applyFill="1" applyBorder="1" applyAlignment="1" applyProtection="1">
      <alignment vertical="center"/>
      <protection hidden="1"/>
    </xf>
    <xf numFmtId="165" fontId="7" fillId="4" borderId="0" xfId="1" applyNumberFormat="1" applyFont="1" applyFill="1" applyBorder="1" applyAlignment="1" applyProtection="1">
      <alignment horizontal="right" vertical="center"/>
      <protection hidden="1"/>
    </xf>
    <xf numFmtId="0" fontId="12" fillId="0" borderId="0" xfId="0" applyFont="1" applyFill="1" applyBorder="1" applyAlignment="1" applyProtection="1">
      <alignment horizontal="right" vertical="center"/>
      <protection hidden="1"/>
    </xf>
    <xf numFmtId="4" fontId="21" fillId="0" borderId="0" xfId="0" applyNumberFormat="1" applyFont="1" applyFill="1" applyBorder="1" applyAlignment="1" applyProtection="1">
      <alignment horizontal="right" vertical="center"/>
      <protection hidden="1"/>
    </xf>
    <xf numFmtId="4" fontId="21" fillId="0" borderId="0" xfId="0" applyNumberFormat="1" applyFont="1" applyFill="1" applyBorder="1" applyAlignment="1" applyProtection="1">
      <alignment vertical="center"/>
      <protection hidden="1"/>
    </xf>
    <xf numFmtId="0" fontId="11" fillId="6" borderId="0" xfId="2" applyFont="1" applyFill="1" applyAlignment="1" applyProtection="1">
      <alignment horizontal="center" vertical="center"/>
    </xf>
    <xf numFmtId="4" fontId="8" fillId="7" borderId="0" xfId="0" quotePrefix="1" applyNumberFormat="1" applyFont="1" applyFill="1" applyBorder="1" applyAlignment="1" applyProtection="1">
      <alignment vertical="center"/>
      <protection hidden="1"/>
    </xf>
    <xf numFmtId="4" fontId="21" fillId="7" borderId="0" xfId="0" quotePrefix="1" applyNumberFormat="1" applyFont="1" applyFill="1" applyBorder="1" applyAlignment="1" applyProtection="1">
      <alignment horizontal="center" vertical="center"/>
      <protection hidden="1"/>
    </xf>
    <xf numFmtId="165" fontId="7" fillId="5" borderId="0" xfId="1" quotePrefix="1" applyNumberFormat="1" applyFont="1" applyFill="1" applyBorder="1" applyAlignment="1" applyProtection="1">
      <alignment horizontal="right" vertical="center"/>
      <protection hidden="1"/>
    </xf>
    <xf numFmtId="165" fontId="8" fillId="5" borderId="0" xfId="1" applyNumberFormat="1" applyFont="1" applyFill="1" applyBorder="1" applyAlignment="1" applyProtection="1">
      <alignment horizontal="right" vertical="center"/>
      <protection hidden="1"/>
    </xf>
    <xf numFmtId="4" fontId="8" fillId="4" borderId="0" xfId="0" quotePrefix="1" applyNumberFormat="1" applyFont="1" applyFill="1" applyBorder="1" applyAlignment="1" applyProtection="1">
      <alignment vertical="center"/>
      <protection hidden="1"/>
    </xf>
    <xf numFmtId="165" fontId="8" fillId="4" borderId="0" xfId="1" applyNumberFormat="1" applyFont="1" applyFill="1" applyBorder="1" applyAlignment="1" applyProtection="1">
      <alignment horizontal="right" vertical="center"/>
      <protection hidden="1"/>
    </xf>
    <xf numFmtId="0" fontId="13" fillId="10" borderId="0" xfId="0" applyFont="1" applyFill="1" applyBorder="1" applyAlignment="1" applyProtection="1">
      <alignment horizontal="left" vertical="center" wrapText="1"/>
      <protection hidden="1"/>
    </xf>
    <xf numFmtId="0" fontId="12" fillId="3" borderId="0" xfId="0" applyFont="1" applyFill="1" applyBorder="1" applyAlignment="1" applyProtection="1">
      <alignment horizontal="right" vertical="center"/>
      <protection hidden="1"/>
    </xf>
    <xf numFmtId="4" fontId="21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8" fillId="3" borderId="0" xfId="1" applyNumberFormat="1" applyFont="1" applyFill="1" applyBorder="1" applyAlignment="1" applyProtection="1">
      <alignment horizontal="right" vertical="center" wrapText="1"/>
      <protection hidden="1"/>
    </xf>
    <xf numFmtId="4" fontId="8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8" fillId="7" borderId="0" xfId="0" applyNumberFormat="1" applyFont="1" applyFill="1" applyBorder="1" applyAlignment="1" applyProtection="1">
      <alignment horizontal="right" vertical="center" wrapText="1"/>
      <protection hidden="1"/>
    </xf>
    <xf numFmtId="4" fontId="8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23" fillId="6" borderId="0" xfId="2" applyFont="1" applyFill="1" applyAlignment="1" applyProtection="1">
      <alignment horizontal="center" vertical="center"/>
    </xf>
    <xf numFmtId="0" fontId="24" fillId="0" borderId="0" xfId="0" applyFont="1"/>
    <xf numFmtId="0" fontId="7" fillId="6" borderId="0" xfId="3" applyFont="1" applyFill="1" applyBorder="1" applyAlignment="1" applyProtection="1">
      <alignment horizontal="right" vertical="center" wrapText="1"/>
      <protection hidden="1"/>
    </xf>
    <xf numFmtId="0" fontId="7" fillId="6" borderId="0" xfId="3" applyFont="1" applyFill="1" applyBorder="1" applyAlignment="1" applyProtection="1">
      <alignment horizontal="center" vertical="center" wrapText="1"/>
      <protection hidden="1"/>
    </xf>
    <xf numFmtId="0" fontId="7" fillId="7" borderId="0" xfId="0" applyFont="1" applyFill="1" applyBorder="1" applyProtection="1">
      <protection hidden="1"/>
    </xf>
    <xf numFmtId="0" fontId="7" fillId="0" borderId="0" xfId="0" applyFont="1" applyFill="1" applyBorder="1" applyProtection="1">
      <protection hidden="1"/>
    </xf>
    <xf numFmtId="164" fontId="8" fillId="0" borderId="0" xfId="0" applyNumberFormat="1" applyFont="1" applyFill="1" applyBorder="1" applyAlignment="1" applyProtection="1">
      <alignment horizontal="right" vertical="center" wrapText="1"/>
      <protection hidden="1"/>
    </xf>
    <xf numFmtId="164" fontId="8" fillId="12" borderId="0" xfId="0" applyNumberFormat="1" applyFont="1" applyFill="1" applyBorder="1" applyAlignment="1" applyProtection="1">
      <alignment vertical="center"/>
      <protection hidden="1"/>
    </xf>
    <xf numFmtId="165" fontId="8" fillId="12" borderId="0" xfId="1" applyNumberFormat="1" applyFont="1" applyFill="1" applyBorder="1" applyAlignment="1" applyProtection="1">
      <alignment vertical="center"/>
      <protection hidden="1"/>
    </xf>
    <xf numFmtId="165" fontId="8" fillId="12" borderId="0" xfId="1" applyNumberFormat="1" applyFont="1" applyFill="1" applyBorder="1" applyAlignment="1" applyProtection="1">
      <alignment horizontal="right" vertical="center"/>
      <protection hidden="1"/>
    </xf>
    <xf numFmtId="0" fontId="2" fillId="7" borderId="0" xfId="3" applyFont="1" applyFill="1" applyAlignment="1">
      <alignment vertical="center" wrapText="1"/>
    </xf>
    <xf numFmtId="0" fontId="7" fillId="5" borderId="0" xfId="3" applyFont="1" applyFill="1" applyBorder="1" applyAlignment="1" applyProtection="1">
      <alignment horizontal="center" wrapText="1"/>
      <protection hidden="1"/>
    </xf>
    <xf numFmtId="0" fontId="7" fillId="5" borderId="0" xfId="3" applyFont="1" applyFill="1" applyBorder="1" applyAlignment="1" applyProtection="1">
      <alignment horizontal="center" vertical="center" wrapText="1"/>
      <protection hidden="1"/>
    </xf>
    <xf numFmtId="0" fontId="7" fillId="5" borderId="0" xfId="3" applyFont="1" applyFill="1" applyBorder="1" applyAlignment="1" applyProtection="1">
      <alignment horizontal="right" vertical="center" wrapText="1"/>
      <protection hidden="1"/>
    </xf>
    <xf numFmtId="0" fontId="7" fillId="7" borderId="0" xfId="3" applyFont="1" applyFill="1" applyBorder="1" applyAlignment="1" applyProtection="1">
      <alignment vertical="center" wrapText="1"/>
      <protection hidden="1"/>
    </xf>
    <xf numFmtId="4" fontId="8" fillId="7" borderId="0" xfId="3" applyNumberFormat="1" applyFont="1" applyFill="1" applyBorder="1" applyAlignment="1" applyProtection="1">
      <alignment horizontal="right" vertical="center" wrapText="1"/>
      <protection hidden="1"/>
    </xf>
    <xf numFmtId="0" fontId="7" fillId="4" borderId="0" xfId="0" applyFont="1" applyFill="1" applyBorder="1" applyProtection="1">
      <protection hidden="1"/>
    </xf>
    <xf numFmtId="165" fontId="7" fillId="4" borderId="0" xfId="1" applyNumberFormat="1" applyFont="1" applyFill="1" applyBorder="1" applyAlignment="1" applyProtection="1">
      <alignment horizontal="right" vertical="center" wrapText="1"/>
      <protection hidden="1"/>
    </xf>
    <xf numFmtId="4" fontId="7" fillId="11" borderId="0" xfId="0" applyNumberFormat="1" applyFont="1" applyFill="1" applyBorder="1" applyAlignment="1" applyProtection="1">
      <alignment horizontal="right"/>
      <protection hidden="1"/>
    </xf>
    <xf numFmtId="165" fontId="7" fillId="11" borderId="0" xfId="1" applyNumberFormat="1" applyFont="1" applyFill="1" applyBorder="1" applyAlignment="1" applyProtection="1">
      <alignment horizontal="right"/>
      <protection hidden="1"/>
    </xf>
    <xf numFmtId="2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2" fontId="7" fillId="11" borderId="0" xfId="0" applyNumberFormat="1" applyFont="1" applyFill="1" applyBorder="1" applyAlignment="1" applyProtection="1">
      <alignment horizontal="right"/>
      <protection hidden="1"/>
    </xf>
    <xf numFmtId="0" fontId="25" fillId="2" borderId="0" xfId="3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Border="1" applyAlignment="1" applyProtection="1">
      <alignment horizontal="right" vertical="center"/>
      <protection hidden="1"/>
    </xf>
    <xf numFmtId="0" fontId="11" fillId="5" borderId="0" xfId="3" applyFont="1" applyFill="1" applyBorder="1" applyAlignment="1" applyProtection="1">
      <alignment horizontal="center" vertical="center" wrapText="1"/>
      <protection hidden="1"/>
    </xf>
    <xf numFmtId="0" fontId="11" fillId="6" borderId="0" xfId="3" applyFont="1" applyFill="1" applyBorder="1" applyAlignment="1" applyProtection="1">
      <alignment horizontal="center" vertical="center" wrapText="1"/>
      <protection hidden="1"/>
    </xf>
    <xf numFmtId="0" fontId="11" fillId="13" borderId="0" xfId="3" applyFont="1" applyFill="1" applyBorder="1" applyAlignment="1" applyProtection="1">
      <alignment horizontal="center" vertical="center" wrapText="1"/>
      <protection hidden="1"/>
    </xf>
    <xf numFmtId="0" fontId="11" fillId="5" borderId="0" xfId="3" applyFont="1" applyFill="1" applyBorder="1" applyAlignment="1" applyProtection="1">
      <alignment horizontal="center" vertical="center" wrapText="1"/>
      <protection hidden="1"/>
    </xf>
    <xf numFmtId="0" fontId="11" fillId="3" borderId="0" xfId="3" applyFont="1" applyFill="1" applyBorder="1" applyAlignment="1" applyProtection="1">
      <alignment horizontal="center" vertical="center" wrapText="1"/>
      <protection hidden="1"/>
    </xf>
    <xf numFmtId="0" fontId="11" fillId="3" borderId="0" xfId="3" applyFont="1" applyFill="1" applyBorder="1" applyAlignment="1" applyProtection="1">
      <alignment horizontal="center" vertical="center" wrapText="1"/>
      <protection hidden="1"/>
    </xf>
    <xf numFmtId="0" fontId="11" fillId="6" borderId="0" xfId="3" applyFont="1" applyFill="1" applyBorder="1" applyAlignment="1" applyProtection="1">
      <alignment horizontal="center" vertical="center" wrapText="1"/>
      <protection hidden="1"/>
    </xf>
    <xf numFmtId="0" fontId="11" fillId="13" borderId="0" xfId="3" applyFont="1" applyFill="1" applyBorder="1" applyAlignment="1" applyProtection="1">
      <alignment horizontal="center" vertical="center" wrapText="1"/>
      <protection hidden="1"/>
    </xf>
    <xf numFmtId="2" fontId="6" fillId="0" borderId="0" xfId="0" applyNumberFormat="1" applyFont="1" applyFill="1" applyBorder="1" applyAlignment="1" applyProtection="1">
      <alignment vertical="center" wrapText="1"/>
      <protection hidden="1"/>
    </xf>
    <xf numFmtId="2" fontId="6" fillId="3" borderId="0" xfId="0" applyNumberFormat="1" applyFont="1" applyFill="1" applyBorder="1" applyAlignment="1" applyProtection="1">
      <alignment vertical="center" wrapText="1"/>
      <protection hidden="1"/>
    </xf>
    <xf numFmtId="165" fontId="6" fillId="7" borderId="0" xfId="1" applyNumberFormat="1" applyFont="1" applyFill="1" applyBorder="1" applyAlignment="1" applyProtection="1">
      <alignment horizontal="right" vertical="center" wrapText="1"/>
      <protection hidden="1"/>
    </xf>
    <xf numFmtId="165" fontId="6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11" fillId="7" borderId="0" xfId="0" applyFont="1" applyFill="1" applyBorder="1" applyAlignment="1" applyProtection="1">
      <alignment horizontal="left" vertical="center" wrapText="1" indent="2"/>
      <protection hidden="1"/>
    </xf>
    <xf numFmtId="2" fontId="6" fillId="0" borderId="0" xfId="0" applyNumberFormat="1" applyFont="1" applyFill="1" applyBorder="1" applyAlignment="1" applyProtection="1">
      <alignment horizontal="right" vertical="center" wrapText="1"/>
      <protection hidden="1"/>
    </xf>
    <xf numFmtId="2" fontId="6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11" fillId="4" borderId="0" xfId="3" applyFont="1" applyFill="1" applyBorder="1" applyAlignment="1" applyProtection="1">
      <alignment vertical="center" wrapText="1"/>
      <protection hidden="1"/>
    </xf>
    <xf numFmtId="2" fontId="11" fillId="4" borderId="0" xfId="3" applyNumberFormat="1" applyFont="1" applyFill="1" applyBorder="1" applyAlignment="1" applyProtection="1">
      <alignment vertical="center" wrapText="1"/>
      <protection hidden="1"/>
    </xf>
    <xf numFmtId="165" fontId="6" fillId="4" borderId="0" xfId="1" applyNumberFormat="1" applyFont="1" applyFill="1" applyBorder="1" applyAlignment="1" applyProtection="1">
      <alignment horizontal="right" vertical="center" wrapText="1"/>
      <protection hidden="1"/>
    </xf>
    <xf numFmtId="0" fontId="16" fillId="10" borderId="0" xfId="3" applyFont="1" applyFill="1" applyBorder="1" applyAlignment="1" applyProtection="1">
      <alignment horizontal="left" vertical="center" wrapText="1"/>
      <protection hidden="1"/>
    </xf>
    <xf numFmtId="0" fontId="6" fillId="7" borderId="0" xfId="3" applyFont="1" applyFill="1" applyAlignment="1">
      <alignment vertical="center" wrapText="1"/>
    </xf>
    <xf numFmtId="0" fontId="6" fillId="6" borderId="0" xfId="0" applyFont="1" applyFill="1" applyBorder="1" applyAlignment="1" applyProtection="1">
      <alignment horizontal="right" vertical="center"/>
      <protection hidden="1"/>
    </xf>
    <xf numFmtId="0" fontId="6" fillId="7" borderId="0" xfId="0" applyFont="1" applyFill="1" applyBorder="1" applyAlignment="1" applyProtection="1">
      <alignment vertical="center" wrapText="1"/>
      <protection hidden="1"/>
    </xf>
    <xf numFmtId="2" fontId="6" fillId="5" borderId="0" xfId="0" applyNumberFormat="1" applyFont="1" applyFill="1" applyBorder="1" applyAlignment="1" applyProtection="1">
      <alignment vertical="center" wrapText="1"/>
      <protection hidden="1"/>
    </xf>
    <xf numFmtId="2" fontId="6" fillId="7" borderId="0" xfId="0" applyNumberFormat="1" applyFont="1" applyFill="1" applyBorder="1" applyAlignment="1" applyProtection="1">
      <alignment vertical="center" wrapText="1"/>
      <protection hidden="1"/>
    </xf>
    <xf numFmtId="2" fontId="0" fillId="0" borderId="0" xfId="0" applyNumberFormat="1"/>
    <xf numFmtId="0" fontId="6" fillId="7" borderId="0" xfId="0" applyFont="1" applyFill="1" applyBorder="1" applyAlignment="1" applyProtection="1">
      <alignment horizontal="right" vertical="center" wrapText="1"/>
      <protection hidden="1"/>
    </xf>
    <xf numFmtId="0" fontId="11" fillId="11" borderId="0" xfId="3" applyFont="1" applyFill="1" applyBorder="1" applyAlignment="1" applyProtection="1">
      <alignment vertical="center" wrapText="1"/>
      <protection hidden="1"/>
    </xf>
    <xf numFmtId="2" fontId="11" fillId="11" borderId="0" xfId="3" applyNumberFormat="1" applyFont="1" applyFill="1" applyBorder="1" applyAlignment="1" applyProtection="1">
      <alignment vertical="center" wrapText="1"/>
      <protection hidden="1"/>
    </xf>
    <xf numFmtId="165" fontId="6" fillId="11" borderId="0" xfId="1" applyNumberFormat="1" applyFont="1" applyFill="1" applyBorder="1" applyAlignment="1" applyProtection="1">
      <alignment horizontal="right" vertical="center" wrapText="1"/>
      <protection hidden="1"/>
    </xf>
    <xf numFmtId="0" fontId="10" fillId="2" borderId="0" xfId="3" applyFont="1" applyFill="1" applyBorder="1" applyAlignment="1" applyProtection="1">
      <alignment horizontal="center" vertical="center" wrapText="1"/>
      <protection hidden="1"/>
    </xf>
    <xf numFmtId="0" fontId="8" fillId="5" borderId="0" xfId="0" applyFont="1" applyFill="1" applyBorder="1" applyAlignment="1" applyProtection="1">
      <alignment horizontal="right" vertical="center"/>
      <protection hidden="1"/>
    </xf>
    <xf numFmtId="0" fontId="7" fillId="5" borderId="0" xfId="3" applyFont="1" applyFill="1" applyBorder="1" applyAlignment="1" applyProtection="1">
      <alignment horizontal="center" vertical="center" wrapText="1"/>
      <protection hidden="1"/>
    </xf>
    <xf numFmtId="0" fontId="7" fillId="6" borderId="0" xfId="3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Border="1" applyAlignment="1" applyProtection="1">
      <alignment horizontal="center" vertical="center" wrapText="1"/>
      <protection hidden="1"/>
    </xf>
    <xf numFmtId="0" fontId="7" fillId="3" borderId="0" xfId="3" applyFont="1" applyFill="1" applyBorder="1" applyAlignment="1" applyProtection="1">
      <alignment horizontal="center" vertical="center" wrapText="1"/>
      <protection hidden="1"/>
    </xf>
    <xf numFmtId="0" fontId="7" fillId="13" borderId="0" xfId="3" applyFont="1" applyFill="1" applyBorder="1" applyAlignment="1" applyProtection="1">
      <alignment horizontal="center" vertical="center" wrapText="1"/>
      <protection hidden="1"/>
    </xf>
    <xf numFmtId="0" fontId="7" fillId="3" borderId="0" xfId="3" applyFont="1" applyFill="1" applyBorder="1" applyAlignment="1" applyProtection="1">
      <alignment horizontal="center" vertical="center" wrapText="1"/>
      <protection hidden="1"/>
    </xf>
    <xf numFmtId="0" fontId="7" fillId="13" borderId="0" xfId="3" applyFont="1" applyFill="1" applyBorder="1" applyAlignment="1" applyProtection="1">
      <alignment horizontal="center" vertical="center" wrapText="1"/>
      <protection hidden="1"/>
    </xf>
    <xf numFmtId="2" fontId="8" fillId="0" borderId="0" xfId="0" applyNumberFormat="1" applyFont="1" applyFill="1" applyBorder="1" applyAlignment="1" applyProtection="1">
      <alignment horizontal="right" vertical="center" wrapText="1"/>
      <protection hidden="1"/>
    </xf>
    <xf numFmtId="2" fontId="8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8" fillId="7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7" borderId="0" xfId="0" applyFont="1" applyFill="1" applyBorder="1" applyAlignment="1" applyProtection="1">
      <alignment horizontal="right" vertical="center" wrapText="1"/>
      <protection hidden="1"/>
    </xf>
    <xf numFmtId="2" fontId="8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13" fillId="5" borderId="0" xfId="3" applyFont="1" applyFill="1" applyBorder="1" applyAlignment="1" applyProtection="1">
      <alignment horizontal="left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7" fillId="5" borderId="0" xfId="0" applyFont="1" applyFill="1" applyBorder="1" applyAlignment="1" applyProtection="1">
      <alignment horizontal="center" vertical="center" wrapText="1"/>
      <protection hidden="1"/>
    </xf>
    <xf numFmtId="0" fontId="7" fillId="5" borderId="0" xfId="0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Border="1" applyAlignment="1" applyProtection="1">
      <alignment vertical="center" wrapText="1"/>
      <protection hidden="1"/>
    </xf>
    <xf numFmtId="0" fontId="7" fillId="6" borderId="0" xfId="0" applyFont="1" applyFill="1" applyBorder="1" applyAlignment="1" applyProtection="1">
      <alignment horizontal="right" vertical="center" wrapText="1"/>
      <protection hidden="1"/>
    </xf>
    <xf numFmtId="0" fontId="7" fillId="6" borderId="0" xfId="0" applyFont="1" applyFill="1" applyBorder="1" applyAlignment="1" applyProtection="1">
      <alignment horizontal="center" vertical="center" wrapText="1"/>
      <protection hidden="1"/>
    </xf>
    <xf numFmtId="2" fontId="8" fillId="7" borderId="0" xfId="0" applyNumberFormat="1" applyFont="1" applyFill="1" applyBorder="1" applyAlignment="1" applyProtection="1">
      <alignment horizontal="right" vertical="center" wrapText="1"/>
      <protection hidden="1"/>
    </xf>
    <xf numFmtId="165" fontId="8" fillId="7" borderId="0" xfId="1" applyNumberFormat="1" applyFont="1" applyFill="1" applyBorder="1" applyAlignment="1" applyProtection="1">
      <alignment horizontal="right" vertical="center"/>
      <protection hidden="1"/>
    </xf>
    <xf numFmtId="2" fontId="8" fillId="7" borderId="0" xfId="0" applyNumberFormat="1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Border="1" applyAlignment="1" applyProtection="1">
      <alignment horizontal="left" vertical="center"/>
      <protection hidden="1"/>
    </xf>
    <xf numFmtId="2" fontId="8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165" fontId="8" fillId="5" borderId="0" xfId="1" quotePrefix="1" applyNumberFormat="1" applyFont="1" applyFill="1" applyBorder="1" applyAlignment="1" applyProtection="1">
      <alignment horizontal="right" vertical="center" wrapText="1"/>
      <protection hidden="1"/>
    </xf>
    <xf numFmtId="2" fontId="8" fillId="7" borderId="0" xfId="0" quotePrefix="1" applyNumberFormat="1" applyFont="1" applyFill="1" applyBorder="1" applyAlignment="1" applyProtection="1">
      <alignment horizontal="center" vertical="center"/>
      <protection hidden="1"/>
    </xf>
    <xf numFmtId="165" fontId="8" fillId="5" borderId="0" xfId="1" quotePrefix="1" applyNumberFormat="1" applyFont="1" applyFill="1" applyBorder="1" applyAlignment="1" applyProtection="1">
      <alignment horizontal="right" vertical="center"/>
      <protection hidden="1"/>
    </xf>
    <xf numFmtId="2" fontId="7" fillId="11" borderId="0" xfId="0" applyNumberFormat="1" applyFont="1" applyFill="1" applyBorder="1" applyAlignment="1" applyProtection="1">
      <alignment horizontal="center" vertical="center"/>
      <protection hidden="1"/>
    </xf>
    <xf numFmtId="165" fontId="7" fillId="11" borderId="0" xfId="1" applyNumberFormat="1" applyFont="1" applyFill="1" applyBorder="1" applyAlignment="1" applyProtection="1">
      <alignment horizontal="right" vertical="center"/>
      <protection hidden="1"/>
    </xf>
    <xf numFmtId="165" fontId="8" fillId="8" borderId="0" xfId="1" applyNumberFormat="1" applyFont="1" applyFill="1" applyBorder="1" applyAlignment="1" applyProtection="1">
      <alignment horizontal="right" vertical="center"/>
      <protection hidden="1"/>
    </xf>
    <xf numFmtId="0" fontId="2" fillId="0" borderId="0" xfId="4"/>
    <xf numFmtId="0" fontId="10" fillId="14" borderId="0" xfId="0" applyFont="1" applyFill="1" applyBorder="1" applyAlignment="1" applyProtection="1">
      <alignment horizontal="center" vertical="center" wrapText="1"/>
      <protection hidden="1"/>
    </xf>
    <xf numFmtId="0" fontId="10" fillId="14" borderId="0" xfId="0" applyFont="1" applyFill="1" applyBorder="1" applyAlignment="1" applyProtection="1">
      <alignment horizontal="center" vertical="top" wrapText="1"/>
      <protection hidden="1"/>
    </xf>
    <xf numFmtId="0" fontId="8" fillId="5" borderId="0" xfId="0" applyFont="1" applyFill="1" applyBorder="1" applyAlignment="1" applyProtection="1">
      <alignment horizontal="center" vertical="center" wrapText="1"/>
      <protection hidden="1"/>
    </xf>
    <xf numFmtId="0" fontId="8" fillId="5" borderId="0" xfId="0" applyFont="1" applyFill="1" applyBorder="1" applyAlignment="1" applyProtection="1">
      <alignment horizontal="center" vertical="center"/>
      <protection hidden="1"/>
    </xf>
    <xf numFmtId="0" fontId="8" fillId="5" borderId="0" xfId="0" applyFont="1" applyFill="1" applyBorder="1" applyAlignment="1" applyProtection="1">
      <alignment horizontal="center"/>
      <protection hidden="1"/>
    </xf>
    <xf numFmtId="0" fontId="8" fillId="6" borderId="0" xfId="0" applyFont="1" applyFill="1" applyBorder="1" applyAlignment="1" applyProtection="1">
      <alignment horizontal="center" vertical="center"/>
      <protection hidden="1"/>
    </xf>
    <xf numFmtId="0" fontId="2" fillId="0" borderId="0" xfId="4" applyBorder="1"/>
    <xf numFmtId="0" fontId="8" fillId="5" borderId="0" xfId="0" applyFont="1" applyFill="1" applyBorder="1" applyAlignment="1" applyProtection="1">
      <alignment horizontal="center" vertical="center"/>
      <protection hidden="1"/>
    </xf>
    <xf numFmtId="0" fontId="8" fillId="6" borderId="0" xfId="0" applyFont="1" applyFill="1" applyBorder="1" applyAlignment="1" applyProtection="1">
      <alignment horizontal="center" vertical="center" wrapText="1"/>
      <protection hidden="1"/>
    </xf>
    <xf numFmtId="0" fontId="8" fillId="6" borderId="0" xfId="0" applyFont="1" applyFill="1" applyBorder="1" applyAlignment="1" applyProtection="1">
      <alignment horizontal="center" vertical="center"/>
      <protection hidden="1"/>
    </xf>
    <xf numFmtId="0" fontId="7" fillId="15" borderId="0" xfId="0" applyFont="1" applyFill="1" applyBorder="1" applyProtection="1">
      <protection hidden="1"/>
    </xf>
    <xf numFmtId="165" fontId="8" fillId="15" borderId="0" xfId="0" applyNumberFormat="1" applyFont="1" applyFill="1" applyBorder="1" applyAlignment="1" applyProtection="1">
      <alignment horizontal="right" vertical="center" wrapText="1"/>
      <protection hidden="1"/>
    </xf>
    <xf numFmtId="3" fontId="8" fillId="15" borderId="0" xfId="0" applyNumberFormat="1" applyFont="1" applyFill="1" applyBorder="1" applyAlignment="1" applyProtection="1">
      <alignment horizontal="right" vertical="center" wrapText="1"/>
      <protection hidden="1"/>
    </xf>
    <xf numFmtId="4" fontId="8" fillId="15" borderId="0" xfId="0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Border="1" applyProtection="1">
      <protection hidden="1"/>
    </xf>
    <xf numFmtId="165" fontId="8" fillId="0" borderId="0" xfId="0" applyNumberFormat="1" applyFont="1" applyFill="1" applyBorder="1" applyAlignment="1" applyProtection="1">
      <alignment horizontal="right" vertical="center" wrapText="1"/>
      <protection hidden="1"/>
    </xf>
    <xf numFmtId="3" fontId="8" fillId="0" borderId="0" xfId="0" applyNumberFormat="1" applyFont="1" applyBorder="1" applyAlignment="1" applyProtection="1">
      <alignment horizontal="right" vertical="center" wrapText="1"/>
      <protection hidden="1"/>
    </xf>
    <xf numFmtId="3" fontId="8" fillId="16" borderId="0" xfId="0" applyNumberFormat="1" applyFont="1" applyFill="1" applyBorder="1" applyAlignment="1" applyProtection="1">
      <alignment horizontal="right" vertical="center" wrapText="1"/>
      <protection hidden="1"/>
    </xf>
    <xf numFmtId="4" fontId="2" fillId="0" borderId="0" xfId="4" applyNumberFormat="1" applyFont="1" applyFill="1" applyBorder="1" applyAlignment="1">
      <alignment horizontal="center" wrapText="1"/>
    </xf>
    <xf numFmtId="4" fontId="2" fillId="0" borderId="0" xfId="4" applyNumberFormat="1" applyFont="1" applyFill="1" applyBorder="1" applyAlignment="1">
      <alignment vertical="center" wrapText="1"/>
    </xf>
    <xf numFmtId="0" fontId="25" fillId="14" borderId="0" xfId="0" applyFont="1" applyFill="1" applyBorder="1" applyAlignment="1" applyProtection="1">
      <alignment horizontal="center" vertical="center" wrapText="1"/>
      <protection hidden="1"/>
    </xf>
    <xf numFmtId="0" fontId="25" fillId="14" borderId="0" xfId="0" applyFont="1" applyFill="1" applyBorder="1" applyAlignment="1" applyProtection="1">
      <alignment horizontal="center" vertical="top" wrapText="1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17" borderId="0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6" fillId="17" borderId="0" xfId="0" applyFont="1" applyFill="1" applyBorder="1" applyAlignment="1" applyProtection="1">
      <alignment horizontal="center" vertical="center" wrapText="1"/>
      <protection hidden="1"/>
    </xf>
    <xf numFmtId="0" fontId="6" fillId="17" borderId="0" xfId="0" applyFont="1" applyFill="1" applyBorder="1" applyAlignment="1" applyProtection="1">
      <alignment horizontal="center" vertical="center"/>
      <protection hidden="1"/>
    </xf>
    <xf numFmtId="0" fontId="6" fillId="18" borderId="0" xfId="0" applyFont="1" applyFill="1" applyBorder="1" applyProtection="1">
      <protection hidden="1"/>
    </xf>
    <xf numFmtId="165" fontId="6" fillId="18" borderId="0" xfId="0" applyNumberFormat="1" applyFont="1" applyFill="1" applyBorder="1" applyAlignment="1" applyProtection="1">
      <alignment horizontal="right" wrapText="1"/>
      <protection hidden="1"/>
    </xf>
    <xf numFmtId="3" fontId="6" fillId="18" borderId="0" xfId="0" applyNumberFormat="1" applyFont="1" applyFill="1" applyBorder="1" applyProtection="1">
      <protection hidden="1"/>
    </xf>
    <xf numFmtId="4" fontId="6" fillId="18" borderId="0" xfId="0" applyNumberFormat="1" applyFont="1" applyFill="1" applyBorder="1" applyProtection="1">
      <protection hidden="1"/>
    </xf>
    <xf numFmtId="0" fontId="6" fillId="0" borderId="0" xfId="0" applyFont="1" applyBorder="1" applyProtection="1">
      <protection hidden="1"/>
    </xf>
    <xf numFmtId="165" fontId="6" fillId="0" borderId="0" xfId="0" applyNumberFormat="1" applyFont="1" applyFill="1" applyBorder="1" applyAlignment="1" applyProtection="1">
      <alignment horizontal="right" wrapText="1"/>
      <protection hidden="1"/>
    </xf>
    <xf numFmtId="3" fontId="6" fillId="0" borderId="0" xfId="0" applyNumberFormat="1" applyFont="1" applyBorder="1" applyProtection="1">
      <protection hidden="1"/>
    </xf>
    <xf numFmtId="4" fontId="6" fillId="0" borderId="0" xfId="0" applyNumberFormat="1" applyFont="1" applyBorder="1" applyProtection="1">
      <protection hidden="1"/>
    </xf>
    <xf numFmtId="3" fontId="6" fillId="19" borderId="0" xfId="0" applyNumberFormat="1" applyFont="1" applyFill="1" applyBorder="1" applyProtection="1">
      <protection hidden="1"/>
    </xf>
    <xf numFmtId="0" fontId="6" fillId="5" borderId="0" xfId="0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Border="1" applyAlignment="1" applyProtection="1">
      <alignment horizontal="center" vertical="center"/>
      <protection hidden="1"/>
    </xf>
    <xf numFmtId="0" fontId="6" fillId="5" borderId="0" xfId="0" applyFont="1" applyFill="1" applyBorder="1" applyAlignment="1" applyProtection="1">
      <alignment horizontal="center"/>
      <protection hidden="1"/>
    </xf>
    <xf numFmtId="0" fontId="6" fillId="5" borderId="0" xfId="0" applyFont="1" applyFill="1" applyBorder="1" applyAlignment="1" applyProtection="1">
      <alignment horizontal="center" vertical="center"/>
      <protection hidden="1"/>
    </xf>
    <xf numFmtId="0" fontId="9" fillId="0" borderId="0" xfId="4" applyFont="1"/>
    <xf numFmtId="0" fontId="6" fillId="15" borderId="0" xfId="0" applyFont="1" applyFill="1" applyBorder="1" applyProtection="1">
      <protection hidden="1"/>
    </xf>
    <xf numFmtId="165" fontId="6" fillId="15" borderId="0" xfId="0" applyNumberFormat="1" applyFont="1" applyFill="1" applyBorder="1" applyAlignment="1" applyProtection="1">
      <alignment horizontal="right" wrapText="1"/>
      <protection hidden="1"/>
    </xf>
    <xf numFmtId="3" fontId="9" fillId="15" borderId="0" xfId="0" applyNumberFormat="1" applyFont="1" applyFill="1" applyBorder="1" applyProtection="1">
      <protection hidden="1"/>
    </xf>
    <xf numFmtId="4" fontId="6" fillId="15" borderId="0" xfId="0" applyNumberFormat="1" applyFont="1" applyFill="1" applyBorder="1" applyProtection="1">
      <protection hidden="1"/>
    </xf>
    <xf numFmtId="3" fontId="6" fillId="15" borderId="0" xfId="0" applyNumberFormat="1" applyFont="1" applyFill="1" applyBorder="1" applyProtection="1">
      <protection hidden="1"/>
    </xf>
    <xf numFmtId="4" fontId="6" fillId="0" borderId="0" xfId="0" applyNumberFormat="1" applyFont="1" applyFill="1" applyBorder="1" applyProtection="1">
      <protection hidden="1"/>
    </xf>
    <xf numFmtId="3" fontId="6" fillId="16" borderId="0" xfId="0" applyNumberFormat="1" applyFont="1" applyFill="1" applyBorder="1" applyProtection="1">
      <protection hidden="1"/>
    </xf>
    <xf numFmtId="0" fontId="16" fillId="5" borderId="0" xfId="3" applyFont="1" applyFill="1" applyBorder="1" applyAlignment="1" applyProtection="1">
      <alignment horizontal="left" vertical="center" wrapText="1"/>
      <protection hidden="1"/>
    </xf>
    <xf numFmtId="165" fontId="2" fillId="0" borderId="0" xfId="1" applyNumberFormat="1"/>
    <xf numFmtId="4" fontId="26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7" fillId="4" borderId="0" xfId="3" applyFont="1" applyFill="1" applyBorder="1" applyAlignment="1" applyProtection="1">
      <alignment vertical="center" wrapText="1"/>
      <protection hidden="1"/>
    </xf>
    <xf numFmtId="4" fontId="7" fillId="4" borderId="0" xfId="3" applyNumberFormat="1" applyFont="1" applyFill="1" applyBorder="1" applyAlignment="1" applyProtection="1">
      <alignment horizontal="right" vertical="center" wrapText="1"/>
      <protection hidden="1"/>
    </xf>
    <xf numFmtId="2" fontId="7" fillId="4" borderId="0" xfId="3" applyNumberFormat="1" applyFont="1" applyFill="1" applyBorder="1" applyAlignment="1" applyProtection="1">
      <alignment horizontal="right" vertical="center" wrapText="1"/>
      <protection hidden="1"/>
    </xf>
    <xf numFmtId="4" fontId="8" fillId="20" borderId="0" xfId="0" applyNumberFormat="1" applyFont="1" applyFill="1" applyBorder="1" applyAlignment="1" applyProtection="1">
      <alignment horizontal="right" vertical="center" wrapText="1"/>
      <protection hidden="1"/>
    </xf>
    <xf numFmtId="0" fontId="13" fillId="16" borderId="0" xfId="3" applyFont="1" applyFill="1" applyBorder="1" applyAlignment="1" applyProtection="1">
      <alignment horizontal="left" vertical="center" wrapText="1"/>
      <protection hidden="1"/>
    </xf>
    <xf numFmtId="0" fontId="9" fillId="0" borderId="0" xfId="0" applyFont="1"/>
    <xf numFmtId="0" fontId="2" fillId="0" borderId="0" xfId="0" applyFont="1"/>
    <xf numFmtId="3" fontId="7" fillId="4" borderId="0" xfId="3" applyNumberFormat="1" applyFont="1" applyFill="1" applyBorder="1" applyAlignment="1" applyProtection="1">
      <alignment horizontal="right" vertical="center" wrapText="1"/>
      <protection hidden="1"/>
    </xf>
    <xf numFmtId="165" fontId="0" fillId="0" borderId="0" xfId="1" applyNumberFormat="1" applyFont="1" applyAlignment="1">
      <alignment horizontal="center"/>
    </xf>
    <xf numFmtId="3" fontId="8" fillId="20" borderId="0" xfId="0" applyNumberFormat="1" applyFont="1" applyFill="1" applyBorder="1" applyAlignment="1" applyProtection="1">
      <alignment horizontal="right" vertical="center" wrapText="1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7" fillId="5" borderId="0" xfId="0" applyFont="1" applyFill="1" applyBorder="1" applyAlignment="1" applyProtection="1">
      <alignment horizontal="center"/>
      <protection hidden="1"/>
    </xf>
    <xf numFmtId="0" fontId="7" fillId="5" borderId="0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0" fontId="7" fillId="10" borderId="0" xfId="0" applyFont="1" applyFill="1" applyBorder="1" applyAlignment="1" applyProtection="1">
      <alignment horizontal="center" vertical="center"/>
      <protection hidden="1"/>
    </xf>
    <xf numFmtId="0" fontId="7" fillId="5" borderId="0" xfId="0" applyFont="1" applyFill="1" applyBorder="1" applyAlignment="1" applyProtection="1">
      <alignment horizontal="right"/>
      <protection hidden="1"/>
    </xf>
    <xf numFmtId="0" fontId="7" fillId="6" borderId="0" xfId="0" applyFont="1" applyFill="1" applyBorder="1" applyAlignment="1" applyProtection="1">
      <alignment horizontal="right"/>
      <protection hidden="1"/>
    </xf>
    <xf numFmtId="0" fontId="7" fillId="10" borderId="0" xfId="0" applyFont="1" applyFill="1" applyBorder="1" applyAlignment="1" applyProtection="1">
      <alignment horizontal="right"/>
      <protection hidden="1"/>
    </xf>
    <xf numFmtId="0" fontId="7" fillId="7" borderId="0" xfId="0" applyFont="1" applyFill="1" applyProtection="1">
      <protection hidden="1"/>
    </xf>
    <xf numFmtId="164" fontId="8" fillId="5" borderId="0" xfId="0" applyNumberFormat="1" applyFont="1" applyFill="1" applyBorder="1" applyAlignment="1" applyProtection="1">
      <alignment horizontal="right" vertical="center" wrapText="1"/>
      <protection hidden="1"/>
    </xf>
    <xf numFmtId="165" fontId="8" fillId="21" borderId="0" xfId="1" applyNumberFormat="1" applyFont="1" applyFill="1" applyBorder="1" applyAlignment="1" applyProtection="1">
      <alignment horizontal="right" vertical="center" wrapText="1"/>
      <protection hidden="1"/>
    </xf>
    <xf numFmtId="164" fontId="8" fillId="7" borderId="0" xfId="0" applyNumberFormat="1" applyFont="1" applyFill="1" applyBorder="1" applyProtection="1">
      <protection hidden="1"/>
    </xf>
    <xf numFmtId="0" fontId="7" fillId="7" borderId="0" xfId="0" applyFont="1" applyFill="1" applyAlignment="1" applyProtection="1">
      <alignment horizontal="right"/>
      <protection hidden="1"/>
    </xf>
    <xf numFmtId="0" fontId="7" fillId="4" borderId="0" xfId="0" applyFont="1" applyFill="1" applyProtection="1">
      <protection hidden="1"/>
    </xf>
    <xf numFmtId="165" fontId="7" fillId="4" borderId="0" xfId="1" applyNumberFormat="1" applyFont="1" applyFill="1" applyBorder="1" applyAlignment="1" applyProtection="1">
      <alignment horizontal="right"/>
      <protection hidden="1"/>
    </xf>
    <xf numFmtId="164" fontId="7" fillId="11" borderId="0" xfId="0" applyNumberFormat="1" applyFont="1" applyFill="1" applyBorder="1" applyProtection="1">
      <protection hidden="1"/>
    </xf>
    <xf numFmtId="165" fontId="7" fillId="11" borderId="0" xfId="1" applyNumberFormat="1" applyFont="1" applyFill="1" applyBorder="1" applyProtection="1">
      <protection hidden="1"/>
    </xf>
    <xf numFmtId="165" fontId="7" fillId="4" borderId="0" xfId="1" applyNumberFormat="1" applyFont="1" applyFill="1" applyBorder="1" applyProtection="1">
      <protection hidden="1"/>
    </xf>
    <xf numFmtId="0" fontId="7" fillId="0" borderId="0" xfId="0" applyFont="1" applyFill="1" applyAlignment="1" applyProtection="1">
      <alignment horizontal="right"/>
      <protection hidden="1"/>
    </xf>
    <xf numFmtId="164" fontId="8" fillId="0" borderId="0" xfId="0" applyNumberFormat="1" applyFont="1" applyFill="1" applyBorder="1" applyProtection="1">
      <protection hidden="1"/>
    </xf>
    <xf numFmtId="165" fontId="8" fillId="5" borderId="0" xfId="1" applyNumberFormat="1" applyFont="1" applyFill="1" applyBorder="1" applyAlignment="1" applyProtection="1">
      <alignment horizontal="right"/>
      <protection hidden="1"/>
    </xf>
    <xf numFmtId="165" fontId="8" fillId="5" borderId="0" xfId="1" applyNumberFormat="1" applyFont="1" applyFill="1" applyBorder="1" applyProtection="1">
      <protection hidden="1"/>
    </xf>
    <xf numFmtId="0" fontId="7" fillId="0" borderId="0" xfId="0" applyFont="1" applyFill="1" applyProtection="1">
      <protection hidden="1"/>
    </xf>
    <xf numFmtId="0" fontId="11" fillId="6" borderId="0" xfId="2" applyFont="1" applyFill="1" applyAlignment="1" applyProtection="1">
      <alignment horizontal="center" vertical="center"/>
    </xf>
    <xf numFmtId="164" fontId="8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0" fillId="7" borderId="0" xfId="0" applyFill="1" applyAlignment="1">
      <alignment vertical="center" wrapText="1"/>
    </xf>
    <xf numFmtId="0" fontId="7" fillId="5" borderId="0" xfId="0" applyFont="1" applyFill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Protection="1">
      <protection hidden="1"/>
    </xf>
    <xf numFmtId="0" fontId="6" fillId="7" borderId="0" xfId="0" applyFont="1" applyFill="1" applyAlignment="1">
      <alignment vertical="center" wrapText="1"/>
    </xf>
    <xf numFmtId="0" fontId="10" fillId="2" borderId="0" xfId="5" applyFont="1" applyFill="1" applyBorder="1" applyAlignment="1" applyProtection="1">
      <alignment horizontal="center" vertical="center" wrapText="1"/>
      <protection hidden="1"/>
    </xf>
    <xf numFmtId="0" fontId="27" fillId="6" borderId="0" xfId="0" applyFont="1" applyFill="1" applyBorder="1" applyAlignment="1" applyProtection="1">
      <alignment horizontal="right" vertical="center" wrapText="1"/>
      <protection hidden="1"/>
    </xf>
    <xf numFmtId="2" fontId="8" fillId="7" borderId="0" xfId="0" applyNumberFormat="1" applyFont="1" applyFill="1" applyBorder="1" applyAlignment="1" applyProtection="1">
      <alignment vertical="center"/>
      <protection hidden="1"/>
    </xf>
    <xf numFmtId="0" fontId="13" fillId="5" borderId="0" xfId="0" quotePrefix="1" applyNumberFormat="1" applyFont="1" applyFill="1" applyBorder="1" applyAlignment="1" applyProtection="1">
      <alignment horizontal="left" vertical="center" wrapText="1"/>
      <protection hidden="1"/>
    </xf>
    <xf numFmtId="0" fontId="0" fillId="7" borderId="0" xfId="0" applyFill="1" applyAlignment="1" applyProtection="1">
      <alignment vertical="center"/>
      <protection hidden="1"/>
    </xf>
    <xf numFmtId="2" fontId="8" fillId="5" borderId="0" xfId="1" applyNumberFormat="1" applyFont="1" applyFill="1" applyBorder="1" applyAlignment="1" applyProtection="1">
      <alignment horizontal="right" vertical="center" wrapText="1"/>
      <protection hidden="1"/>
    </xf>
    <xf numFmtId="2" fontId="8" fillId="7" borderId="0" xfId="0" applyNumberFormat="1" applyFont="1" applyFill="1" applyBorder="1" applyProtection="1">
      <protection hidden="1"/>
    </xf>
    <xf numFmtId="2" fontId="8" fillId="5" borderId="0" xfId="1" applyNumberFormat="1" applyFont="1" applyFill="1" applyBorder="1" applyAlignment="1" applyProtection="1">
      <alignment horizontal="right" vertical="center"/>
      <protection hidden="1"/>
    </xf>
    <xf numFmtId="2" fontId="8" fillId="0" borderId="0" xfId="0" applyNumberFormat="1" applyFont="1" applyFill="1" applyBorder="1" applyProtection="1">
      <protection hidden="1"/>
    </xf>
    <xf numFmtId="2" fontId="7" fillId="11" borderId="0" xfId="0" applyNumberFormat="1" applyFont="1" applyFill="1" applyBorder="1" applyProtection="1">
      <protection hidden="1"/>
    </xf>
    <xf numFmtId="2" fontId="8" fillId="5" borderId="0" xfId="0" applyNumberFormat="1" applyFont="1" applyFill="1" applyBorder="1" applyAlignment="1" applyProtection="1">
      <alignment horizontal="right" vertical="center" wrapText="1"/>
      <protection hidden="1"/>
    </xf>
    <xf numFmtId="2" fontId="8" fillId="5" borderId="0" xfId="0" applyNumberFormat="1" applyFont="1" applyFill="1" applyBorder="1" applyProtection="1">
      <protection hidden="1"/>
    </xf>
    <xf numFmtId="0" fontId="19" fillId="5" borderId="0" xfId="0" applyFont="1" applyFill="1" applyBorder="1" applyAlignment="1" applyProtection="1">
      <alignment horizontal="left" vertical="center" wrapText="1"/>
      <protection hidden="1"/>
    </xf>
    <xf numFmtId="0" fontId="12" fillId="3" borderId="0" xfId="0" applyFont="1" applyFill="1" applyBorder="1" applyAlignment="1" applyProtection="1">
      <alignment horizontal="left" vertical="center" wrapText="1"/>
      <protection hidden="1"/>
    </xf>
    <xf numFmtId="164" fontId="12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3" borderId="0" xfId="1" applyNumberFormat="1" applyFont="1" applyFill="1" applyBorder="1" applyAlignment="1" applyProtection="1">
      <alignment horizontal="right" vertical="center" wrapText="1"/>
      <protection hidden="1"/>
    </xf>
    <xf numFmtId="0" fontId="8" fillId="0" borderId="0" xfId="0" applyFont="1" applyFill="1" applyBorder="1" applyAlignment="1" applyProtection="1">
      <alignment horizontal="right" vertical="center" wrapText="1"/>
      <protection hidden="1"/>
    </xf>
    <xf numFmtId="2" fontId="8" fillId="0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3" borderId="0" xfId="0" applyFont="1" applyFill="1" applyBorder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165" fontId="8" fillId="0" borderId="0" xfId="1" applyNumberFormat="1" applyFont="1" applyFill="1" applyBorder="1" applyAlignment="1" applyProtection="1">
      <alignment horizontal="right" vertical="center" wrapText="1"/>
      <protection hidden="1"/>
    </xf>
    <xf numFmtId="0" fontId="13" fillId="5" borderId="0" xfId="6" applyFont="1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165" fontId="8" fillId="5" borderId="0" xfId="7" applyNumberFormat="1" applyFont="1" applyFill="1" applyBorder="1" applyAlignment="1" applyProtection="1">
      <alignment horizontal="right" vertical="center" wrapText="1"/>
      <protection hidden="1"/>
    </xf>
    <xf numFmtId="164" fontId="8" fillId="0" borderId="0" xfId="0" applyNumberFormat="1" applyFont="1" applyFill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164" fontId="8" fillId="0" borderId="0" xfId="0" quotePrefix="1" applyNumberFormat="1" applyFont="1" applyFill="1" applyBorder="1" applyAlignment="1" applyProtection="1">
      <alignment horizontal="right" vertical="center" wrapText="1"/>
      <protection hidden="1"/>
    </xf>
    <xf numFmtId="164" fontId="7" fillId="5" borderId="0" xfId="0" applyNumberFormat="1" applyFont="1" applyFill="1" applyBorder="1" applyAlignment="1" applyProtection="1">
      <alignment horizontal="right" vertical="center" wrapText="1"/>
      <protection hidden="1"/>
    </xf>
    <xf numFmtId="0" fontId="8" fillId="0" borderId="0" xfId="0" applyFont="1" applyFill="1" applyBorder="1" applyAlignment="1" applyProtection="1">
      <alignment horizontal="left" vertical="center" wrapText="1" indent="3"/>
      <protection hidden="1"/>
    </xf>
    <xf numFmtId="0" fontId="13" fillId="0" borderId="0" xfId="6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vertical="center" wrapText="1"/>
      <protection hidden="1"/>
    </xf>
    <xf numFmtId="0" fontId="10" fillId="5" borderId="0" xfId="0" applyFont="1" applyFill="1" applyBorder="1" applyAlignment="1" applyProtection="1">
      <alignment horizontal="center" vertical="center" wrapText="1"/>
      <protection hidden="1"/>
    </xf>
    <xf numFmtId="164" fontId="7" fillId="5" borderId="0" xfId="0" applyNumberFormat="1" applyFont="1" applyFill="1" applyBorder="1" applyAlignment="1" applyProtection="1">
      <alignment vertical="center" wrapText="1"/>
      <protection hidden="1"/>
    </xf>
    <xf numFmtId="0" fontId="13" fillId="5" borderId="0" xfId="6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 applyAlignment="1" applyProtection="1">
      <alignment vertical="center" wrapText="1"/>
      <protection hidden="1"/>
    </xf>
    <xf numFmtId="0" fontId="7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 vertical="center" wrapText="1"/>
      <protection hidden="1"/>
    </xf>
    <xf numFmtId="165" fontId="7" fillId="5" borderId="0" xfId="1" applyNumberFormat="1" applyFont="1" applyFill="1" applyAlignment="1" applyProtection="1">
      <alignment horizontal="right" vertical="center" wrapText="1"/>
      <protection hidden="1"/>
    </xf>
    <xf numFmtId="0" fontId="7" fillId="3" borderId="0" xfId="0" applyFont="1" applyFill="1" applyAlignment="1" applyProtection="1">
      <alignment horizontal="left" indent="10"/>
      <protection hidden="1"/>
    </xf>
    <xf numFmtId="164" fontId="8" fillId="3" borderId="0" xfId="0" applyNumberFormat="1" applyFont="1" applyFill="1" applyAlignment="1" applyProtection="1">
      <alignment horizontal="right" vertical="center" wrapText="1"/>
      <protection hidden="1"/>
    </xf>
    <xf numFmtId="165" fontId="7" fillId="3" borderId="0" xfId="1" applyNumberFormat="1" applyFont="1" applyFill="1" applyAlignment="1" applyProtection="1">
      <alignment horizontal="right" vertical="center" wrapText="1"/>
      <protection hidden="1"/>
    </xf>
    <xf numFmtId="0" fontId="7" fillId="4" borderId="0" xfId="0" applyFont="1" applyFill="1" applyAlignment="1" applyProtection="1">
      <alignment vertical="center" wrapText="1"/>
      <protection hidden="1"/>
    </xf>
    <xf numFmtId="164" fontId="7" fillId="4" borderId="0" xfId="0" applyNumberFormat="1" applyFont="1" applyFill="1" applyAlignment="1" applyProtection="1">
      <alignment horizontal="right" vertical="center" wrapText="1"/>
      <protection hidden="1"/>
    </xf>
    <xf numFmtId="165" fontId="7" fillId="4" borderId="0" xfId="1" applyNumberFormat="1" applyFont="1" applyFill="1" applyAlignment="1" applyProtection="1">
      <alignment horizontal="right" vertical="center" wrapText="1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165" fontId="7" fillId="5" borderId="0" xfId="1" applyNumberFormat="1" applyFont="1" applyFill="1" applyProtection="1">
      <protection hidden="1"/>
    </xf>
    <xf numFmtId="164" fontId="8" fillId="0" borderId="0" xfId="0" applyNumberFormat="1" applyFont="1" applyFill="1" applyAlignment="1" applyProtection="1">
      <alignment horizontal="right" vertical="center" wrapText="1"/>
      <protection hidden="1"/>
    </xf>
    <xf numFmtId="164" fontId="8" fillId="0" borderId="0" xfId="0" applyNumberFormat="1" applyFont="1" applyFill="1" applyAlignment="1" applyProtection="1">
      <alignment horizontal="center"/>
      <protection hidden="1"/>
    </xf>
    <xf numFmtId="165" fontId="7" fillId="5" borderId="0" xfId="1" quotePrefix="1" applyNumberFormat="1" applyFont="1" applyFill="1" applyAlignment="1" applyProtection="1">
      <alignment horizontal="right" vertical="center" wrapText="1"/>
      <protection hidden="1"/>
    </xf>
    <xf numFmtId="0" fontId="0" fillId="7" borderId="0" xfId="0" applyFill="1"/>
    <xf numFmtId="164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164" fontId="7" fillId="22" borderId="0" xfId="0" applyNumberFormat="1" applyFont="1" applyFill="1" applyBorder="1" applyAlignment="1" applyProtection="1">
      <alignment vertical="center" wrapText="1"/>
      <protection hidden="1"/>
    </xf>
    <xf numFmtId="165" fontId="7" fillId="22" borderId="0" xfId="1" applyNumberFormat="1" applyFont="1" applyFill="1" applyBorder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left" vertical="center" wrapText="1" indent="1"/>
      <protection hidden="1"/>
    </xf>
    <xf numFmtId="164" fontId="8" fillId="5" borderId="0" xfId="0" applyNumberFormat="1" applyFont="1" applyFill="1" applyBorder="1" applyAlignment="1" applyProtection="1">
      <alignment vertical="center" wrapText="1"/>
      <protection hidden="1"/>
    </xf>
    <xf numFmtId="0" fontId="2" fillId="7" borderId="0" xfId="0" applyFont="1" applyFill="1" applyAlignment="1" applyProtection="1">
      <alignment vertical="center"/>
      <protection hidden="1"/>
    </xf>
    <xf numFmtId="164" fontId="0" fillId="7" borderId="0" xfId="0" applyNumberForma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right"/>
      <protection hidden="1"/>
    </xf>
    <xf numFmtId="164" fontId="8" fillId="21" borderId="0" xfId="0" applyNumberFormat="1" applyFont="1" applyFill="1" applyAlignment="1" applyProtection="1">
      <alignment horizontal="right"/>
      <protection hidden="1"/>
    </xf>
    <xf numFmtId="0" fontId="13" fillId="10" borderId="0" xfId="3" applyFont="1" applyFill="1" applyBorder="1" applyAlignment="1" applyProtection="1">
      <alignment horizontal="left" vertical="center" wrapText="1"/>
      <protection hidden="1"/>
    </xf>
    <xf numFmtId="164" fontId="8" fillId="22" borderId="0" xfId="0" applyNumberFormat="1" applyFont="1" applyFill="1" applyBorder="1" applyAlignment="1" applyProtection="1">
      <alignment vertical="center"/>
      <protection hidden="1"/>
    </xf>
    <xf numFmtId="165" fontId="8" fillId="22" borderId="0" xfId="1" applyNumberFormat="1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left" vertical="center" indent="1"/>
      <protection hidden="1"/>
    </xf>
    <xf numFmtId="164" fontId="8" fillId="0" borderId="0" xfId="0" applyNumberFormat="1" applyFont="1" applyFill="1" applyBorder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164" fontId="8" fillId="23" borderId="0" xfId="0" applyNumberFormat="1" applyFont="1" applyFill="1" applyBorder="1" applyAlignment="1" applyProtection="1">
      <alignment vertical="center"/>
      <protection hidden="1"/>
    </xf>
    <xf numFmtId="0" fontId="6" fillId="7" borderId="0" xfId="0" applyFont="1" applyFill="1" applyAlignment="1" applyProtection="1">
      <alignment vertical="center"/>
      <protection hidden="1"/>
    </xf>
    <xf numFmtId="0" fontId="7" fillId="7" borderId="0" xfId="0" applyFont="1" applyFill="1" applyAlignment="1" applyProtection="1">
      <alignment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7" fillId="7" borderId="0" xfId="0" applyFont="1" applyFill="1" applyAlignment="1" applyProtection="1">
      <alignment horizontal="left" vertical="center" indent="2"/>
      <protection hidden="1"/>
    </xf>
    <xf numFmtId="0" fontId="7" fillId="4" borderId="0" xfId="0" applyFont="1" applyFill="1" applyAlignment="1" applyProtection="1">
      <alignment vertical="center"/>
      <protection hidden="1"/>
    </xf>
    <xf numFmtId="166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166" fontId="7" fillId="22" borderId="0" xfId="0" applyNumberFormat="1" applyFont="1" applyFill="1" applyBorder="1" applyAlignment="1" applyProtection="1">
      <alignment horizontal="right" vertical="center"/>
      <protection hidden="1"/>
    </xf>
    <xf numFmtId="0" fontId="7" fillId="7" borderId="0" xfId="0" applyFont="1" applyFill="1" applyBorder="1" applyAlignment="1" applyProtection="1">
      <alignment horizontal="left" vertical="center" wrapText="1" indent="1"/>
      <protection hidden="1"/>
    </xf>
    <xf numFmtId="166" fontId="8" fillId="7" borderId="0" xfId="0" applyNumberFormat="1" applyFont="1" applyFill="1" applyBorder="1" applyAlignment="1" applyProtection="1">
      <alignment horizontal="right" vertical="center" wrapText="1"/>
      <protection hidden="1"/>
    </xf>
    <xf numFmtId="166" fontId="8" fillId="7" borderId="0" xfId="0" applyNumberFormat="1" applyFont="1" applyFill="1" applyBorder="1" applyAlignment="1" applyProtection="1">
      <alignment horizontal="right" vertical="center"/>
      <protection hidden="1"/>
    </xf>
    <xf numFmtId="166" fontId="8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166" fontId="7" fillId="3" borderId="0" xfId="0" applyNumberFormat="1" applyFont="1" applyFill="1" applyBorder="1" applyAlignment="1" applyProtection="1">
      <alignment horizontal="right" vertical="center" wrapText="1"/>
      <protection hidden="1"/>
    </xf>
    <xf numFmtId="166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166" fontId="0" fillId="7" borderId="0" xfId="0" applyNumberFormat="1" applyFill="1" applyAlignment="1" applyProtection="1">
      <alignment vertical="center"/>
      <protection hidden="1"/>
    </xf>
    <xf numFmtId="0" fontId="7" fillId="12" borderId="0" xfId="0" applyFont="1" applyFill="1" applyBorder="1" applyAlignment="1" applyProtection="1">
      <alignment horizontal="left" vertical="center" wrapText="1" indent="1"/>
      <protection hidden="1"/>
    </xf>
    <xf numFmtId="0" fontId="9" fillId="7" borderId="0" xfId="0" applyFont="1" applyFill="1" applyAlignment="1">
      <alignment vertical="center"/>
    </xf>
    <xf numFmtId="0" fontId="0" fillId="7" borderId="0" xfId="0" applyFill="1" applyBorder="1"/>
    <xf numFmtId="164" fontId="7" fillId="0" borderId="0" xfId="0" applyNumberFormat="1" applyFont="1" applyBorder="1" applyProtection="1">
      <protection hidden="1"/>
    </xf>
    <xf numFmtId="164" fontId="8" fillId="0" borderId="0" xfId="0" applyNumberFormat="1" applyFont="1" applyBorder="1" applyAlignment="1" applyProtection="1">
      <alignment horizontal="right" vertical="center" wrapText="1"/>
      <protection hidden="1"/>
    </xf>
    <xf numFmtId="0" fontId="2" fillId="7" borderId="0" xfId="0" quotePrefix="1" applyFont="1" applyFill="1" applyAlignment="1">
      <alignment horizontal="right"/>
    </xf>
    <xf numFmtId="0" fontId="2" fillId="7" borderId="0" xfId="0" applyFont="1" applyFill="1"/>
    <xf numFmtId="164" fontId="7" fillId="0" borderId="0" xfId="0" applyNumberFormat="1" applyFont="1" applyBorder="1" applyAlignment="1" applyProtection="1">
      <alignment wrapText="1"/>
      <protection hidden="1"/>
    </xf>
    <xf numFmtId="0" fontId="7" fillId="0" borderId="0" xfId="0" applyFont="1" applyBorder="1" applyAlignment="1" applyProtection="1">
      <alignment vertical="center"/>
      <protection hidden="1"/>
    </xf>
    <xf numFmtId="2" fontId="8" fillId="0" borderId="0" xfId="0" applyNumberFormat="1" applyFont="1" applyBorder="1" applyAlignment="1" applyProtection="1">
      <alignment horizontal="right" vertical="center" wrapText="1"/>
      <protection hidden="1"/>
    </xf>
    <xf numFmtId="2" fontId="8" fillId="5" borderId="0" xfId="0" applyNumberFormat="1" applyFont="1" applyFill="1" applyBorder="1" applyAlignment="1" applyProtection="1">
      <alignment horizontal="right"/>
      <protection hidden="1"/>
    </xf>
    <xf numFmtId="2" fontId="8" fillId="0" borderId="0" xfId="0" applyNumberFormat="1" applyFont="1" applyBorder="1" applyProtection="1">
      <protection hidden="1"/>
    </xf>
    <xf numFmtId="2" fontId="7" fillId="22" borderId="0" xfId="0" applyNumberFormat="1" applyFont="1" applyFill="1" applyBorder="1" applyProtection="1">
      <protection hidden="1"/>
    </xf>
    <xf numFmtId="2" fontId="7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/>
    <xf numFmtId="0" fontId="2" fillId="0" borderId="0" xfId="8"/>
    <xf numFmtId="0" fontId="10" fillId="2" borderId="0" xfId="8" applyFont="1" applyFill="1" applyAlignment="1" applyProtection="1">
      <alignment horizontal="center" vertical="center" wrapText="1"/>
      <protection hidden="1"/>
    </xf>
    <xf numFmtId="0" fontId="7" fillId="7" borderId="0" xfId="8" applyFont="1" applyFill="1" applyProtection="1">
      <protection hidden="1"/>
    </xf>
    <xf numFmtId="2" fontId="8" fillId="7" borderId="0" xfId="8" applyNumberFormat="1" applyFont="1" applyFill="1" applyBorder="1" applyAlignment="1" applyProtection="1">
      <alignment horizontal="right" vertical="center" wrapText="1"/>
      <protection hidden="1"/>
    </xf>
    <xf numFmtId="164" fontId="8" fillId="7" borderId="0" xfId="8" applyNumberFormat="1" applyFont="1" applyFill="1" applyBorder="1" applyProtection="1">
      <protection hidden="1"/>
    </xf>
    <xf numFmtId="164" fontId="7" fillId="5" borderId="0" xfId="1" applyNumberFormat="1" applyFont="1" applyFill="1" applyBorder="1" applyAlignment="1" applyProtection="1">
      <alignment horizontal="right" vertical="center"/>
      <protection hidden="1"/>
    </xf>
    <xf numFmtId="0" fontId="7" fillId="0" borderId="0" xfId="8" applyFont="1" applyFill="1" applyProtection="1">
      <protection hidden="1"/>
    </xf>
    <xf numFmtId="2" fontId="8" fillId="0" borderId="0" xfId="8" applyNumberFormat="1" applyFont="1" applyFill="1" applyBorder="1" applyAlignment="1" applyProtection="1">
      <alignment horizontal="right" vertical="center" wrapText="1"/>
      <protection hidden="1"/>
    </xf>
    <xf numFmtId="164" fontId="8" fillId="0" borderId="0" xfId="8" applyNumberFormat="1" applyFont="1" applyFill="1" applyBorder="1" applyProtection="1">
      <protection hidden="1"/>
    </xf>
    <xf numFmtId="0" fontId="7" fillId="4" borderId="0" xfId="8" applyFont="1" applyFill="1" applyProtection="1">
      <protection hidden="1"/>
    </xf>
    <xf numFmtId="2" fontId="7" fillId="4" borderId="0" xfId="8" applyNumberFormat="1" applyFont="1" applyFill="1" applyBorder="1" applyAlignment="1" applyProtection="1">
      <alignment horizontal="right" vertical="center" wrapText="1"/>
      <protection hidden="1"/>
    </xf>
    <xf numFmtId="164" fontId="7" fillId="11" borderId="0" xfId="8" applyNumberFormat="1" applyFont="1" applyFill="1" applyBorder="1" applyProtection="1">
      <protection hidden="1"/>
    </xf>
    <xf numFmtId="164" fontId="7" fillId="11" borderId="0" xfId="8" applyNumberFormat="1" applyFont="1" applyFill="1" applyBorder="1" applyAlignment="1" applyProtection="1">
      <alignment horizontal="right"/>
      <protection hidden="1"/>
    </xf>
    <xf numFmtId="164" fontId="7" fillId="22" borderId="0" xfId="1" applyNumberFormat="1" applyFont="1" applyFill="1" applyBorder="1" applyAlignment="1" applyProtection="1">
      <alignment horizontal="right" vertical="center"/>
      <protection hidden="1"/>
    </xf>
    <xf numFmtId="0" fontId="6" fillId="0" borderId="0" xfId="8" applyFont="1"/>
    <xf numFmtId="0" fontId="10" fillId="2" borderId="0" xfId="5" applyFont="1" applyFill="1" applyBorder="1" applyAlignment="1">
      <alignment horizontal="center" vertical="center" wrapText="1"/>
    </xf>
    <xf numFmtId="0" fontId="7" fillId="12" borderId="0" xfId="5" applyFont="1" applyFill="1" applyBorder="1" applyAlignment="1">
      <alignment vertical="center" wrapText="1"/>
    </xf>
    <xf numFmtId="2" fontId="7" fillId="12" borderId="0" xfId="9" applyNumberFormat="1" applyFont="1" applyFill="1" applyBorder="1" applyAlignment="1">
      <alignment horizontal="right" vertical="center" wrapText="1"/>
    </xf>
    <xf numFmtId="2" fontId="7" fillId="8" borderId="0" xfId="9" applyNumberFormat="1" applyFont="1" applyFill="1" applyBorder="1" applyAlignment="1">
      <alignment horizontal="center" vertical="center" wrapText="1"/>
    </xf>
    <xf numFmtId="0" fontId="7" fillId="4" borderId="0" xfId="5" applyFont="1" applyFill="1" applyBorder="1" applyAlignment="1">
      <alignment vertical="center" wrapText="1"/>
    </xf>
    <xf numFmtId="2" fontId="7" fillId="4" borderId="0" xfId="9" applyNumberFormat="1" applyFont="1" applyFill="1" applyBorder="1" applyAlignment="1">
      <alignment horizontal="right" vertical="center" wrapText="1"/>
    </xf>
    <xf numFmtId="2" fontId="7" fillId="22" borderId="0" xfId="9" applyNumberFormat="1" applyFont="1" applyFill="1" applyBorder="1" applyAlignment="1">
      <alignment horizontal="center" vertical="center" wrapText="1"/>
    </xf>
    <xf numFmtId="3" fontId="7" fillId="0" borderId="0" xfId="9" applyFont="1" applyFill="1" applyBorder="1" applyAlignment="1">
      <alignment vertical="center" wrapText="1"/>
    </xf>
    <xf numFmtId="2" fontId="7" fillId="0" borderId="0" xfId="9" applyNumberFormat="1" applyFont="1" applyFill="1" applyBorder="1" applyAlignment="1">
      <alignment horizontal="right" vertical="center" wrapText="1"/>
    </xf>
    <xf numFmtId="2" fontId="7" fillId="24" borderId="0" xfId="9" applyNumberFormat="1" applyFont="1" applyFill="1" applyBorder="1" applyAlignment="1">
      <alignment horizontal="center" vertical="center" wrapText="1"/>
    </xf>
    <xf numFmtId="3" fontId="7" fillId="3" borderId="0" xfId="9" applyFont="1" applyFill="1" applyBorder="1" applyAlignment="1">
      <alignment horizontal="left" vertical="center" wrapText="1" indent="3"/>
    </xf>
    <xf numFmtId="2" fontId="8" fillId="3" borderId="0" xfId="9" applyNumberFormat="1" applyFont="1" applyFill="1" applyBorder="1" applyAlignment="1">
      <alignment horizontal="right" vertical="center" wrapText="1"/>
    </xf>
    <xf numFmtId="2" fontId="8" fillId="5" borderId="0" xfId="9" applyNumberFormat="1" applyFont="1" applyFill="1" applyBorder="1" applyAlignment="1">
      <alignment horizontal="center" vertical="center" wrapText="1"/>
    </xf>
    <xf numFmtId="2" fontId="8" fillId="7" borderId="0" xfId="9" applyNumberFormat="1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vertical="center" wrapText="1"/>
    </xf>
    <xf numFmtId="2" fontId="7" fillId="0" borderId="0" xfId="5" applyNumberFormat="1" applyFont="1" applyFill="1" applyBorder="1" applyAlignment="1">
      <alignment horizontal="right" vertical="center" wrapText="1"/>
    </xf>
    <xf numFmtId="2" fontId="7" fillId="24" borderId="0" xfId="5" applyNumberFormat="1" applyFont="1" applyFill="1" applyBorder="1" applyAlignment="1">
      <alignment horizontal="center" vertical="center" wrapText="1"/>
    </xf>
    <xf numFmtId="2" fontId="8" fillId="12" borderId="0" xfId="9" applyNumberFormat="1" applyFont="1" applyFill="1" applyBorder="1" applyAlignment="1">
      <alignment horizontal="right" vertical="center" wrapText="1"/>
    </xf>
    <xf numFmtId="2" fontId="7" fillId="12" borderId="0" xfId="5" applyNumberFormat="1" applyFont="1" applyFill="1" applyBorder="1" applyAlignment="1">
      <alignment horizontal="right" vertical="center" wrapText="1"/>
    </xf>
    <xf numFmtId="3" fontId="13" fillId="5" borderId="0" xfId="9" applyFont="1" applyFill="1" applyBorder="1" applyAlignment="1">
      <alignment horizontal="left" vertical="center" wrapText="1"/>
    </xf>
    <xf numFmtId="165" fontId="7" fillId="12" borderId="0" xfId="1" applyNumberFormat="1" applyFont="1" applyFill="1" applyBorder="1" applyAlignment="1">
      <alignment horizontal="right" vertical="center" wrapText="1"/>
    </xf>
    <xf numFmtId="165" fontId="7" fillId="4" borderId="0" xfId="1" applyNumberFormat="1" applyFont="1" applyFill="1" applyBorder="1" applyAlignment="1">
      <alignment horizontal="right" vertical="center" wrapText="1"/>
    </xf>
    <xf numFmtId="3" fontId="7" fillId="3" borderId="0" xfId="9" applyFont="1" applyFill="1" applyBorder="1" applyAlignment="1">
      <alignment horizontal="center" vertical="center" wrapText="1"/>
    </xf>
    <xf numFmtId="2" fontId="7" fillId="3" borderId="0" xfId="9" applyNumberFormat="1" applyFont="1" applyFill="1" applyBorder="1" applyAlignment="1">
      <alignment horizontal="right" vertical="center" wrapText="1"/>
    </xf>
    <xf numFmtId="3" fontId="7" fillId="7" borderId="0" xfId="9" applyFont="1" applyFill="1" applyBorder="1" applyAlignment="1">
      <alignment horizontal="left" vertical="center" wrapText="1" indent="1"/>
    </xf>
    <xf numFmtId="2" fontId="8" fillId="7" borderId="0" xfId="9" applyNumberFormat="1" applyFont="1" applyFill="1" applyBorder="1" applyAlignment="1">
      <alignment horizontal="right" vertical="center" wrapText="1"/>
    </xf>
    <xf numFmtId="165" fontId="8" fillId="5" borderId="0" xfId="1" applyNumberFormat="1" applyFont="1" applyFill="1" applyBorder="1" applyAlignment="1">
      <alignment horizontal="right" vertical="center" wrapText="1"/>
    </xf>
    <xf numFmtId="3" fontId="13" fillId="6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8" fillId="3" borderId="0" xfId="0" quotePrefix="1" applyNumberFormat="1" applyFont="1" applyFill="1" applyBorder="1" applyAlignment="1" applyProtection="1">
      <alignment horizontal="right" vertical="center" wrapText="1"/>
      <protection hidden="1"/>
    </xf>
  </cellXfs>
  <cellStyles count="13">
    <cellStyle name="Estilo 1" xfId="10"/>
    <cellStyle name="Euro" xfId="11"/>
    <cellStyle name="Hipervínculo" xfId="2" builtinId="8"/>
    <cellStyle name="Normal" xfId="0" builtinId="0"/>
    <cellStyle name="Normal 2" xfId="8"/>
    <cellStyle name="Normal 3" xfId="12"/>
    <cellStyle name="Normal_Análisis de las Encuestas INVESTUR 2005-2006" xfId="5"/>
    <cellStyle name="Normal_Edad x España 1 semestre 2008" xfId="4"/>
    <cellStyle name="Normal_Tablas y Gráficos publicación 2006" xfId="9"/>
    <cellStyle name="Normal_WEB Análisis de las Encuestas INVESTUR" xfId="3"/>
    <cellStyle name="Normal_WEB Análisis de las Encuestas INVESTUR 2" xfId="6"/>
    <cellStyle name="Porcentual" xfId="1" builtinId="5"/>
    <cellStyle name="Porcentual 2" xfId="7"/>
  </cellStyles>
  <dxfs count="1">
    <dxf>
      <fill>
        <patternFill>
          <bgColor theme="9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8F8F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Edad!$E$4</c:f>
          <c:strCache>
            <c:ptCount val="1"/>
            <c:pt idx="0">
              <c:v>2009</c:v>
            </c:pt>
          </c:strCache>
        </c:strRef>
      </c:tx>
      <c:layout>
        <c:manualLayout>
          <c:xMode val="edge"/>
          <c:yMode val="edge"/>
          <c:x val="0.48491977162649136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781"/>
          <c:y val="0.23647541765922891"/>
          <c:w val="0.67420551812468577"/>
          <c:h val="0.65623169154130145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305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4453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Edad!$E$5:$E$11</c:f>
              <c:numCache>
                <c:formatCode>0.0</c:formatCode>
                <c:ptCount val="7"/>
                <c:pt idx="0">
                  <c:v>9.7727272727272734</c:v>
                </c:pt>
                <c:pt idx="1">
                  <c:v>9.9727272727272727</c:v>
                </c:pt>
                <c:pt idx="2">
                  <c:v>25.672727272727272</c:v>
                </c:pt>
                <c:pt idx="3">
                  <c:v>10.190909090909091</c:v>
                </c:pt>
                <c:pt idx="4">
                  <c:v>18.690909090909091</c:v>
                </c:pt>
                <c:pt idx="5">
                  <c:v>20.254545454545454</c:v>
                </c:pt>
                <c:pt idx="6">
                  <c:v>5.4454545454545453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321" l="0.70000000000000062" r="0.70000000000000062" t="0.75000000000001321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>
                <a:solidFill>
                  <a:schemeClr val="tx2">
                    <a:lumMod val="75000"/>
                  </a:schemeClr>
                </a:solidFill>
              </a:rPr>
              <a:t>PORCENTAJE DE TURISTAS SEGÚN ZONA DE ALOJAMIENTO (%)</a:t>
            </a:r>
          </a:p>
        </c:rich>
      </c:tx>
      <c:layout>
        <c:manualLayout>
          <c:xMode val="edge"/>
          <c:yMode val="edge"/>
          <c:x val="0.15061216432311747"/>
          <c:y val="1.2936017353660451E-3"/>
        </c:manualLayout>
      </c:layout>
      <c:spPr>
        <a:noFill/>
        <a:ln w="25400">
          <a:noFill/>
        </a:ln>
      </c:spPr>
    </c:title>
    <c:view3D>
      <c:rotX val="0"/>
      <c:perspective val="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9791749057929673"/>
          <c:y val="0.18254029894318471"/>
          <c:w val="0.69868209251542612"/>
          <c:h val="0.76580871476599865"/>
        </c:manualLayout>
      </c:layout>
      <c:bar3DChart>
        <c:barDir val="bar"/>
        <c:grouping val="clustered"/>
        <c:ser>
          <c:idx val="0"/>
          <c:order val="0"/>
          <c:tx>
            <c:strRef>
              <c:f>'Zonas de aloja Total y País '!$M$4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4719032017850792E-2"/>
                  <c:y val="1.8872261853560281E-3"/>
                </c:manualLayout>
              </c:layout>
              <c:showVal val="1"/>
            </c:dLbl>
            <c:dLbl>
              <c:idx val="1"/>
              <c:layout>
                <c:manualLayout>
                  <c:x val="2.7292284738911741E-2"/>
                  <c:y val="1.5769491059726981E-3"/>
                </c:manualLayout>
              </c:layout>
              <c:showVal val="1"/>
            </c:dLbl>
            <c:dLbl>
              <c:idx val="2"/>
              <c:layout>
                <c:manualLayout>
                  <c:x val="1.5695948796834062E-2"/>
                  <c:y val="3.8306535020720973E-4"/>
                </c:manualLayout>
              </c:layout>
              <c:showVal val="1"/>
            </c:dLbl>
            <c:dLbl>
              <c:idx val="3"/>
              <c:layout>
                <c:manualLayout>
                  <c:x val="1.8897634670860409E-2"/>
                  <c:y val="-2.9007979780082092E-3"/>
                </c:manualLayout>
              </c:layout>
              <c:showVal val="1"/>
            </c:dLbl>
            <c:dLbl>
              <c:idx val="4"/>
              <c:layout>
                <c:manualLayout>
                  <c:x val="2.0997371856511592E-2"/>
                  <c:y val="4.8514455789614155E-3"/>
                </c:manualLayout>
              </c:layout>
              <c:showVal val="1"/>
            </c:dLbl>
            <c:dLbl>
              <c:idx val="5"/>
              <c:layout>
                <c:manualLayout>
                  <c:x val="1.2598423113906939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8897634670860409E-2"/>
                  <c:y val="-1.2694040260304907E-3"/>
                </c:manualLayout>
              </c:layout>
              <c:showVal val="1"/>
            </c:dLbl>
            <c:dLbl>
              <c:idx val="7"/>
              <c:layout>
                <c:manualLayout>
                  <c:x val="2.0997371856511592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1.2598423113906939E-2"/>
                  <c:y val="-2.9007979780082092E-3"/>
                </c:manualLayout>
              </c:layout>
              <c:showVal val="1"/>
            </c:dLbl>
            <c:txPr>
              <a:bodyPr anchor="b" anchorCtr="0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'Zonas de aloja Total y País '!$C$5:$C$13</c:f>
              <c:strCache>
                <c:ptCount val="9"/>
                <c:pt idx="0">
                  <c:v>Costa Adeje</c:v>
                </c:pt>
                <c:pt idx="1">
                  <c:v>Las Américas-Arona</c:v>
                </c:pt>
                <c:pt idx="2">
                  <c:v>Pº Cruz/ Valle Orotava</c:v>
                </c:pt>
                <c:pt idx="3">
                  <c:v>Centros sec.sur</c:v>
                </c:pt>
                <c:pt idx="4">
                  <c:v>Los Cristianos</c:v>
                </c:pt>
                <c:pt idx="5">
                  <c:v>Los Gigantes/ Pº Santiago + Abama</c:v>
                </c:pt>
                <c:pt idx="6">
                  <c:v>Resto sur + sur interior</c:v>
                </c:pt>
                <c:pt idx="7">
                  <c:v>Área metropolitana</c:v>
                </c:pt>
                <c:pt idx="8">
                  <c:v>Resto norte</c:v>
                </c:pt>
              </c:strCache>
            </c:strRef>
          </c:cat>
          <c:val>
            <c:numRef>
              <c:f>'Zonas de aloja Total y País '!$M$5:$M$13</c:f>
              <c:numCache>
                <c:formatCode>0.0</c:formatCode>
                <c:ptCount val="9"/>
                <c:pt idx="0">
                  <c:v>30.543091443602041</c:v>
                </c:pt>
                <c:pt idx="1">
                  <c:v>20.578678632214142</c:v>
                </c:pt>
                <c:pt idx="2">
                  <c:v>14.977564598483676</c:v>
                </c:pt>
                <c:pt idx="3">
                  <c:v>12.997060188766827</c:v>
                </c:pt>
                <c:pt idx="4">
                  <c:v>9.0360513693331264</c:v>
                </c:pt>
                <c:pt idx="5">
                  <c:v>6.4675847129815871</c:v>
                </c:pt>
                <c:pt idx="6">
                  <c:v>2.5529939656506269</c:v>
                </c:pt>
                <c:pt idx="7">
                  <c:v>1.5008509979885503</c:v>
                </c:pt>
                <c:pt idx="8">
                  <c:v>1.3461240909794214</c:v>
                </c:pt>
              </c:numCache>
            </c:numRef>
          </c:val>
        </c:ser>
        <c:dLbls>
          <c:showVal val="1"/>
        </c:dLbls>
        <c:gapWidth val="13"/>
        <c:shape val="box"/>
        <c:axId val="229226752"/>
        <c:axId val="229236736"/>
        <c:axId val="0"/>
      </c:bar3DChart>
      <c:catAx>
        <c:axId val="229226752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29236736"/>
        <c:crosses val="autoZero"/>
        <c:auto val="1"/>
        <c:lblAlgn val="ctr"/>
        <c:lblOffset val="100"/>
        <c:tickLblSkip val="1"/>
        <c:tickMarkSkip val="1"/>
      </c:catAx>
      <c:valAx>
        <c:axId val="229236736"/>
        <c:scaling>
          <c:orientation val="minMax"/>
        </c:scaling>
        <c:delete val="1"/>
        <c:axPos val="b"/>
        <c:numFmt formatCode="0.0" sourceLinked="1"/>
        <c:tickLblPos val="none"/>
        <c:crossAx val="22922675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34261345524815257"/>
          <c:y val="0.12335562905067712"/>
          <c:w val="0.30770408453442732"/>
          <c:h val="4.5353507629147034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chemeClr val="tx2">
              <a:lumMod val="75000"/>
            </a:schemeClr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'Tipo de alojamiento'!$B$3:$H$3</c:f>
          <c:strCache>
            <c:ptCount val="1"/>
            <c:pt idx="0">
              <c:v>PORCENTAJE DE TURISTAS EN TENERIFE SEGÚN TIPO DE ALOJAMIENTO  (%)</c:v>
            </c:pt>
          </c:strCache>
        </c:strRef>
      </c:tx>
      <c:layout>
        <c:manualLayout>
          <c:xMode val="edge"/>
          <c:yMode val="edge"/>
          <c:x val="0.13485411236116926"/>
          <c:y val="0"/>
        </c:manualLayout>
      </c:layout>
      <c:overlay val="1"/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0162117385412622"/>
          <c:y val="0.20578750168297524"/>
          <c:w val="0.78955263525163233"/>
          <c:h val="0.75167479363377077"/>
        </c:manualLayout>
      </c:layout>
      <c:barChart>
        <c:barDir val="bar"/>
        <c:grouping val="clustered"/>
        <c:ser>
          <c:idx val="0"/>
          <c:order val="0"/>
          <c:tx>
            <c:strRef>
              <c:f>'Tipo de alojamiento'!$L$4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Time sharing</c:v>
                </c:pt>
                <c:pt idx="4">
                  <c:v>Aparthotel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alojamiento'!$L$5:$L$11</c:f>
              <c:numCache>
                <c:formatCode>0.0</c:formatCode>
                <c:ptCount val="7"/>
                <c:pt idx="0">
                  <c:v>51.957295373665481</c:v>
                </c:pt>
                <c:pt idx="1">
                  <c:v>19.897880241373976</c:v>
                </c:pt>
                <c:pt idx="2">
                  <c:v>12.037753365310227</c:v>
                </c:pt>
                <c:pt idx="3">
                  <c:v>7.2876373201299707</c:v>
                </c:pt>
                <c:pt idx="4" formatCode="0.00">
                  <c:v>8.2005260714838304</c:v>
                </c:pt>
                <c:pt idx="5" formatCode="0.00">
                  <c:v>0.58796224663468977</c:v>
                </c:pt>
                <c:pt idx="6" formatCode="0.00">
                  <c:v>3.0945381401825778E-2</c:v>
                </c:pt>
              </c:numCache>
            </c:numRef>
          </c:val>
        </c:ser>
        <c:gapWidth val="18"/>
        <c:axId val="230686720"/>
        <c:axId val="230688256"/>
      </c:barChart>
      <c:barChart>
        <c:barDir val="bar"/>
        <c:grouping val="clustered"/>
        <c:ser>
          <c:idx val="1"/>
          <c:order val="1"/>
          <c:tx>
            <c:strRef>
              <c:f>'Tipo de alojamiento'!$N$4</c:f>
              <c:strCache>
                <c:ptCount val="1"/>
                <c:pt idx="0">
                  <c:v>var.  Invierno 
09-10/10-11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dLbl>
              <c:idx val="0"/>
              <c:layout>
                <c:manualLayout>
                  <c:x val="0.6686019907888916"/>
                  <c:y val="8.3699597777177441E-3"/>
                </c:manualLayout>
              </c:layout>
              <c:showVal val="1"/>
            </c:dLbl>
            <c:dLbl>
              <c:idx val="1"/>
              <c:layout>
                <c:manualLayout>
                  <c:x val="-0.38824633198723685"/>
                  <c:y val="-2.7872045129432128E-3"/>
                </c:manualLayout>
              </c:layout>
              <c:showVal val="1"/>
            </c:dLbl>
            <c:dLbl>
              <c:idx val="2"/>
              <c:layout>
                <c:manualLayout>
                  <c:x val="0.22697262327629286"/>
                  <c:y val="8.3699597777177025E-3"/>
                </c:manualLayout>
              </c:layout>
              <c:showVal val="1"/>
            </c:dLbl>
            <c:dLbl>
              <c:idx val="3"/>
              <c:layout>
                <c:manualLayout>
                  <c:x val="-0.24894801528882893"/>
                  <c:y val="2.790718718790882E-3"/>
                </c:manualLayout>
              </c:layout>
              <c:showVal val="1"/>
            </c:dLbl>
            <c:dLbl>
              <c:idx val="4"/>
              <c:layout>
                <c:manualLayout>
                  <c:x val="-0.25963452681622329"/>
                  <c:y val="2.7915972702527571E-3"/>
                </c:manualLayout>
              </c:layout>
              <c:showVal val="1"/>
            </c:dLbl>
            <c:dLbl>
              <c:idx val="5"/>
              <c:layout>
                <c:manualLayout>
                  <c:x val="9.0692094019979977E-2"/>
                  <c:y val="1.5374650583610768E-6"/>
                </c:manualLayout>
              </c:layout>
              <c:showVal val="1"/>
            </c:dLbl>
            <c:dLbl>
              <c:idx val="6"/>
              <c:layout>
                <c:manualLayout>
                  <c:x val="8.0924352723491771E-2"/>
                  <c:y val="8.7855146192062533E-7"/>
                </c:manualLayout>
              </c:layout>
              <c:showVal val="1"/>
            </c:dLbl>
            <c:dLbl>
              <c:idx val="7"/>
              <c:layout>
                <c:manualLayout>
                  <c:x val="0.47272727272727288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0.55757575757575761"/>
                  <c:y val="0"/>
                </c:manualLayout>
              </c:layout>
              <c:spPr>
                <a:gradFill>
                  <a:gsLst>
                    <a:gs pos="0">
                      <a:srgbClr val="F79646"/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Val val="1"/>
            </c:dLbl>
            <c:dLbl>
              <c:idx val="9"/>
              <c:layout>
                <c:manualLayout>
                  <c:x val="0.56565656565656552"/>
                  <c:y val="4.9482109440083522E-17"/>
                </c:manualLayout>
              </c:layout>
              <c:showVal val="1"/>
            </c:dLbl>
            <c:dLbl>
              <c:idx val="10"/>
              <c:layout>
                <c:manualLayout>
                  <c:x val="0.58585858585858586"/>
                  <c:y val="4.9482109440083522E-17"/>
                </c:manualLayout>
              </c:layout>
              <c:showVal val="1"/>
            </c:dLbl>
            <c:dLbl>
              <c:idx val="11"/>
              <c:layout>
                <c:manualLayout>
                  <c:x val="0.60606060606060663"/>
                  <c:y val="0"/>
                </c:manualLayout>
              </c:layout>
              <c:showVal val="1"/>
            </c:dLbl>
            <c:dLbl>
              <c:idx val="12"/>
              <c:layout>
                <c:manualLayout>
                  <c:x val="0.60606060606060663"/>
                  <c:y val="0"/>
                </c:manualLayout>
              </c:layout>
              <c:showVal val="1"/>
            </c:dLbl>
            <c:dLbl>
              <c:idx val="13"/>
              <c:layout>
                <c:manualLayout>
                  <c:x val="-0.70100994193907584"/>
                  <c:y val="0"/>
                </c:manualLayout>
              </c:layout>
              <c:showVal val="1"/>
            </c:dLbl>
            <c:dLbl>
              <c:idx val="14"/>
              <c:layout>
                <c:manualLayout>
                  <c:x val="0.6242424242424246"/>
                  <c:y val="2.6990553306342779E-3"/>
                </c:manualLayout>
              </c:layout>
              <c:showVal val="1"/>
            </c:dLbl>
            <c:dLbl>
              <c:idx val="15"/>
              <c:layout>
                <c:manualLayout>
                  <c:x val="0.65050505050506691"/>
                  <c:y val="0"/>
                </c:manualLayout>
              </c:layout>
              <c:showVal val="1"/>
            </c:dLbl>
            <c:dLbl>
              <c:idx val="16"/>
              <c:layout>
                <c:manualLayout>
                  <c:x val="0.72727272727272729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showVal val="1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Time sharing</c:v>
                </c:pt>
                <c:pt idx="4">
                  <c:v>Aparthotel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alojamiento'!$N$5:$N$11</c:f>
              <c:numCache>
                <c:formatCode>0.0%</c:formatCode>
                <c:ptCount val="7"/>
                <c:pt idx="0">
                  <c:v>5.0026190874775223E-2</c:v>
                </c:pt>
                <c:pt idx="1">
                  <c:v>-7.0827597985208213E-2</c:v>
                </c:pt>
                <c:pt idx="2">
                  <c:v>2.9003846721447957E-2</c:v>
                </c:pt>
                <c:pt idx="3">
                  <c:v>-0.15308242731683286</c:v>
                </c:pt>
                <c:pt idx="4">
                  <c:v>-1.6946414988880942E-3</c:v>
                </c:pt>
                <c:pt idx="5">
                  <c:v>5.8173135227134853E-2</c:v>
                </c:pt>
                <c:pt idx="6">
                  <c:v>3.0326473773789386E-2</c:v>
                </c:pt>
              </c:numCache>
            </c:numRef>
          </c:val>
        </c:ser>
        <c:gapWidth val="18"/>
        <c:axId val="230703872"/>
        <c:axId val="230689792"/>
      </c:barChart>
      <c:catAx>
        <c:axId val="230686720"/>
        <c:scaling>
          <c:orientation val="maxMin"/>
        </c:scaling>
        <c:axPos val="l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30688256"/>
        <c:crosses val="autoZero"/>
        <c:auto val="1"/>
        <c:lblAlgn val="ctr"/>
        <c:lblOffset val="100"/>
      </c:catAx>
      <c:valAx>
        <c:axId val="230688256"/>
        <c:scaling>
          <c:orientation val="minMax"/>
        </c:scaling>
        <c:delete val="1"/>
        <c:axPos val="t"/>
        <c:numFmt formatCode="0.0" sourceLinked="1"/>
        <c:tickLblPos val="none"/>
        <c:crossAx val="230686720"/>
        <c:crosses val="autoZero"/>
        <c:crossBetween val="between"/>
      </c:valAx>
      <c:valAx>
        <c:axId val="230689792"/>
        <c:scaling>
          <c:orientation val="minMax"/>
        </c:scaling>
        <c:delete val="1"/>
        <c:axPos val="t"/>
        <c:numFmt formatCode="0.0%" sourceLinked="1"/>
        <c:tickLblPos val="none"/>
        <c:crossAx val="230703872"/>
        <c:crosses val="autoZero"/>
        <c:crossBetween val="between"/>
      </c:valAx>
      <c:catAx>
        <c:axId val="230703872"/>
        <c:scaling>
          <c:orientation val="maxMin"/>
        </c:scaling>
        <c:delete val="1"/>
        <c:axPos val="l"/>
        <c:tickLblPos val="none"/>
        <c:crossAx val="230689792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846170815269475"/>
          <c:y val="0.15065378505228191"/>
          <c:w val="0.63167218162910665"/>
          <c:h val="4.8451146996455856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'estancia media nacionalidades'!$C$3:$I$3</c:f>
          <c:strCache>
            <c:ptCount val="1"/>
            <c:pt idx="0">
              <c:v>ESTANCIA MEDIA DE LOS TURISTAS QUE  VISITAN TENERIFE  SEGÚN MERCADOS (noches)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892607045820153"/>
          <c:y val="0.19351631893470939"/>
          <c:w val="0.60640558493238206"/>
          <c:h val="0.76004290424150456"/>
        </c:manualLayout>
      </c:layout>
      <c:barChart>
        <c:barDir val="bar"/>
        <c:grouping val="clustered"/>
        <c:ser>
          <c:idx val="0"/>
          <c:order val="0"/>
          <c:tx>
            <c:strRef>
              <c:f>'estancia media nacionalidades'!$M$4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7"/>
            <c:spPr>
              <a:gradFill>
                <a:gsLst>
                  <a:gs pos="0">
                    <a:srgbClr val="F79646"/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2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'estancia media nacionalidades'!$C$5:$C$23</c:f>
              <c:strCache>
                <c:ptCount val="19"/>
                <c:pt idx="0">
                  <c:v>Alemania</c:v>
                </c:pt>
                <c:pt idx="1">
                  <c:v>Italia</c:v>
                </c:pt>
                <c:pt idx="2">
                  <c:v>Suiza + Austria</c:v>
                </c:pt>
                <c:pt idx="3">
                  <c:v>Rusia</c:v>
                </c:pt>
                <c:pt idx="4">
                  <c:v>Bélgica</c:v>
                </c:pt>
                <c:pt idx="5">
                  <c:v>Reino Unido</c:v>
                </c:pt>
                <c:pt idx="6">
                  <c:v>Irlanda</c:v>
                </c:pt>
                <c:pt idx="7">
                  <c:v>Todos los países</c:v>
                </c:pt>
                <c:pt idx="8">
                  <c:v>Noruega</c:v>
                </c:pt>
                <c:pt idx="9">
                  <c:v>Holanda</c:v>
                </c:pt>
                <c:pt idx="10">
                  <c:v>Finlandia</c:v>
                </c:pt>
                <c:pt idx="11">
                  <c:v>Total nórdicos</c:v>
                </c:pt>
                <c:pt idx="12">
                  <c:v>Dinamarca</c:v>
                </c:pt>
                <c:pt idx="13">
                  <c:v>Francia</c:v>
                </c:pt>
                <c:pt idx="14">
                  <c:v>Suecia</c:v>
                </c:pt>
                <c:pt idx="15">
                  <c:v>Resto del Mundo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nacionalidades'!$M$5:$M$23</c:f>
              <c:numCache>
                <c:formatCode>0.00</c:formatCode>
                <c:ptCount val="19"/>
                <c:pt idx="0">
                  <c:v>12.790286975717432</c:v>
                </c:pt>
                <c:pt idx="1">
                  <c:v>11.993103448275859</c:v>
                </c:pt>
                <c:pt idx="2">
                  <c:v>11.356435643564353</c:v>
                </c:pt>
                <c:pt idx="3">
                  <c:v>11.185840707964605</c:v>
                </c:pt>
                <c:pt idx="4">
                  <c:v>11.175675675675681</c:v>
                </c:pt>
                <c:pt idx="5">
                  <c:v>10.081871345029262</c:v>
                </c:pt>
                <c:pt idx="6">
                  <c:v>9.8222222222222229</c:v>
                </c:pt>
                <c:pt idx="7">
                  <c:v>9.6520191861364744</c:v>
                </c:pt>
                <c:pt idx="8">
                  <c:v>9.488095238095239</c:v>
                </c:pt>
                <c:pt idx="9">
                  <c:v>9.2982456140350855</c:v>
                </c:pt>
                <c:pt idx="10">
                  <c:v>8.6538461538461515</c:v>
                </c:pt>
                <c:pt idx="11">
                  <c:v>8.6405433646812853</c:v>
                </c:pt>
                <c:pt idx="12">
                  <c:v>8.6055555555555472</c:v>
                </c:pt>
                <c:pt idx="13">
                  <c:v>8.5256410256410184</c:v>
                </c:pt>
                <c:pt idx="14">
                  <c:v>8.2074303405572788</c:v>
                </c:pt>
                <c:pt idx="15">
                  <c:v>7.9954751131221764</c:v>
                </c:pt>
                <c:pt idx="16">
                  <c:v>6.7915376676986563</c:v>
                </c:pt>
                <c:pt idx="17">
                  <c:v>6.564027370478982</c:v>
                </c:pt>
                <c:pt idx="18">
                  <c:v>2.481481481481481</c:v>
                </c:pt>
              </c:numCache>
            </c:numRef>
          </c:val>
        </c:ser>
        <c:gapWidth val="18"/>
        <c:axId val="230908288"/>
        <c:axId val="230909824"/>
      </c:barChart>
      <c:barChart>
        <c:barDir val="bar"/>
        <c:grouping val="clustered"/>
        <c:ser>
          <c:idx val="1"/>
          <c:order val="1"/>
          <c:tx>
            <c:strRef>
              <c:f>'estancia media nacionalidades'!$O$4</c:f>
              <c:strCache>
                <c:ptCount val="1"/>
                <c:pt idx="0">
                  <c:v>dif.  Invierno 
09-10/10-11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8"/>
            <c:spPr>
              <a:noFill/>
            </c:spPr>
          </c:dPt>
          <c:dLbls>
            <c:dLbl>
              <c:idx val="7"/>
              <c:spPr>
                <a:gradFill>
                  <a:gsLst>
                    <a:gs pos="0">
                      <a:srgbClr val="F79646"/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dLblPos val="inBase"/>
            <c:showVal val="1"/>
          </c:dLbls>
          <c:cat>
            <c:strRef>
              <c:f>'estancia media nacionalidades'!$C$5:$C$23</c:f>
              <c:strCache>
                <c:ptCount val="19"/>
                <c:pt idx="0">
                  <c:v>Alemania</c:v>
                </c:pt>
                <c:pt idx="1">
                  <c:v>Italia</c:v>
                </c:pt>
                <c:pt idx="2">
                  <c:v>Suiza + Austria</c:v>
                </c:pt>
                <c:pt idx="3">
                  <c:v>Rusia</c:v>
                </c:pt>
                <c:pt idx="4">
                  <c:v>Bélgica</c:v>
                </c:pt>
                <c:pt idx="5">
                  <c:v>Reino Unido</c:v>
                </c:pt>
                <c:pt idx="6">
                  <c:v>Irlanda</c:v>
                </c:pt>
                <c:pt idx="7">
                  <c:v>Todos los países</c:v>
                </c:pt>
                <c:pt idx="8">
                  <c:v>Noruega</c:v>
                </c:pt>
                <c:pt idx="9">
                  <c:v>Holanda</c:v>
                </c:pt>
                <c:pt idx="10">
                  <c:v>Finlandia</c:v>
                </c:pt>
                <c:pt idx="11">
                  <c:v>Total nórdicos</c:v>
                </c:pt>
                <c:pt idx="12">
                  <c:v>Dinamarca</c:v>
                </c:pt>
                <c:pt idx="13">
                  <c:v>Francia</c:v>
                </c:pt>
                <c:pt idx="14">
                  <c:v>Suecia</c:v>
                </c:pt>
                <c:pt idx="15">
                  <c:v>Resto del Mundo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nacionalidades'!$O$5:$O$23</c:f>
              <c:numCache>
                <c:formatCode>0.00</c:formatCode>
                <c:ptCount val="19"/>
                <c:pt idx="0">
                  <c:v>-0.6304839022268709</c:v>
                </c:pt>
                <c:pt idx="1">
                  <c:v>1.1840125391849483</c:v>
                </c:pt>
                <c:pt idx="2">
                  <c:v>-1.0903728670739419</c:v>
                </c:pt>
                <c:pt idx="3">
                  <c:v>-0.2586037364798397</c:v>
                </c:pt>
                <c:pt idx="4">
                  <c:v>0.23690016547160475</c:v>
                </c:pt>
                <c:pt idx="5">
                  <c:v>0.15074996745681446</c:v>
                </c:pt>
                <c:pt idx="6">
                  <c:v>1.7160275319567333</c:v>
                </c:pt>
                <c:pt idx="7">
                  <c:v>-0.36750326468199823</c:v>
                </c:pt>
                <c:pt idx="8">
                  <c:v>-1.1331168831168732</c:v>
                </c:pt>
                <c:pt idx="9">
                  <c:v>-1.2264180630949593</c:v>
                </c:pt>
                <c:pt idx="10">
                  <c:v>-3.5995322245322274</c:v>
                </c:pt>
                <c:pt idx="11">
                  <c:v>-2.0787715734728582</c:v>
                </c:pt>
                <c:pt idx="12">
                  <c:v>-0.14116933527415121</c:v>
                </c:pt>
                <c:pt idx="13">
                  <c:v>-1.3056089743589787</c:v>
                </c:pt>
                <c:pt idx="14">
                  <c:v>-2.5639111228573501</c:v>
                </c:pt>
                <c:pt idx="15">
                  <c:v>-1.5867166676997426</c:v>
                </c:pt>
                <c:pt idx="16">
                  <c:v>0.14185613903623651</c:v>
                </c:pt>
                <c:pt idx="17">
                  <c:v>9.9772417851930584E-2</c:v>
                </c:pt>
                <c:pt idx="18">
                  <c:v>-0.69593787335722901</c:v>
                </c:pt>
              </c:numCache>
            </c:numRef>
          </c:val>
        </c:ser>
        <c:gapWidth val="18"/>
        <c:axId val="230913152"/>
        <c:axId val="230911360"/>
      </c:barChart>
      <c:catAx>
        <c:axId val="230908288"/>
        <c:scaling>
          <c:orientation val="maxMin"/>
        </c:scaling>
        <c:axPos val="l"/>
        <c:minorTickMark val="out"/>
        <c:tickLblPos val="low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30909824"/>
        <c:crosses val="autoZero"/>
        <c:auto val="1"/>
        <c:lblAlgn val="ctr"/>
        <c:lblOffset val="100"/>
      </c:catAx>
      <c:valAx>
        <c:axId val="230909824"/>
        <c:scaling>
          <c:orientation val="minMax"/>
          <c:min val="-4"/>
        </c:scaling>
        <c:delete val="1"/>
        <c:axPos val="t"/>
        <c:numFmt formatCode="0.00" sourceLinked="1"/>
        <c:tickLblPos val="none"/>
        <c:crossAx val="230908288"/>
        <c:crosses val="autoZero"/>
        <c:crossBetween val="between"/>
      </c:valAx>
      <c:valAx>
        <c:axId val="230911360"/>
        <c:scaling>
          <c:orientation val="minMax"/>
        </c:scaling>
        <c:delete val="1"/>
        <c:axPos val="t"/>
        <c:numFmt formatCode="0.00" sourceLinked="1"/>
        <c:tickLblPos val="none"/>
        <c:crossAx val="230913152"/>
        <c:crosses val="autoZero"/>
        <c:crossBetween val="between"/>
      </c:valAx>
      <c:catAx>
        <c:axId val="230913152"/>
        <c:scaling>
          <c:orientation val="maxMin"/>
        </c:scaling>
        <c:delete val="1"/>
        <c:axPos val="r"/>
        <c:tickLblPos val="none"/>
        <c:crossAx val="23091136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219086983628521"/>
          <c:y val="0.11801632140615376"/>
          <c:w val="0.62761447341078413"/>
          <c:h val="4.84511469964558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'!$C$4:$AB$4</c:f>
          <c:strCache>
            <c:ptCount val="1"/>
            <c:pt idx="0">
              <c:v>SERVICIOS CONTRATADOS POR LOS TURISTAS EN ORIGEN (%)</c:v>
            </c:pt>
          </c:strCache>
        </c:strRef>
      </c:tx>
      <c:layout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6801"/>
          <c:y val="0.2343256675379044"/>
          <c:w val="0.44085654491426762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version'!$G$4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4"/>
              <c:pt idx="0">
                <c:v>Contrata vuelo y alojamiento como servicios independientes</c:v>
              </c:pt>
              <c:pt idx="1">
                <c:v>Paquete turístico</c:v>
              </c:pt>
              <c:pt idx="2">
                <c:v>no lo sabe</c:v>
              </c:pt>
              <c:pt idx="3">
                <c:v>no contesta</c:v>
              </c:pt>
            </c:strLit>
          </c:cat>
          <c:val>
            <c:numRef>
              <c:f>'fórmde contratación(new version'!$G$5:$G$8</c:f>
              <c:numCache>
                <c:formatCode>0.0</c:formatCode>
                <c:ptCount val="4"/>
                <c:pt idx="0">
                  <c:v>44.645454545454541</c:v>
                </c:pt>
                <c:pt idx="1">
                  <c:v>54.381818181818183</c:v>
                </c:pt>
                <c:pt idx="2">
                  <c:v>0.46363636363636362</c:v>
                </c:pt>
                <c:pt idx="3">
                  <c:v>0.50909090909090904</c:v>
                </c:pt>
              </c:numCache>
            </c:numRef>
          </c:val>
        </c:ser>
        <c:gapWidth val="25"/>
        <c:axId val="232393728"/>
        <c:axId val="232411904"/>
      </c:barChart>
      <c:barChart>
        <c:barDir val="bar"/>
        <c:grouping val="clustered"/>
        <c:ser>
          <c:idx val="1"/>
          <c:order val="1"/>
          <c:tx>
            <c:strRef>
              <c:f>'fórmde contratación(new version'!$J$4</c:f>
              <c:strCache>
                <c:ptCount val="1"/>
                <c:pt idx="0">
                  <c:v>var.10/09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Lbls>
            <c:dLbl>
              <c:idx val="0"/>
              <c:layout>
                <c:manualLayout>
                  <c:x val="0.39824605624737436"/>
                  <c:y val="4.6143814486654675E-3"/>
                </c:manualLayout>
              </c:layout>
              <c:showVal val="1"/>
            </c:dLbl>
            <c:dLbl>
              <c:idx val="1"/>
              <c:layout>
                <c:manualLayout>
                  <c:x val="0.453215560747876"/>
                  <c:y val="4.1497213683362654E-3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084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version'!$J$5:$J$8</c:f>
              <c:numCache>
                <c:formatCode>0.0%</c:formatCode>
                <c:ptCount val="4"/>
                <c:pt idx="0">
                  <c:v>1.6980741354317486E-2</c:v>
                </c:pt>
                <c:pt idx="1">
                  <c:v>1.0040160642570406E-3</c:v>
                </c:pt>
                <c:pt idx="2">
                  <c:v>-0.43333333333333335</c:v>
                </c:pt>
                <c:pt idx="3">
                  <c:v>-0.46666666666666679</c:v>
                </c:pt>
              </c:numCache>
            </c:numRef>
          </c:val>
        </c:ser>
        <c:axId val="232423424"/>
        <c:axId val="232413440"/>
      </c:barChart>
      <c:catAx>
        <c:axId val="232393728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32411904"/>
        <c:crosses val="autoZero"/>
        <c:auto val="1"/>
        <c:lblAlgn val="ctr"/>
        <c:lblOffset val="100"/>
      </c:catAx>
      <c:valAx>
        <c:axId val="232411904"/>
        <c:scaling>
          <c:orientation val="minMax"/>
        </c:scaling>
        <c:delete val="1"/>
        <c:axPos val="t"/>
        <c:numFmt formatCode="0.0" sourceLinked="1"/>
        <c:tickLblPos val="none"/>
        <c:crossAx val="232393728"/>
        <c:crosses val="autoZero"/>
        <c:crossBetween val="between"/>
      </c:valAx>
      <c:valAx>
        <c:axId val="232413440"/>
        <c:scaling>
          <c:orientation val="minMax"/>
        </c:scaling>
        <c:delete val="1"/>
        <c:axPos val="t"/>
        <c:numFmt formatCode="0.0%" sourceLinked="1"/>
        <c:tickLblPos val="none"/>
        <c:crossAx val="232423424"/>
        <c:crosses val="autoZero"/>
        <c:crossBetween val="between"/>
      </c:valAx>
      <c:catAx>
        <c:axId val="232423424"/>
        <c:scaling>
          <c:orientation val="maxMin"/>
        </c:scaling>
        <c:delete val="1"/>
        <c:axPos val="r"/>
        <c:numFmt formatCode="General" sourceLinked="1"/>
        <c:tickLblPos val="none"/>
        <c:crossAx val="232413440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30770188968669682"/>
          <c:y val="0.14512189107885518"/>
          <c:w val="0.34318548517042935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'!$C$4:$AB$4</c:f>
          <c:strCache>
            <c:ptCount val="1"/>
            <c:pt idx="0">
              <c:v>SERVICIOS CONTRATADOS POR LOS TURISTAS EN ORIGEN (%)</c:v>
            </c:pt>
          </c:strCache>
        </c:strRef>
      </c:tx>
      <c:layout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6823"/>
          <c:y val="0.2343256675379044"/>
          <c:w val="0.44085654491426773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version'!$G$4</c:f>
              <c:strCache>
                <c:ptCount val="1"/>
                <c:pt idx="0">
                  <c:v>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0"/>
              <c:layout>
                <c:manualLayout>
                  <c:x val="-0.1507586882036222"/>
                  <c:y val="8.3507306889353625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18404307391091534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4"/>
              <c:pt idx="0">
                <c:v>Contrata vuelo y alojamiento como servicios independientes</c:v>
              </c:pt>
              <c:pt idx="1">
                <c:v>Paquete turístico</c:v>
              </c:pt>
              <c:pt idx="2">
                <c:v>no lo sabe</c:v>
              </c:pt>
              <c:pt idx="3">
                <c:v>no contesta</c:v>
              </c:pt>
            </c:strLit>
          </c:cat>
          <c:val>
            <c:numRef>
              <c:f>'fórmde contratación(new version'!$G$5:$G$6</c:f>
              <c:numCache>
                <c:formatCode>0.0</c:formatCode>
                <c:ptCount val="2"/>
                <c:pt idx="0">
                  <c:v>44.645454545454541</c:v>
                </c:pt>
                <c:pt idx="1">
                  <c:v>54.381818181818183</c:v>
                </c:pt>
              </c:numCache>
            </c:numRef>
          </c:val>
        </c:ser>
        <c:gapWidth val="25"/>
        <c:axId val="232486400"/>
        <c:axId val="232487936"/>
      </c:barChart>
      <c:barChart>
        <c:barDir val="bar"/>
        <c:grouping val="clustered"/>
        <c:ser>
          <c:idx val="1"/>
          <c:order val="1"/>
          <c:tx>
            <c:strRef>
              <c:f>'fórmde contratación(new version'!$J$4</c:f>
              <c:strCache>
                <c:ptCount val="1"/>
                <c:pt idx="0">
                  <c:v>var.10/09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Lbls>
            <c:dLbl>
              <c:idx val="0"/>
              <c:layout>
                <c:manualLayout>
                  <c:x val="0.38258281591453519"/>
                  <c:y val="-8.7243436950339454E-2"/>
                </c:manualLayout>
              </c:layout>
              <c:showVal val="1"/>
            </c:dLbl>
            <c:dLbl>
              <c:idx val="1"/>
              <c:layout>
                <c:manualLayout>
                  <c:x val="0.45218418182308945"/>
                  <c:y val="-0.27977490287618012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093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2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version'!$J$5:$J$8</c:f>
              <c:numCache>
                <c:formatCode>0.0%</c:formatCode>
                <c:ptCount val="4"/>
                <c:pt idx="0">
                  <c:v>1.6980741354317486E-2</c:v>
                </c:pt>
                <c:pt idx="1">
                  <c:v>1.0040160642570406E-3</c:v>
                </c:pt>
                <c:pt idx="2">
                  <c:v>-0.43333333333333335</c:v>
                </c:pt>
                <c:pt idx="3">
                  <c:v>-0.46666666666666679</c:v>
                </c:pt>
              </c:numCache>
            </c:numRef>
          </c:val>
        </c:ser>
        <c:axId val="232499456"/>
        <c:axId val="232497920"/>
      </c:barChart>
      <c:catAx>
        <c:axId val="232486400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32487936"/>
        <c:crosses val="autoZero"/>
        <c:auto val="1"/>
        <c:lblAlgn val="ctr"/>
        <c:lblOffset val="100"/>
      </c:catAx>
      <c:valAx>
        <c:axId val="232487936"/>
        <c:scaling>
          <c:orientation val="minMax"/>
        </c:scaling>
        <c:delete val="1"/>
        <c:axPos val="t"/>
        <c:numFmt formatCode="0.0" sourceLinked="1"/>
        <c:tickLblPos val="none"/>
        <c:crossAx val="232486400"/>
        <c:crosses val="autoZero"/>
        <c:crossBetween val="between"/>
      </c:valAx>
      <c:valAx>
        <c:axId val="232497920"/>
        <c:scaling>
          <c:orientation val="minMax"/>
        </c:scaling>
        <c:delete val="1"/>
        <c:axPos val="t"/>
        <c:numFmt formatCode="0.0%" sourceLinked="1"/>
        <c:tickLblPos val="none"/>
        <c:crossAx val="232499456"/>
        <c:crosses val="autoZero"/>
        <c:crossBetween val="between"/>
      </c:valAx>
      <c:catAx>
        <c:axId val="232499456"/>
        <c:scaling>
          <c:orientation val="maxMin"/>
        </c:scaling>
        <c:delete val="1"/>
        <c:axPos val="r"/>
        <c:numFmt formatCode="General" sourceLinked="1"/>
        <c:tickLblPos val="none"/>
        <c:crossAx val="232497920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30770188968669682"/>
          <c:y val="0.14512189107885518"/>
          <c:w val="0.34318548517042946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55" l="0.70000000000000062" r="0.70000000000000062" t="0.75000000000000755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'!$C$4:$AB$4</c:f>
          <c:strCache>
            <c:ptCount val="1"/>
            <c:pt idx="0">
              <c:v>SERVICIOS CONTRATADOS POR LOS TURISTAS EN ORIGEN (%)</c:v>
            </c:pt>
          </c:strCache>
        </c:strRef>
      </c:tx>
      <c:layout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6851"/>
          <c:y val="0.2343256675379044"/>
          <c:w val="0.4408565449142679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version'!$M$4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0"/>
              <c:layout>
                <c:manualLayout>
                  <c:x val="-0.1507586882036222"/>
                  <c:y val="8.3507306889353695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18404307391091534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4"/>
              <c:pt idx="0">
                <c:v>Contrata vuelo y alojamiento como servicios independientes</c:v>
              </c:pt>
              <c:pt idx="1">
                <c:v>Paquete turístico</c:v>
              </c:pt>
              <c:pt idx="2">
                <c:v>no lo sabe</c:v>
              </c:pt>
              <c:pt idx="3">
                <c:v>no contesta</c:v>
              </c:pt>
            </c:strLit>
          </c:cat>
          <c:val>
            <c:numRef>
              <c:f>'fórmde contratación(new version'!$M$5:$M$6</c:f>
              <c:numCache>
                <c:formatCode>0.0</c:formatCode>
                <c:ptCount val="2"/>
                <c:pt idx="0">
                  <c:v>45.164784155964725</c:v>
                </c:pt>
                <c:pt idx="1">
                  <c:v>52.54525762030017</c:v>
                </c:pt>
              </c:numCache>
            </c:numRef>
          </c:val>
        </c:ser>
        <c:gapWidth val="25"/>
        <c:axId val="234183680"/>
        <c:axId val="234197760"/>
      </c:barChart>
      <c:barChart>
        <c:barDir val="bar"/>
        <c:grouping val="clustered"/>
        <c:ser>
          <c:idx val="1"/>
          <c:order val="1"/>
          <c:tx>
            <c:strRef>
              <c:f>'fórmde contratación(new version'!$O$4</c:f>
              <c:strCache>
                <c:ptCount val="1"/>
                <c:pt idx="0">
                  <c:v>var.  Invierno 
09-10/10-11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0.38258281591453547"/>
                  <c:y val="-8.7243436950339454E-2"/>
                </c:manualLayout>
              </c:layout>
              <c:showVal val="1"/>
            </c:dLbl>
            <c:dLbl>
              <c:idx val="1"/>
              <c:layout>
                <c:manualLayout>
                  <c:x val="-0.56220556971441349"/>
                  <c:y val="-0.25193891473377933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102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2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version'!$O$5:$O$6</c:f>
              <c:numCache>
                <c:formatCode>0.0%</c:formatCode>
                <c:ptCount val="2"/>
                <c:pt idx="0">
                  <c:v>4.8282668855242461E-2</c:v>
                </c:pt>
                <c:pt idx="1">
                  <c:v>-6.0421937450110486E-2</c:v>
                </c:pt>
              </c:numCache>
            </c:numRef>
          </c:val>
        </c:ser>
        <c:axId val="234221568"/>
        <c:axId val="234199296"/>
      </c:barChart>
      <c:catAx>
        <c:axId val="234183680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34197760"/>
        <c:crosses val="autoZero"/>
        <c:auto val="1"/>
        <c:lblAlgn val="ctr"/>
        <c:lblOffset val="100"/>
      </c:catAx>
      <c:valAx>
        <c:axId val="234197760"/>
        <c:scaling>
          <c:orientation val="minMax"/>
        </c:scaling>
        <c:delete val="1"/>
        <c:axPos val="t"/>
        <c:numFmt formatCode="0.0" sourceLinked="1"/>
        <c:tickLblPos val="none"/>
        <c:crossAx val="234183680"/>
        <c:crosses val="autoZero"/>
        <c:crossBetween val="between"/>
      </c:valAx>
      <c:valAx>
        <c:axId val="234199296"/>
        <c:scaling>
          <c:orientation val="minMax"/>
        </c:scaling>
        <c:delete val="1"/>
        <c:axPos val="t"/>
        <c:numFmt formatCode="0.0%" sourceLinked="1"/>
        <c:tickLblPos val="none"/>
        <c:crossAx val="234221568"/>
        <c:crosses val="autoZero"/>
        <c:crossBetween val="between"/>
      </c:valAx>
      <c:catAx>
        <c:axId val="234221568"/>
        <c:scaling>
          <c:orientation val="maxMin"/>
        </c:scaling>
        <c:delete val="1"/>
        <c:axPos val="r"/>
        <c:numFmt formatCode="General" sourceLinked="1"/>
        <c:tickLblPos val="none"/>
        <c:crossAx val="234199296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19390687275201721"/>
          <c:y val="0.14512189107885518"/>
          <c:w val="0.60727570889387861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77" l="0.70000000000000062" r="0.70000000000000062" t="0.75000000000000777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'!$C$4:$AB$4</c:f>
          <c:strCache>
            <c:ptCount val="1"/>
            <c:pt idx="0">
              <c:v>SERVICIOS CONTRATADOS POR LOS TURISTAS EN ORIGEN (%)</c:v>
            </c:pt>
          </c:strCache>
        </c:strRef>
      </c:tx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6823"/>
          <c:y val="0.2343256675379044"/>
          <c:w val="0.48078435149734738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version'!$M$4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Lit>
              <c:ptCount val="4"/>
              <c:pt idx="0">
                <c:v>Contrata vuelo y alojamiento como servicios independientes</c:v>
              </c:pt>
              <c:pt idx="1">
                <c:v>Paquete turístico</c:v>
              </c:pt>
              <c:pt idx="2">
                <c:v>no lo sabe</c:v>
              </c:pt>
              <c:pt idx="3">
                <c:v>no contesta</c:v>
              </c:pt>
            </c:strLit>
          </c:cat>
          <c:val>
            <c:numRef>
              <c:f>'fórmde contratación(new version'!$M$5:$M$8</c:f>
              <c:numCache>
                <c:formatCode>0.0</c:formatCode>
                <c:ptCount val="4"/>
                <c:pt idx="0">
                  <c:v>45.164784155964725</c:v>
                </c:pt>
                <c:pt idx="1">
                  <c:v>52.54525762030017</c:v>
                </c:pt>
                <c:pt idx="2">
                  <c:v>0.63438031873742839</c:v>
                </c:pt>
                <c:pt idx="3">
                  <c:v>1.6555779049976791</c:v>
                </c:pt>
              </c:numCache>
            </c:numRef>
          </c:val>
        </c:ser>
        <c:gapWidth val="25"/>
        <c:axId val="234275584"/>
        <c:axId val="234277120"/>
      </c:barChart>
      <c:barChart>
        <c:barDir val="bar"/>
        <c:grouping val="clustered"/>
        <c:ser>
          <c:idx val="1"/>
          <c:order val="1"/>
          <c:tx>
            <c:strRef>
              <c:f>'fórmde contratación(new version'!$O$4</c:f>
              <c:strCache>
                <c:ptCount val="1"/>
                <c:pt idx="0">
                  <c:v>var.  Invierno 
09-10/10-11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Lbls>
            <c:dLbl>
              <c:idx val="0"/>
              <c:layout>
                <c:manualLayout>
                  <c:x val="0.39824605624737436"/>
                  <c:y val="4.6143814486654675E-3"/>
                </c:manualLayout>
              </c:layout>
              <c:showVal val="1"/>
            </c:dLbl>
            <c:dLbl>
              <c:idx val="1"/>
              <c:layout>
                <c:manualLayout>
                  <c:x val="-0.55178726512396958"/>
                  <c:y val="1.2500671236554822E-2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093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version'!$O$5:$O$8</c:f>
              <c:numCache>
                <c:formatCode>0.0%</c:formatCode>
                <c:ptCount val="4"/>
                <c:pt idx="0">
                  <c:v>4.8282668855242461E-2</c:v>
                </c:pt>
                <c:pt idx="1">
                  <c:v>-6.0421937450110486E-2</c:v>
                </c:pt>
                <c:pt idx="2">
                  <c:v>0.17342737290903787</c:v>
                </c:pt>
                <c:pt idx="3">
                  <c:v>2.6748310897931815</c:v>
                </c:pt>
              </c:numCache>
            </c:numRef>
          </c:val>
        </c:ser>
        <c:axId val="234292736"/>
        <c:axId val="234291200"/>
      </c:barChart>
      <c:catAx>
        <c:axId val="234275584"/>
        <c:scaling>
          <c:orientation val="maxMin"/>
        </c:scaling>
        <c:axPos val="l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34277120"/>
        <c:crosses val="autoZero"/>
        <c:auto val="1"/>
        <c:lblAlgn val="ctr"/>
        <c:lblOffset val="100"/>
      </c:catAx>
      <c:valAx>
        <c:axId val="234277120"/>
        <c:scaling>
          <c:orientation val="minMax"/>
        </c:scaling>
        <c:delete val="1"/>
        <c:axPos val="t"/>
        <c:numFmt formatCode="0.0" sourceLinked="1"/>
        <c:tickLblPos val="none"/>
        <c:crossAx val="234275584"/>
        <c:crosses val="autoZero"/>
        <c:crossBetween val="between"/>
      </c:valAx>
      <c:valAx>
        <c:axId val="234291200"/>
        <c:scaling>
          <c:orientation val="minMax"/>
        </c:scaling>
        <c:delete val="1"/>
        <c:axPos val="t"/>
        <c:numFmt formatCode="0.0%" sourceLinked="1"/>
        <c:tickLblPos val="none"/>
        <c:crossAx val="234292736"/>
        <c:crosses val="autoZero"/>
        <c:crossBetween val="between"/>
      </c:valAx>
      <c:catAx>
        <c:axId val="234292736"/>
        <c:scaling>
          <c:orientation val="maxMin"/>
        </c:scaling>
        <c:delete val="1"/>
        <c:axPos val="r"/>
        <c:numFmt formatCode="General" sourceLinked="1"/>
        <c:tickLblPos val="none"/>
        <c:crossAx val="234291200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27915962339570022"/>
          <c:y val="0.14512189107885518"/>
          <c:w val="0.43288994838948086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55" l="0.70000000000000062" r="0.70000000000000062" t="0.75000000000000755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FÓRMULA DE CONTRATACIÓN</a:t>
            </a:r>
            <a:r>
              <a:rPr lang="es-ES" baseline="0"/>
              <a:t> DEL VUELO </a:t>
            </a:r>
            <a:r>
              <a:rPr lang="es-ES"/>
              <a:t>(%)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I</a:t>
            </a:r>
            <a:r>
              <a:rPr lang="es-ES" baseline="0"/>
              <a:t>nvierno 10-11</a:t>
            </a:r>
            <a:endParaRPr lang="es-ES"/>
          </a:p>
        </c:rich>
      </c:tx>
      <c:layout>
        <c:manualLayout>
          <c:xMode val="edge"/>
          <c:yMode val="edge"/>
          <c:x val="0.15238892865664519"/>
          <c:y val="1.6701461377870583E-2"/>
        </c:manualLayout>
      </c:layout>
    </c:title>
    <c:plotArea>
      <c:layout>
        <c:manualLayout>
          <c:layoutTarget val="inner"/>
          <c:xMode val="edge"/>
          <c:yMode val="edge"/>
          <c:x val="0.36688735493966851"/>
          <c:y val="0.2343256675379044"/>
          <c:w val="0.4408565449142679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version'!$I$28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0"/>
              <c:layout>
                <c:manualLayout>
                  <c:x val="-0.1507586882036222"/>
                  <c:y val="8.3507306889353695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18404307391091534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version'!$C$29:$C$32</c:f>
              <c:strCache>
                <c:ptCount val="4"/>
                <c:pt idx="0">
                  <c:v>Directamente</c:v>
                </c:pt>
                <c:pt idx="1">
                  <c:v>Portal web</c:v>
                </c:pt>
                <c:pt idx="2">
                  <c:v>Web compañía</c:v>
                </c:pt>
                <c:pt idx="3">
                  <c:v>no contesta </c:v>
                </c:pt>
              </c:strCache>
            </c:strRef>
          </c:cat>
          <c:val>
            <c:numRef>
              <c:f>'fórmde contratación(new version'!$I$29:$I$32</c:f>
              <c:numCache>
                <c:formatCode>0.0</c:formatCode>
                <c:ptCount val="4"/>
                <c:pt idx="0">
                  <c:v>42.302336376295841</c:v>
                </c:pt>
                <c:pt idx="1">
                  <c:v>45.304038372272942</c:v>
                </c:pt>
                <c:pt idx="2">
                  <c:v>8.0922172365774401</c:v>
                </c:pt>
                <c:pt idx="3">
                  <c:v>4.3014080148537834</c:v>
                </c:pt>
              </c:numCache>
            </c:numRef>
          </c:val>
        </c:ser>
        <c:gapWidth val="25"/>
        <c:axId val="234347520"/>
        <c:axId val="234353408"/>
      </c:barChart>
      <c:catAx>
        <c:axId val="234347520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34353408"/>
        <c:crosses val="autoZero"/>
        <c:auto val="1"/>
        <c:lblAlgn val="ctr"/>
        <c:lblOffset val="100"/>
      </c:catAx>
      <c:valAx>
        <c:axId val="234353408"/>
        <c:scaling>
          <c:orientation val="minMax"/>
        </c:scaling>
        <c:delete val="1"/>
        <c:axPos val="t"/>
        <c:numFmt formatCode="0.0" sourceLinked="1"/>
        <c:tickLblPos val="none"/>
        <c:crossAx val="234347520"/>
        <c:crosses val="autoZero"/>
        <c:crossBetween val="between"/>
      </c:valAx>
      <c:spPr>
        <a:noFill/>
      </c:spPr>
    </c:plotArea>
    <c:plotVisOnly val="1"/>
  </c:chart>
  <c:spPr>
    <a:noFill/>
    <a:ln>
      <a:noFill/>
    </a:ln>
  </c:spPr>
  <c:printSettings>
    <c:headerFooter/>
    <c:pageMargins b="0.75000000000000777" l="0.70000000000000062" r="0.70000000000000062" t="0.75000000000000777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FÓRMULA DE CONTRATACIÓN</a:t>
            </a:r>
            <a:r>
              <a:rPr lang="es-ES" baseline="0"/>
              <a:t> DEL ALOJAMIENTO </a:t>
            </a:r>
            <a:r>
              <a:rPr lang="es-ES"/>
              <a:t>(%)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Invierno 10-11</a:t>
            </a:r>
          </a:p>
        </c:rich>
      </c:tx>
      <c:layout>
        <c:manualLayout>
          <c:xMode val="edge"/>
          <c:yMode val="edge"/>
          <c:x val="0.15238892865664519"/>
          <c:y val="1.670146137787059E-2"/>
        </c:manualLayout>
      </c:layout>
    </c:title>
    <c:plotArea>
      <c:layout>
        <c:manualLayout>
          <c:layoutTarget val="inner"/>
          <c:xMode val="edge"/>
          <c:yMode val="edge"/>
          <c:x val="0.36688735493966873"/>
          <c:y val="0.2343256675379044"/>
          <c:w val="0.44085654491426801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version'!$G$60</c:f>
              <c:strCache>
                <c:ptCount val="1"/>
                <c:pt idx="0">
                  <c:v>I trimestre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0"/>
              <c:layout>
                <c:manualLayout>
                  <c:x val="-0.1507586882036222"/>
                  <c:y val="8.3507306889353764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18404307391091534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('fórmde contratación(new version'!$C$61:$C$63,'fórmde contratación(new version'!$C$70:$C$71)</c:f>
              <c:strCache>
                <c:ptCount val="5"/>
                <c:pt idx="0">
                  <c:v>Directamente</c:v>
                </c:pt>
                <c:pt idx="1">
                  <c:v>Portal Web</c:v>
                </c:pt>
                <c:pt idx="2">
                  <c:v>Web propia del alojamiento</c:v>
                </c:pt>
                <c:pt idx="3">
                  <c:v>otra modalidad</c:v>
                </c:pt>
                <c:pt idx="4">
                  <c:v>no contesta</c:v>
                </c:pt>
              </c:strCache>
            </c:strRef>
          </c:cat>
          <c:val>
            <c:numRef>
              <c:f>('fórmde contratación(new version'!$I$61:$I$63,'fórmde contratación(new version'!$I$71,'fórmde contratación(new version'!$I$73)</c:f>
              <c:numCache>
                <c:formatCode>0.0</c:formatCode>
                <c:ptCount val="5"/>
                <c:pt idx="0">
                  <c:v>41.373715521903733</c:v>
                </c:pt>
                <c:pt idx="1">
                  <c:v>37.34451054624121</c:v>
                </c:pt>
                <c:pt idx="2">
                  <c:v>3.2449972958355868</c:v>
                </c:pt>
                <c:pt idx="3">
                  <c:v>1.8929150892374256</c:v>
                </c:pt>
                <c:pt idx="4">
                  <c:v>15.386695511087074</c:v>
                </c:pt>
              </c:numCache>
            </c:numRef>
          </c:val>
        </c:ser>
        <c:gapWidth val="25"/>
        <c:axId val="234989440"/>
        <c:axId val="234990976"/>
      </c:barChart>
      <c:catAx>
        <c:axId val="234989440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34990976"/>
        <c:crosses val="autoZero"/>
        <c:auto val="1"/>
        <c:lblAlgn val="ctr"/>
        <c:lblOffset val="100"/>
      </c:catAx>
      <c:valAx>
        <c:axId val="234990976"/>
        <c:scaling>
          <c:orientation val="minMax"/>
        </c:scaling>
        <c:delete val="1"/>
        <c:axPos val="t"/>
        <c:numFmt formatCode="0.0" sourceLinked="1"/>
        <c:tickLblPos val="none"/>
        <c:crossAx val="234989440"/>
        <c:crosses val="autoZero"/>
        <c:crossBetween val="between"/>
      </c:valAx>
      <c:spPr>
        <a:noFill/>
      </c:spPr>
    </c:plotArea>
    <c:plotVisOnly val="1"/>
  </c:chart>
  <c:spPr>
    <a:noFill/>
    <a:ln>
      <a:noFill/>
    </a:ln>
  </c:spPr>
  <c:printSettings>
    <c:headerFooter/>
    <c:pageMargins b="0.75000000000000799" l="0.70000000000000062" r="0.70000000000000062" t="0.75000000000000799" header="0.30000000000000032" footer="0.30000000000000032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'fórmula de contratación por mer'!$C$3:$U$3</c:f>
          <c:strCache>
            <c:ptCount val="1"/>
            <c:pt idx="0">
              <c:v>FÓRMULA DE CONTRATACIÓN MODALIDAD PAQUETE TURÍSTICO  POR NACIONALIDADES (%)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8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2666989940040491"/>
          <c:y val="0.13680027944502746"/>
          <c:w val="0.61135551604437111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'fórmula de contratación por mer'!$M$4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/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9"/>
              <c:spPr>
                <a:gradFill>
                  <a:gsLst>
                    <a:gs pos="0">
                      <a:srgbClr val="4F81BD">
                        <a:lumMod val="75000"/>
                      </a:srgbClr>
                    </a:gs>
                    <a:gs pos="50000">
                      <a:srgbClr val="4F81BD">
                        <a:lumMod val="60000"/>
                        <a:lumOff val="40000"/>
                      </a:srgbClr>
                    </a:gs>
                    <a:gs pos="100000">
                      <a:schemeClr val="accent1">
                        <a:lumMod val="75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'fórmula de contratación por mer'!$C$5:$C$22</c:f>
              <c:strCache>
                <c:ptCount val="18"/>
                <c:pt idx="0">
                  <c:v>Holanda</c:v>
                </c:pt>
                <c:pt idx="1">
                  <c:v>Total nórdicos</c:v>
                </c:pt>
                <c:pt idx="2">
                  <c:v>Suecia</c:v>
                </c:pt>
                <c:pt idx="3">
                  <c:v>Noruega</c:v>
                </c:pt>
                <c:pt idx="4">
                  <c:v>Finlandia</c:v>
                </c:pt>
                <c:pt idx="5">
                  <c:v>Dinamarca</c:v>
                </c:pt>
                <c:pt idx="6">
                  <c:v>Alemania</c:v>
                </c:pt>
                <c:pt idx="7">
                  <c:v>Suiza + Austria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Italia</c:v>
                </c:pt>
                <c:pt idx="11">
                  <c:v>España</c:v>
                </c:pt>
                <c:pt idx="12">
                  <c:v>Península</c:v>
                </c:pt>
                <c:pt idx="13">
                  <c:v>Canarias</c:v>
                </c:pt>
                <c:pt idx="14">
                  <c:v>Reino Unido</c:v>
                </c:pt>
                <c:pt idx="15">
                  <c:v>Rusia</c:v>
                </c:pt>
                <c:pt idx="16">
                  <c:v>Francia</c:v>
                </c:pt>
                <c:pt idx="17">
                  <c:v>Irlanda</c:v>
                </c:pt>
              </c:strCache>
            </c:strRef>
          </c:cat>
          <c:val>
            <c:numRef>
              <c:f>'fórmula de contratación por mer'!$M$5:$M$22</c:f>
              <c:numCache>
                <c:formatCode>0.0</c:formatCode>
                <c:ptCount val="18"/>
                <c:pt idx="0">
                  <c:v>68.421052631578945</c:v>
                </c:pt>
                <c:pt idx="1">
                  <c:v>74.190177638453505</c:v>
                </c:pt>
                <c:pt idx="2">
                  <c:v>72.136222910216716</c:v>
                </c:pt>
                <c:pt idx="3">
                  <c:v>69.642857142857139</c:v>
                </c:pt>
                <c:pt idx="4">
                  <c:v>79.020979020979027</c:v>
                </c:pt>
                <c:pt idx="5">
                  <c:v>74.444444444444443</c:v>
                </c:pt>
                <c:pt idx="6">
                  <c:v>63.907284768211923</c:v>
                </c:pt>
                <c:pt idx="7">
                  <c:v>60.396039603960396</c:v>
                </c:pt>
                <c:pt idx="8">
                  <c:v>55.405405405405403</c:v>
                </c:pt>
                <c:pt idx="9">
                  <c:v>52.54525762030017</c:v>
                </c:pt>
                <c:pt idx="10">
                  <c:v>51.724137931034484</c:v>
                </c:pt>
                <c:pt idx="11">
                  <c:v>40.566959921798635</c:v>
                </c:pt>
                <c:pt idx="12">
                  <c:v>42.621259029927764</c:v>
                </c:pt>
                <c:pt idx="13">
                  <c:v>3.7037037037037037</c:v>
                </c:pt>
                <c:pt idx="14">
                  <c:v>45.209176788124154</c:v>
                </c:pt>
                <c:pt idx="15">
                  <c:v>45.13274336283186</c:v>
                </c:pt>
                <c:pt idx="16">
                  <c:v>41.452991452991455</c:v>
                </c:pt>
                <c:pt idx="17">
                  <c:v>27.777777777777779</c:v>
                </c:pt>
              </c:numCache>
            </c:numRef>
          </c:val>
        </c:ser>
        <c:gapWidth val="18"/>
        <c:axId val="235019264"/>
        <c:axId val="231400192"/>
      </c:barChart>
      <c:barChart>
        <c:barDir val="bar"/>
        <c:grouping val="clustered"/>
        <c:ser>
          <c:idx val="1"/>
          <c:order val="1"/>
          <c:tx>
            <c:strRef>
              <c:f>'fórmula de contratación por mer'!$O$4</c:f>
              <c:strCache>
                <c:ptCount val="1"/>
                <c:pt idx="0">
                  <c:v>var.  Invierno 
09-10/10-11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0"/>
              <c:layout>
                <c:manualLayout>
                  <c:x val="-0.61222927779189673"/>
                  <c:y val="1.7460113140881375E-17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0.59437827602927962"/>
                  <c:y val="1.905054300343774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0.57264691620292363"/>
                  <c:y val="3.8096732193965985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0.56709030872607202"/>
                  <c:y val="2.9981968843937285E-7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0.51169926339852745"/>
                  <c:y val="1.9023559231478211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0.58573871814410294"/>
                  <c:y val="-1.499098442196864E-6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0.58851425096789556"/>
                  <c:y val="0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5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7"/>
              <c:layout>
                <c:manualLayout>
                  <c:x val="-0.54742728273335339"/>
                  <c:y val="-2.3985575075149841E-6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0.54156371949107529"/>
                  <c:y val="-5.7142848572501849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0.4825401590197122"/>
                  <c:y val="-1.9023559231478211E-3"/>
                </c:manualLayout>
              </c:layout>
              <c:spPr>
                <a:gradFill>
                  <a:gsLst>
                    <a:gs pos="0">
                      <a:srgbClr val="4F81BD">
                        <a:lumMod val="75000"/>
                      </a:srgbClr>
                    </a:gs>
                    <a:gs pos="50000">
                      <a:schemeClr val="bg1">
                        <a:lumMod val="75000"/>
                      </a:schemeClr>
                    </a:gs>
                    <a:gs pos="100000">
                      <a:srgbClr val="4F81BD">
                        <a:lumMod val="75000"/>
                      </a:srgb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0"/>
              <c:layout>
                <c:manualLayout>
                  <c:x val="-0.46422041086506438"/>
                  <c:y val="-6.9840452563525265E-17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-0.44598856228015943"/>
                  <c:y val="0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0.42850409094757602"/>
                  <c:y val="1.4990984421968643E-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 val="7.9342985352637438E-2"/>
                  <c:y val="2.09873781907561E-6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 val="-0.42146981627296604"/>
                  <c:y val="1.9052042101879928E-3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-0.4333498048814281"/>
                  <c:y val="1.9049043904995541E-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0.30913647524264792"/>
                  <c:y val="1.4990984421968643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0.28811462350197431"/>
                  <c:y val="-1.9046116378535272E-3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'fórmula de contratación por mer'!$C$5:$C$22</c:f>
              <c:strCache>
                <c:ptCount val="18"/>
                <c:pt idx="0">
                  <c:v>Holanda</c:v>
                </c:pt>
                <c:pt idx="1">
                  <c:v>Total nórdicos</c:v>
                </c:pt>
                <c:pt idx="2">
                  <c:v>Suecia</c:v>
                </c:pt>
                <c:pt idx="3">
                  <c:v>Noruega</c:v>
                </c:pt>
                <c:pt idx="4">
                  <c:v>Finlandia</c:v>
                </c:pt>
                <c:pt idx="5">
                  <c:v>Dinamarca</c:v>
                </c:pt>
                <c:pt idx="6">
                  <c:v>Alemania</c:v>
                </c:pt>
                <c:pt idx="7">
                  <c:v>Suiza + Austria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Italia</c:v>
                </c:pt>
                <c:pt idx="11">
                  <c:v>España</c:v>
                </c:pt>
                <c:pt idx="12">
                  <c:v>Península</c:v>
                </c:pt>
                <c:pt idx="13">
                  <c:v>Canarias</c:v>
                </c:pt>
                <c:pt idx="14">
                  <c:v>Reino Unido</c:v>
                </c:pt>
                <c:pt idx="15">
                  <c:v>Rusia</c:v>
                </c:pt>
                <c:pt idx="16">
                  <c:v>Francia</c:v>
                </c:pt>
                <c:pt idx="17">
                  <c:v>Irlanda</c:v>
                </c:pt>
              </c:strCache>
            </c:strRef>
          </c:cat>
          <c:val>
            <c:numRef>
              <c:f>'fórmula de contratación por mer'!$O$5:$O$22</c:f>
              <c:numCache>
                <c:formatCode>0.0%</c:formatCode>
                <c:ptCount val="18"/>
                <c:pt idx="0">
                  <c:v>-0.1379720487659829</c:v>
                </c:pt>
                <c:pt idx="1">
                  <c:v>-4.1650485566457895E-3</c:v>
                </c:pt>
                <c:pt idx="2">
                  <c:v>-7.2130152370545875E-2</c:v>
                </c:pt>
                <c:pt idx="3">
                  <c:v>-2.2036474164133901E-2</c:v>
                </c:pt>
                <c:pt idx="4">
                  <c:v>0.14098584342486786</c:v>
                </c:pt>
                <c:pt idx="5">
                  <c:v>-6.3308913308913306E-2</c:v>
                </c:pt>
                <c:pt idx="6">
                  <c:v>-0.1247887980423763</c:v>
                </c:pt>
                <c:pt idx="7">
                  <c:v>-0.1651135701805474</c:v>
                </c:pt>
                <c:pt idx="8">
                  <c:v>-8.744038155802869E-2</c:v>
                </c:pt>
                <c:pt idx="9">
                  <c:v>-6.0421937450110486E-2</c:v>
                </c:pt>
                <c:pt idx="10">
                  <c:v>-9.6880131362889976E-2</c:v>
                </c:pt>
                <c:pt idx="11">
                  <c:v>-7.1040621909108093E-2</c:v>
                </c:pt>
                <c:pt idx="12">
                  <c:v>-7.2460125269492859E-2</c:v>
                </c:pt>
                <c:pt idx="13">
                  <c:v>0.14814814814814814</c:v>
                </c:pt>
                <c:pt idx="14">
                  <c:v>-3.1986961038456774E-2</c:v>
                </c:pt>
                <c:pt idx="15">
                  <c:v>-0.15376106194690264</c:v>
                </c:pt>
                <c:pt idx="16">
                  <c:v>0</c:v>
                </c:pt>
                <c:pt idx="17">
                  <c:v>1.2544802867383575E-2</c:v>
                </c:pt>
              </c:numCache>
            </c:numRef>
          </c:val>
        </c:ser>
        <c:gapWidth val="18"/>
        <c:axId val="231419904"/>
        <c:axId val="231401728"/>
      </c:barChart>
      <c:catAx>
        <c:axId val="23501926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31400192"/>
        <c:crosses val="autoZero"/>
        <c:auto val="1"/>
        <c:lblAlgn val="ctr"/>
        <c:lblOffset val="100"/>
      </c:catAx>
      <c:valAx>
        <c:axId val="231400192"/>
        <c:scaling>
          <c:orientation val="minMax"/>
        </c:scaling>
        <c:delete val="1"/>
        <c:axPos val="t"/>
        <c:numFmt formatCode="0.0" sourceLinked="1"/>
        <c:tickLblPos val="none"/>
        <c:crossAx val="235019264"/>
        <c:crosses val="autoZero"/>
        <c:crossBetween val="between"/>
      </c:valAx>
      <c:valAx>
        <c:axId val="231401728"/>
        <c:scaling>
          <c:orientation val="minMax"/>
        </c:scaling>
        <c:delete val="1"/>
        <c:axPos val="t"/>
        <c:numFmt formatCode="0.0%" sourceLinked="1"/>
        <c:tickLblPos val="none"/>
        <c:crossAx val="231419904"/>
        <c:crosses val="autoZero"/>
        <c:crossBetween val="between"/>
      </c:valAx>
      <c:catAx>
        <c:axId val="231419904"/>
        <c:scaling>
          <c:orientation val="maxMin"/>
        </c:scaling>
        <c:delete val="1"/>
        <c:axPos val="r"/>
        <c:numFmt formatCode="General" sourceLinked="1"/>
        <c:tickLblPos val="none"/>
        <c:crossAx val="23140172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7241569877079158"/>
          <c:y val="9.5606584741760842E-2"/>
          <c:w val="0.66671515767273992"/>
          <c:h val="2.985507564692531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Edad!$F$4</c:f>
          <c:strCache>
            <c:ptCount val="1"/>
            <c:pt idx="0">
              <c:v>2010</c:v>
            </c:pt>
          </c:strCache>
        </c:strRef>
      </c:tx>
      <c:layout>
        <c:manualLayout>
          <c:xMode val="edge"/>
          <c:yMode val="edge"/>
          <c:x val="0.48491977162649147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786"/>
          <c:y val="0.23647541765922891"/>
          <c:w val="0.67420551812468621"/>
          <c:h val="0.65623169154130179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4522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Edad!$F$5:$F$11</c:f>
              <c:numCache>
                <c:formatCode>0.0</c:formatCode>
                <c:ptCount val="7"/>
                <c:pt idx="0">
                  <c:v>10.018181818181818</c:v>
                </c:pt>
                <c:pt idx="1">
                  <c:v>9.7363636363636363</c:v>
                </c:pt>
                <c:pt idx="2">
                  <c:v>28.063636363636363</c:v>
                </c:pt>
                <c:pt idx="3">
                  <c:v>10.154545454545454</c:v>
                </c:pt>
                <c:pt idx="4">
                  <c:v>18.054545454545455</c:v>
                </c:pt>
                <c:pt idx="5">
                  <c:v>19.018181818181819</c:v>
                </c:pt>
                <c:pt idx="6">
                  <c:v>4.9545454545454541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343" l="0.70000000000000062" r="0.70000000000000062" t="0.75000000000001343" header="0.30000000000000032" footer="0.30000000000000032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75000"/>
                  </a:schemeClr>
                </a:solidFill>
              </a:rPr>
              <a:t>SERVICIOS CONTRATADOS POR LOS TURISTAS EN ORIGEN (%) </a:t>
            </a:r>
          </a:p>
        </c:rich>
      </c:tx>
      <c:layout>
        <c:manualLayout>
          <c:xMode val="edge"/>
          <c:yMode val="edge"/>
          <c:x val="0.15322485679389194"/>
          <c:y val="2.3068046559673412E-3"/>
        </c:manualLayout>
      </c:layout>
    </c:title>
    <c:plotArea>
      <c:layout>
        <c:manualLayout>
          <c:layoutTarget val="inner"/>
          <c:xMode val="edge"/>
          <c:yMode val="edge"/>
          <c:x val="0.42660743526462624"/>
          <c:y val="0.13856194524299781"/>
          <c:w val="0.41476175641755553"/>
          <c:h val="0.81018466970280856"/>
        </c:manualLayout>
      </c:layout>
      <c:barChart>
        <c:barDir val="bar"/>
        <c:grouping val="clustered"/>
        <c:ser>
          <c:idx val="0"/>
          <c:order val="0"/>
          <c:tx>
            <c:strRef>
              <c:f>'Servi contrata origen '!$M$5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('Servi contrata origen '!$C$6,'Servi contrata origen '!$C$8:$C$12)</c:f>
              <c:strCache>
                <c:ptCount val="6"/>
                <c:pt idx="0">
                  <c:v>Sólo vuelo</c:v>
                </c:pt>
                <c:pt idx="1">
                  <c:v>Vuelo-sólo alojamiento</c:v>
                </c:pt>
                <c:pt idx="2">
                  <c:v>Vuelo-alojamiento y desayuno</c:v>
                </c:pt>
                <c:pt idx="3">
                  <c:v>Vuelo-alojamiento y media pensión</c:v>
                </c:pt>
                <c:pt idx="4">
                  <c:v>Vuelo-alojamiento y pensión completa</c:v>
                </c:pt>
                <c:pt idx="5">
                  <c:v>Vuelo-alojamiento y todo incluido</c:v>
                </c:pt>
              </c:strCache>
            </c:strRef>
          </c:cat>
          <c:val>
            <c:numRef>
              <c:f>('Servi contrata origen '!$M$6,'Servi contrata origen '!$M$8:$M$12)</c:f>
              <c:numCache>
                <c:formatCode>0.0</c:formatCode>
                <c:ptCount val="6"/>
                <c:pt idx="0">
                  <c:v>14.62169271236268</c:v>
                </c:pt>
                <c:pt idx="1">
                  <c:v>25.638248491412657</c:v>
                </c:pt>
                <c:pt idx="2">
                  <c:v>9.6704316880705559</c:v>
                </c:pt>
                <c:pt idx="3">
                  <c:v>25.700139254216307</c:v>
                </c:pt>
                <c:pt idx="4">
                  <c:v>4.7346433544793438</c:v>
                </c:pt>
                <c:pt idx="5">
                  <c:v>19.634844499458456</c:v>
                </c:pt>
              </c:numCache>
            </c:numRef>
          </c:val>
        </c:ser>
        <c:gapWidth val="66"/>
        <c:axId val="232275968"/>
        <c:axId val="235037440"/>
      </c:barChart>
      <c:barChart>
        <c:barDir val="bar"/>
        <c:grouping val="clustered"/>
        <c:ser>
          <c:idx val="1"/>
          <c:order val="1"/>
          <c:tx>
            <c:strRef>
              <c:f>'Servi contrata origen '!$O$5</c:f>
              <c:strCache>
                <c:ptCount val="1"/>
                <c:pt idx="0">
                  <c:v>var.  Invierno 
09-10/10-11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dLbl>
              <c:idx val="0"/>
              <c:layout>
                <c:manualLayout>
                  <c:x val="-0.32954860840414968"/>
                  <c:y val="9.9797411255153568E-7"/>
                </c:manualLayout>
              </c:layout>
              <c:showVal val="1"/>
            </c:dLbl>
            <c:dLbl>
              <c:idx val="1"/>
              <c:layout>
                <c:manualLayout>
                  <c:x val="-0.43122550275275046"/>
                  <c:y val="1.6145040693442342E-3"/>
                </c:manualLayout>
              </c:layout>
              <c:showVal val="1"/>
            </c:dLbl>
            <c:dLbl>
              <c:idx val="2"/>
              <c:layout>
                <c:manualLayout>
                  <c:x val="0.20253568738065048"/>
                  <c:y val="7.7067665519865401E-3"/>
                </c:manualLayout>
              </c:layout>
              <c:showVal val="1"/>
            </c:dLbl>
            <c:dLbl>
              <c:idx val="3"/>
              <c:layout>
                <c:manualLayout>
                  <c:x val="-0.42551938433438624"/>
                  <c:y val="1.6241030707663617E-3"/>
                </c:manualLayout>
              </c:layout>
              <c:showVal val="1"/>
            </c:dLbl>
            <c:dLbl>
              <c:idx val="4"/>
              <c:layout>
                <c:manualLayout>
                  <c:x val="-0.24921671919723215"/>
                  <c:y val="-4.6481205626932302E-4"/>
                </c:manualLayout>
              </c:layout>
              <c:showVal val="1"/>
            </c:dLbl>
            <c:dLbl>
              <c:idx val="5"/>
              <c:layout>
                <c:manualLayout>
                  <c:x val="0.258767258053135"/>
                  <c:y val="1.1975689350618455E-6"/>
                </c:manualLayout>
              </c:layout>
              <c:showVal val="1"/>
            </c:dLbl>
            <c:dLbl>
              <c:idx val="6"/>
              <c:layout>
                <c:manualLayout>
                  <c:x val="0.12997538674002557"/>
                  <c:y val="2.3073495704530006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('Servi contrata origen '!$C$6,'Servi contrata origen '!$C$8:$C$12)</c:f>
              <c:strCache>
                <c:ptCount val="6"/>
                <c:pt idx="0">
                  <c:v>Sólo vuelo</c:v>
                </c:pt>
                <c:pt idx="1">
                  <c:v>Vuelo-sólo alojamiento</c:v>
                </c:pt>
                <c:pt idx="2">
                  <c:v>Vuelo-alojamiento y desayuno</c:v>
                </c:pt>
                <c:pt idx="3">
                  <c:v>Vuelo-alojamiento y media pensión</c:v>
                </c:pt>
                <c:pt idx="4">
                  <c:v>Vuelo-alojamiento y pensión completa</c:v>
                </c:pt>
                <c:pt idx="5">
                  <c:v>Vuelo-alojamiento y todo incluido</c:v>
                </c:pt>
              </c:strCache>
            </c:strRef>
          </c:cat>
          <c:val>
            <c:numRef>
              <c:f>('Servi contrata origen '!$O$6,'Servi contrata origen '!$O$8:$O$12)</c:f>
              <c:numCache>
                <c:formatCode>0.0%</c:formatCode>
                <c:ptCount val="6"/>
                <c:pt idx="0">
                  <c:v>-0.1259797866102057</c:v>
                </c:pt>
                <c:pt idx="1">
                  <c:v>-0.12984150507483749</c:v>
                </c:pt>
                <c:pt idx="2">
                  <c:v>0.3878319959237464</c:v>
                </c:pt>
                <c:pt idx="3">
                  <c:v>-8.5805409755200901E-2</c:v>
                </c:pt>
                <c:pt idx="4">
                  <c:v>-0.23661040926203514</c:v>
                </c:pt>
                <c:pt idx="5">
                  <c:v>0.56772697268457861</c:v>
                </c:pt>
              </c:numCache>
            </c:numRef>
          </c:val>
        </c:ser>
        <c:axId val="235044864"/>
        <c:axId val="235038976"/>
      </c:barChart>
      <c:catAx>
        <c:axId val="232275968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35037440"/>
        <c:crosses val="autoZero"/>
        <c:auto val="1"/>
        <c:lblAlgn val="ctr"/>
        <c:lblOffset val="100"/>
      </c:catAx>
      <c:valAx>
        <c:axId val="235037440"/>
        <c:scaling>
          <c:orientation val="minMax"/>
        </c:scaling>
        <c:delete val="1"/>
        <c:axPos val="t"/>
        <c:numFmt formatCode="0.0" sourceLinked="1"/>
        <c:tickLblPos val="none"/>
        <c:crossAx val="232275968"/>
        <c:crosses val="autoZero"/>
        <c:crossBetween val="between"/>
      </c:valAx>
      <c:valAx>
        <c:axId val="235038976"/>
        <c:scaling>
          <c:orientation val="minMax"/>
        </c:scaling>
        <c:delete val="1"/>
        <c:axPos val="t"/>
        <c:numFmt formatCode="0.0%" sourceLinked="1"/>
        <c:tickLblPos val="none"/>
        <c:crossAx val="235044864"/>
        <c:crosses val="autoZero"/>
        <c:crossBetween val="between"/>
      </c:valAx>
      <c:catAx>
        <c:axId val="235044864"/>
        <c:scaling>
          <c:orientation val="maxMin"/>
        </c:scaling>
        <c:delete val="1"/>
        <c:axPos val="r"/>
        <c:numFmt formatCode="General" sourceLinked="1"/>
        <c:tickLblPos val="none"/>
        <c:crossAx val="235038976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256314247847733"/>
          <c:y val="5.5247971510417597E-2"/>
          <c:w val="0.54650766342195056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'escala nacionalidad'!$C$3:$I$3</c:f>
          <c:strCache>
            <c:ptCount val="1"/>
            <c:pt idx="0">
              <c:v>PORCENTAJE DE TURISTAS QUE REALIZAN ESCALA EN SU VIAJE A TENERIFE POR NACIONALIDADES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0157742012453715"/>
          <c:y val="0.16589547775454622"/>
          <c:w val="0.79017880096366255"/>
          <c:h val="0.77510881761250927"/>
        </c:manualLayout>
      </c:layout>
      <c:barChart>
        <c:barDir val="bar"/>
        <c:grouping val="clustered"/>
        <c:ser>
          <c:idx val="0"/>
          <c:order val="0"/>
          <c:tx>
            <c:strRef>
              <c:f>'escala nacionalidad'!$M$4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8"/>
            <c:spPr>
              <a:gradFill>
                <a:gsLst>
                  <a:gs pos="0">
                    <a:srgbClr val="EC700A"/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'escala nacionalidad'!$C$5:$C$23</c:f>
              <c:strCache>
                <c:ptCount val="19"/>
                <c:pt idx="0">
                  <c:v>Rusia</c:v>
                </c:pt>
                <c:pt idx="1">
                  <c:v>Resto del Mundo</c:v>
                </c:pt>
                <c:pt idx="2">
                  <c:v>Suiza + Austria</c:v>
                </c:pt>
                <c:pt idx="3">
                  <c:v>Italia</c:v>
                </c:pt>
                <c:pt idx="4">
                  <c:v>Francia</c:v>
                </c:pt>
                <c:pt idx="5">
                  <c:v>Holanda</c:v>
                </c:pt>
                <c:pt idx="6">
                  <c:v>Alemania</c:v>
                </c:pt>
                <c:pt idx="7">
                  <c:v>Bélgica</c:v>
                </c:pt>
                <c:pt idx="8">
                  <c:v>Todos los países</c:v>
                </c:pt>
                <c:pt idx="9">
                  <c:v>Península</c:v>
                </c:pt>
                <c:pt idx="10">
                  <c:v>España</c:v>
                </c:pt>
                <c:pt idx="11">
                  <c:v>Suecia</c:v>
                </c:pt>
                <c:pt idx="12">
                  <c:v>Dinamarca</c:v>
                </c:pt>
                <c:pt idx="13">
                  <c:v>Total nórdicos</c:v>
                </c:pt>
                <c:pt idx="14">
                  <c:v>Noruega</c:v>
                </c:pt>
                <c:pt idx="15">
                  <c:v>Finlandia</c:v>
                </c:pt>
                <c:pt idx="16">
                  <c:v>Reino Unido</c:v>
                </c:pt>
                <c:pt idx="17">
                  <c:v>Irlanda</c:v>
                </c:pt>
                <c:pt idx="18">
                  <c:v>Canarias</c:v>
                </c:pt>
              </c:strCache>
            </c:strRef>
          </c:cat>
          <c:val>
            <c:numRef>
              <c:f>'escala nacionalidad'!$M$5:$M$23</c:f>
              <c:numCache>
                <c:formatCode>0.0</c:formatCode>
                <c:ptCount val="19"/>
                <c:pt idx="0">
                  <c:v>36.283185840707965</c:v>
                </c:pt>
                <c:pt idx="1">
                  <c:v>34.841628959276015</c:v>
                </c:pt>
                <c:pt idx="2">
                  <c:v>34.653465346534652</c:v>
                </c:pt>
                <c:pt idx="3">
                  <c:v>26.206896551724139</c:v>
                </c:pt>
                <c:pt idx="4">
                  <c:v>25.213675213675213</c:v>
                </c:pt>
                <c:pt idx="5">
                  <c:v>25</c:v>
                </c:pt>
                <c:pt idx="6">
                  <c:v>18.101545253863133</c:v>
                </c:pt>
                <c:pt idx="7">
                  <c:v>10.810810810810811</c:v>
                </c:pt>
                <c:pt idx="8">
                  <c:v>10.010830883490639</c:v>
                </c:pt>
                <c:pt idx="9">
                  <c:v>8.8751289989680089</c:v>
                </c:pt>
                <c:pt idx="10">
                  <c:v>8.4066471163245353</c:v>
                </c:pt>
                <c:pt idx="11">
                  <c:v>6.5015479876160986</c:v>
                </c:pt>
                <c:pt idx="12">
                  <c:v>6.1111111111111107</c:v>
                </c:pt>
                <c:pt idx="13">
                  <c:v>4.9111807732497388</c:v>
                </c:pt>
                <c:pt idx="14">
                  <c:v>3.5714285714285716</c:v>
                </c:pt>
                <c:pt idx="15">
                  <c:v>3.1468531468531467</c:v>
                </c:pt>
                <c:pt idx="16">
                  <c:v>0.85470085470085466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gapWidth val="22"/>
        <c:overlap val="-73"/>
        <c:axId val="235674240"/>
        <c:axId val="235680128"/>
      </c:barChart>
      <c:barChart>
        <c:barDir val="bar"/>
        <c:grouping val="clustered"/>
        <c:ser>
          <c:idx val="1"/>
          <c:order val="1"/>
          <c:tx>
            <c:strRef>
              <c:f>'escala nacionalidad'!$O$4</c:f>
              <c:strCache>
                <c:ptCount val="1"/>
                <c:pt idx="0">
                  <c:v>var.  Invierno 
09-10/10-11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0"/>
              <c:layout>
                <c:manualLayout>
                  <c:x val="0.6760498687664046"/>
                  <c:y val="5.0245080526458465E-3"/>
                </c:manualLayout>
              </c:layout>
              <c:showVal val="1"/>
            </c:dLbl>
            <c:dLbl>
              <c:idx val="1"/>
              <c:layout>
                <c:manualLayout>
                  <c:x val="0.66377211672070424"/>
                  <c:y val="4.9341926633036824E-3"/>
                </c:manualLayout>
              </c:layout>
              <c:showVal val="1"/>
            </c:dLbl>
            <c:dLbl>
              <c:idx val="2"/>
              <c:layout>
                <c:manualLayout>
                  <c:x val="0.6637318062514922"/>
                  <c:y val="5.0247391392460126E-3"/>
                </c:manualLayout>
              </c:layout>
              <c:showVal val="1"/>
            </c:dLbl>
            <c:dLbl>
              <c:idx val="3"/>
              <c:layout>
                <c:manualLayout>
                  <c:x val="-0.6121849621738461"/>
                  <c:y val="-8.8410001381406317E-5"/>
                </c:manualLayout>
              </c:layout>
              <c:showVal val="1"/>
            </c:dLbl>
            <c:dLbl>
              <c:idx val="4"/>
              <c:layout>
                <c:manualLayout>
                  <c:x val="-0.60461726107765923"/>
                  <c:y val="-2.780723190000525E-3"/>
                </c:manualLayout>
              </c:layout>
              <c:showVal val="1"/>
            </c:dLbl>
            <c:dLbl>
              <c:idx val="5"/>
              <c:layout>
                <c:manualLayout>
                  <c:x val="0.51042356508955422"/>
                  <c:y val="-2.5076244000573401E-3"/>
                </c:manualLayout>
              </c:layout>
              <c:showVal val="1"/>
            </c:dLbl>
            <c:dLbl>
              <c:idx val="6"/>
              <c:layout>
                <c:manualLayout>
                  <c:x val="-0.48144487804127195"/>
                  <c:y val="-5.0190053926874962E-3"/>
                </c:manualLayout>
              </c:layout>
              <c:showVal val="1"/>
            </c:dLbl>
            <c:dLbl>
              <c:idx val="7"/>
              <c:layout>
                <c:manualLayout>
                  <c:x val="-0.34458032188791671"/>
                  <c:y val="-5.0194008234846384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65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  <c:showVal val="1"/>
            </c:dLbl>
            <c:dLbl>
              <c:idx val="8"/>
              <c:layout>
                <c:manualLayout>
                  <c:x val="-0.31080579736917663"/>
                  <c:y val="-2.5082175462530832E-3"/>
                </c:manualLayout>
              </c:layout>
              <c:spPr>
                <a:gradFill>
                  <a:gsLst>
                    <a:gs pos="0">
                      <a:srgbClr val="F79646"/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  <c:showVal val="1"/>
            </c:dLbl>
            <c:dLbl>
              <c:idx val="9"/>
              <c:layout>
                <c:manualLayout>
                  <c:x val="-0.29776980083371934"/>
                  <c:y val="-2.4167940894865465E-3"/>
                </c:manualLayout>
              </c:layout>
              <c:showVal val="1"/>
            </c:dLbl>
            <c:dLbl>
              <c:idx val="10"/>
              <c:layout>
                <c:manualLayout>
                  <c:x val="-0.2962626519192435"/>
                  <c:y val="-5.0184122464917878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5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  <c:showVal val="1"/>
            </c:dLbl>
            <c:dLbl>
              <c:idx val="11"/>
              <c:layout>
                <c:manualLayout>
                  <c:x val="0.2150197622356029"/>
                  <c:y val="-7.5297121435139135E-3"/>
                </c:manualLayout>
              </c:layout>
              <c:showVal val="1"/>
            </c:dLbl>
            <c:dLbl>
              <c:idx val="12"/>
              <c:layout>
                <c:manualLayout>
                  <c:x val="0.19369553805774278"/>
                  <c:y val="-1.0041204014652439E-2"/>
                </c:manualLayout>
              </c:layout>
              <c:showVal val="1"/>
            </c:dLbl>
            <c:dLbl>
              <c:idx val="13"/>
              <c:layout>
                <c:manualLayout>
                  <c:x val="-0.30510310111529326"/>
                  <c:y val="-7.5301886699191793E-3"/>
                </c:manualLayout>
              </c:layout>
              <c:showVal val="1"/>
            </c:dLbl>
            <c:dLbl>
              <c:idx val="14"/>
              <c:layout>
                <c:manualLayout>
                  <c:x val="-0.21377674849467346"/>
                  <c:y val="-2.411077925604127E-3"/>
                </c:manualLayout>
              </c:layout>
              <c:showVal val="1"/>
            </c:dLbl>
            <c:dLbl>
              <c:idx val="15"/>
              <c:layout>
                <c:manualLayout>
                  <c:x val="-0.21359718598225319"/>
                  <c:y val="-7.5305841007163414E-3"/>
                </c:manualLayout>
              </c:layout>
              <c:showVal val="1"/>
            </c:dLbl>
            <c:dLbl>
              <c:idx val="16"/>
              <c:layout>
                <c:manualLayout>
                  <c:x val="-0.17188553043772786"/>
                  <c:y val="-2.5090084078473293E-3"/>
                </c:manualLayout>
              </c:layout>
              <c:showVal val="1"/>
            </c:dLbl>
            <c:dLbl>
              <c:idx val="17"/>
              <c:layout>
                <c:manualLayout>
                  <c:x val="-0.15249251468200067"/>
                  <c:y val="-2.5107878464344967E-3"/>
                </c:manualLayout>
              </c:layout>
              <c:showVal val="1"/>
            </c:dLbl>
            <c:dLbl>
              <c:idx val="18"/>
              <c:layout>
                <c:manualLayout>
                  <c:x val="5.8651334272365477E-2"/>
                  <c:y val="-2.5101947002387466E-3"/>
                </c:manualLayout>
              </c:layout>
              <c:showVal val="1"/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Val val="1"/>
          </c:dLbls>
          <c:cat>
            <c:strRef>
              <c:f>'escala nacionalidad'!$C$5:$C$23</c:f>
              <c:strCache>
                <c:ptCount val="19"/>
                <c:pt idx="0">
                  <c:v>Rusia</c:v>
                </c:pt>
                <c:pt idx="1">
                  <c:v>Resto del Mundo</c:v>
                </c:pt>
                <c:pt idx="2">
                  <c:v>Suiza + Austria</c:v>
                </c:pt>
                <c:pt idx="3">
                  <c:v>Italia</c:v>
                </c:pt>
                <c:pt idx="4">
                  <c:v>Francia</c:v>
                </c:pt>
                <c:pt idx="5">
                  <c:v>Holanda</c:v>
                </c:pt>
                <c:pt idx="6">
                  <c:v>Alemania</c:v>
                </c:pt>
                <c:pt idx="7">
                  <c:v>Bélgica</c:v>
                </c:pt>
                <c:pt idx="8">
                  <c:v>Todos los países</c:v>
                </c:pt>
                <c:pt idx="9">
                  <c:v>Península</c:v>
                </c:pt>
                <c:pt idx="10">
                  <c:v>España</c:v>
                </c:pt>
                <c:pt idx="11">
                  <c:v>Suecia</c:v>
                </c:pt>
                <c:pt idx="12">
                  <c:v>Dinamarca</c:v>
                </c:pt>
                <c:pt idx="13">
                  <c:v>Total nórdicos</c:v>
                </c:pt>
                <c:pt idx="14">
                  <c:v>Noruega</c:v>
                </c:pt>
                <c:pt idx="15">
                  <c:v>Finlandia</c:v>
                </c:pt>
                <c:pt idx="16">
                  <c:v>Reino Unido</c:v>
                </c:pt>
                <c:pt idx="17">
                  <c:v>Irlanda</c:v>
                </c:pt>
                <c:pt idx="18">
                  <c:v>Canarias</c:v>
                </c:pt>
              </c:strCache>
            </c:strRef>
          </c:cat>
          <c:val>
            <c:numRef>
              <c:f>'escala nacionalidad'!$O$5:$O$23</c:f>
              <c:numCache>
                <c:formatCode>0.0%</c:formatCode>
                <c:ptCount val="19"/>
                <c:pt idx="0">
                  <c:v>1.040929203539823</c:v>
                </c:pt>
                <c:pt idx="1">
                  <c:v>0.95984162895927572</c:v>
                </c:pt>
                <c:pt idx="2">
                  <c:v>0.12325025606008877</c:v>
                </c:pt>
                <c:pt idx="3">
                  <c:v>-0.3295910184442663</c:v>
                </c:pt>
                <c:pt idx="4">
                  <c:v>-0.45483945483945487</c:v>
                </c:pt>
                <c:pt idx="5">
                  <c:v>5.1886792452830344E-2</c:v>
                </c:pt>
                <c:pt idx="6">
                  <c:v>-7.61287832181331E-2</c:v>
                </c:pt>
                <c:pt idx="7">
                  <c:v>-0.44238975817923187</c:v>
                </c:pt>
                <c:pt idx="8">
                  <c:v>-5.4437973713983401E-2</c:v>
                </c:pt>
                <c:pt idx="9">
                  <c:v>-2.4623323013415854E-2</c:v>
                </c:pt>
                <c:pt idx="10">
                  <c:v>-2.3988269794721462E-2</c:v>
                </c:pt>
                <c:pt idx="11">
                  <c:v>6.6253869969040258E-2</c:v>
                </c:pt>
                <c:pt idx="12">
                  <c:v>0.27222222222222214</c:v>
                </c:pt>
                <c:pt idx="13">
                  <c:v>-0.31177986764193666</c:v>
                </c:pt>
                <c:pt idx="14">
                  <c:v>-0.52857142857142858</c:v>
                </c:pt>
                <c:pt idx="15">
                  <c:v>-0.67880395466602361</c:v>
                </c:pt>
                <c:pt idx="16">
                  <c:v>-0.54776828110161446</c:v>
                </c:pt>
                <c:pt idx="17">
                  <c:v>-1</c:v>
                </c:pt>
                <c:pt idx="18">
                  <c:v>0</c:v>
                </c:pt>
              </c:numCache>
            </c:numRef>
          </c:val>
        </c:ser>
        <c:gapWidth val="18"/>
        <c:axId val="235683200"/>
        <c:axId val="235681664"/>
      </c:barChart>
      <c:catAx>
        <c:axId val="235674240"/>
        <c:scaling>
          <c:orientation val="maxMin"/>
        </c:scaling>
        <c:axPos val="l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35680128"/>
        <c:crosses val="autoZero"/>
        <c:auto val="1"/>
        <c:lblAlgn val="ctr"/>
        <c:lblOffset val="100"/>
      </c:catAx>
      <c:valAx>
        <c:axId val="235680128"/>
        <c:scaling>
          <c:orientation val="minMax"/>
        </c:scaling>
        <c:delete val="1"/>
        <c:axPos val="t"/>
        <c:numFmt formatCode="0.0" sourceLinked="1"/>
        <c:tickLblPos val="none"/>
        <c:crossAx val="235674240"/>
        <c:crosses val="autoZero"/>
        <c:crossBetween val="between"/>
      </c:valAx>
      <c:valAx>
        <c:axId val="235681664"/>
        <c:scaling>
          <c:orientation val="minMax"/>
        </c:scaling>
        <c:delete val="1"/>
        <c:axPos val="t"/>
        <c:numFmt formatCode="0.0%" sourceLinked="1"/>
        <c:tickLblPos val="none"/>
        <c:crossAx val="235683200"/>
        <c:crosses val="autoZero"/>
        <c:crossBetween val="between"/>
      </c:valAx>
      <c:catAx>
        <c:axId val="235683200"/>
        <c:scaling>
          <c:orientation val="maxMin"/>
        </c:scaling>
        <c:delete val="1"/>
        <c:axPos val="r"/>
        <c:tickLblPos val="none"/>
        <c:crossAx val="235681664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219086983628521"/>
          <c:y val="0.11801632140615378"/>
          <c:w val="0.68235543137752963"/>
          <c:h val="4.84511469964558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'Uso de internet'!$C$4:$U$4</c:f>
          <c:strCache>
            <c:ptCount val="1"/>
            <c:pt idx="0">
              <c:v>NIVEL DE USO DE INTERNET DE LOS TURISTAS  (%)</c:v>
            </c:pt>
          </c:strCache>
        </c:strRef>
      </c:tx>
      <c:layout>
        <c:manualLayout>
          <c:xMode val="edge"/>
          <c:yMode val="edge"/>
          <c:x val="0.18151339993391921"/>
          <c:y val="2.3067173637515842E-3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4183608237089351"/>
          <c:y val="0.13602706505793241"/>
          <c:w val="0.69764715054183168"/>
          <c:h val="0.81018466970280856"/>
        </c:manualLayout>
      </c:layout>
      <c:barChart>
        <c:barDir val="bar"/>
        <c:grouping val="clustered"/>
        <c:ser>
          <c:idx val="0"/>
          <c:order val="0"/>
          <c:tx>
            <c:strRef>
              <c:f>'Uso de internet'!$M$5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4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'Uso de internet'!$C$6:$C$12</c:f>
              <c:strCache>
                <c:ptCount val="7"/>
                <c:pt idx="0">
                  <c:v>Usó internet</c:v>
                </c:pt>
                <c:pt idx="1">
                  <c:v>Sólo consultas</c:v>
                </c:pt>
                <c:pt idx="2">
                  <c:v>Para reservar</c:v>
                </c:pt>
                <c:pt idx="3">
                  <c:v>Para comprar</c:v>
                </c:pt>
                <c:pt idx="4">
                  <c:v>Reserva y compra</c:v>
                </c:pt>
                <c:pt idx="5">
                  <c:v>No usó internet</c:v>
                </c:pt>
                <c:pt idx="6">
                  <c:v>No contesta</c:v>
                </c:pt>
              </c:strCache>
            </c:strRef>
          </c:cat>
          <c:val>
            <c:numRef>
              <c:f>'Uso de internet'!$M$6:$M$12</c:f>
              <c:numCache>
                <c:formatCode>0.0</c:formatCode>
                <c:ptCount val="7"/>
                <c:pt idx="0">
                  <c:v>77.564598483676306</c:v>
                </c:pt>
                <c:pt idx="1">
                  <c:v>21.089277425344267</c:v>
                </c:pt>
                <c:pt idx="2">
                  <c:v>11.867553767600185</c:v>
                </c:pt>
                <c:pt idx="3">
                  <c:v>44.607767290731857</c:v>
                </c:pt>
                <c:pt idx="4">
                  <c:v>56.475321058332042</c:v>
                </c:pt>
                <c:pt idx="5">
                  <c:v>21.228531641652484</c:v>
                </c:pt>
                <c:pt idx="6">
                  <c:v>1.2068698746712052</c:v>
                </c:pt>
              </c:numCache>
            </c:numRef>
          </c:val>
        </c:ser>
        <c:gapWidth val="66"/>
        <c:axId val="235854464"/>
        <c:axId val="236028288"/>
      </c:barChart>
      <c:barChart>
        <c:barDir val="bar"/>
        <c:grouping val="clustered"/>
        <c:ser>
          <c:idx val="1"/>
          <c:order val="1"/>
          <c:tx>
            <c:strRef>
              <c:f>'Uso de internet'!$O$5</c:f>
              <c:strCache>
                <c:ptCount val="1"/>
                <c:pt idx="0">
                  <c:v>var.  Invierno 
09-10/10-11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dLbl>
              <c:idx val="0"/>
              <c:layout>
                <c:manualLayout>
                  <c:x val="0.61983331725381674"/>
                  <c:y val="2.5354430442869752E-3"/>
                </c:manualLayout>
              </c:layout>
              <c:showVal val="1"/>
            </c:dLbl>
            <c:dLbl>
              <c:idx val="1"/>
              <c:layout>
                <c:manualLayout>
                  <c:x val="-0.32056669165176316"/>
                  <c:y val="-9.1994833768008547E-4"/>
                </c:manualLayout>
              </c:layout>
              <c:showVal val="1"/>
            </c:dLbl>
            <c:dLbl>
              <c:idx val="2"/>
              <c:layout>
                <c:manualLayout>
                  <c:x val="-0.25331487899545191"/>
                  <c:y val="-1.8422902963602021E-3"/>
                </c:manualLayout>
              </c:layout>
              <c:showVal val="1"/>
            </c:dLbl>
            <c:dLbl>
              <c:idx val="3"/>
              <c:layout>
                <c:manualLayout>
                  <c:x val="0.40992125984251981"/>
                  <c:y val="1.6244707853570258E-3"/>
                </c:manualLayout>
              </c:layout>
              <c:showVal val="1"/>
            </c:dLbl>
            <c:dLbl>
              <c:idx val="4"/>
              <c:layout>
                <c:manualLayout>
                  <c:x val="0.49123616852323243"/>
                  <c:y val="-4.6416300559010398E-4"/>
                </c:manualLayout>
              </c:layout>
              <c:showVal val="1"/>
            </c:dLbl>
            <c:dLbl>
              <c:idx val="5"/>
              <c:layout>
                <c:manualLayout>
                  <c:x val="-0.30653506200509101"/>
                  <c:y val="-5.0629073519071694E-3"/>
                </c:manualLayout>
              </c:layout>
              <c:showVal val="1"/>
            </c:dLbl>
            <c:dLbl>
              <c:idx val="6"/>
              <c:layout>
                <c:manualLayout>
                  <c:x val="-0.15656793843276712"/>
                  <c:y val="-2.758847670956906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'Uso de internet'!$C$6:$C$12</c:f>
              <c:strCache>
                <c:ptCount val="7"/>
                <c:pt idx="0">
                  <c:v>Usó internet</c:v>
                </c:pt>
                <c:pt idx="1">
                  <c:v>Sólo consultas</c:v>
                </c:pt>
                <c:pt idx="2">
                  <c:v>Para reservar</c:v>
                </c:pt>
                <c:pt idx="3">
                  <c:v>Para comprar</c:v>
                </c:pt>
                <c:pt idx="4">
                  <c:v>Reserva y compra</c:v>
                </c:pt>
                <c:pt idx="5">
                  <c:v>No usó internet</c:v>
                </c:pt>
                <c:pt idx="6">
                  <c:v>No contesta</c:v>
                </c:pt>
              </c:strCache>
            </c:strRef>
          </c:cat>
          <c:val>
            <c:numRef>
              <c:f>'Uso de internet'!$O$6:$O$12</c:f>
              <c:numCache>
                <c:formatCode>0.0%</c:formatCode>
                <c:ptCount val="7"/>
                <c:pt idx="0">
                  <c:v>3.9659141108696838E-2</c:v>
                </c:pt>
                <c:pt idx="1">
                  <c:v>-2.5444147290995978E-2</c:v>
                </c:pt>
                <c:pt idx="2">
                  <c:v>-7.6798591840541608E-2</c:v>
                </c:pt>
                <c:pt idx="3">
                  <c:v>0.11210453908267848</c:v>
                </c:pt>
                <c:pt idx="4">
                  <c:v>6.6257904529155365E-2</c:v>
                </c:pt>
                <c:pt idx="5">
                  <c:v>-9.3841075629718551E-2</c:v>
                </c:pt>
                <c:pt idx="6">
                  <c:v>-0.38652316828736211</c:v>
                </c:pt>
              </c:numCache>
            </c:numRef>
          </c:val>
        </c:ser>
        <c:axId val="236031360"/>
        <c:axId val="236029824"/>
      </c:barChart>
      <c:catAx>
        <c:axId val="23585446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36028288"/>
        <c:crosses val="autoZero"/>
        <c:auto val="1"/>
        <c:lblAlgn val="ctr"/>
        <c:lblOffset val="100"/>
      </c:catAx>
      <c:valAx>
        <c:axId val="236028288"/>
        <c:scaling>
          <c:orientation val="minMax"/>
        </c:scaling>
        <c:delete val="1"/>
        <c:axPos val="t"/>
        <c:numFmt formatCode="0.0" sourceLinked="1"/>
        <c:tickLblPos val="none"/>
        <c:crossAx val="235854464"/>
        <c:crosses val="autoZero"/>
        <c:crossBetween val="between"/>
      </c:valAx>
      <c:valAx>
        <c:axId val="236029824"/>
        <c:scaling>
          <c:orientation val="minMax"/>
        </c:scaling>
        <c:delete val="1"/>
        <c:axPos val="t"/>
        <c:numFmt formatCode="0.0%" sourceLinked="1"/>
        <c:tickLblPos val="none"/>
        <c:crossAx val="236031360"/>
        <c:crosses val="autoZero"/>
        <c:crossBetween val="between"/>
      </c:valAx>
      <c:catAx>
        <c:axId val="236031360"/>
        <c:scaling>
          <c:orientation val="maxMin"/>
        </c:scaling>
        <c:delete val="1"/>
        <c:axPos val="r"/>
        <c:numFmt formatCode="General" sourceLinked="1"/>
        <c:tickLblPos val="none"/>
        <c:crossAx val="236029824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1064558023555255"/>
          <c:y val="5.5247964175472369E-2"/>
          <c:w val="0.57315725025418052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75000"/>
                  </a:schemeClr>
                </a:solidFill>
              </a:rPr>
              <a:t>EVOLUCIÓN USO DE INTERNET Y  DE RESERVA-COMPRA ONLINE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0.10959839697457173"/>
          <c:y val="0.26635769713568508"/>
          <c:w val="0.86394225721785334"/>
          <c:h val="0.58326800182585314"/>
        </c:manualLayout>
      </c:layout>
      <c:lineChart>
        <c:grouping val="standard"/>
        <c:ser>
          <c:idx val="0"/>
          <c:order val="0"/>
          <c:tx>
            <c:strRef>
              <c:f>'Uso de internet'!$C$6</c:f>
              <c:strCache>
                <c:ptCount val="1"/>
                <c:pt idx="0">
                  <c:v>Usó internet</c:v>
                </c:pt>
              </c:strCache>
            </c:strRef>
          </c:tx>
          <c:spPr>
            <a:ln w="50800">
              <a:solidFill>
                <a:schemeClr val="bg1">
                  <a:lumMod val="7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Val val="1"/>
          </c:dLbls>
          <c:cat>
            <c:numRef>
              <c:f>('Uso de internet'!$D$5:$G$5,'Uso de internet'!$W$5)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('Uso de internet'!$D$6:$G$6,'Uso de internet'!$W$6)</c:f>
              <c:numCache>
                <c:formatCode>0.0</c:formatCode>
                <c:ptCount val="4"/>
                <c:pt idx="0">
                  <c:v>64.090909090909093</c:v>
                </c:pt>
                <c:pt idx="1">
                  <c:v>68.281818181818181</c:v>
                </c:pt>
                <c:pt idx="2">
                  <c:v>70.63636363636364</c:v>
                </c:pt>
                <c:pt idx="3">
                  <c:v>76.218181818181819</c:v>
                </c:pt>
              </c:numCache>
            </c:numRef>
          </c:val>
        </c:ser>
        <c:ser>
          <c:idx val="1"/>
          <c:order val="1"/>
          <c:tx>
            <c:strRef>
              <c:f>'Uso de internet'!$C$10</c:f>
              <c:strCache>
                <c:ptCount val="1"/>
                <c:pt idx="0">
                  <c:v>Reserva y compra</c:v>
                </c:pt>
              </c:strCache>
            </c:strRef>
          </c:tx>
          <c:spPr>
            <a:ln w="50800">
              <a:solidFill>
                <a:srgbClr val="1F497D">
                  <a:lumMod val="75000"/>
                </a:srgbClr>
              </a:solidFill>
            </a:ln>
          </c:spPr>
          <c:marker>
            <c:spPr>
              <a:solidFill>
                <a:schemeClr val="tx2">
                  <a:lumMod val="75000"/>
                </a:schemeClr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Pt>
            <c:idx val="3"/>
            <c:marker>
              <c:spPr>
                <a:solidFill>
                  <a:schemeClr val="tx2">
                    <a:lumMod val="75000"/>
                  </a:schemeClr>
                </a:solidFill>
                <a:ln>
                  <a:solidFill>
                    <a:srgbClr val="1F497D">
                      <a:lumMod val="75000"/>
                    </a:srgbClr>
                  </a:solidFill>
                  <a:prstDash val="sysDot"/>
                </a:ln>
              </c:spPr>
            </c:marke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b"/>
            <c:showVal val="1"/>
          </c:dLbls>
          <c:cat>
            <c:numRef>
              <c:f>('Uso de internet'!$D$5:$G$5,'Uso de internet'!$W$5)</c:f>
              <c:numCache>
                <c:formatCode>General</c:formatCode>
                <c:ptCount val="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</c:numCache>
            </c:numRef>
          </c:cat>
          <c:val>
            <c:numRef>
              <c:f>('Uso de internet'!$D$10:$G$10,'Uso de internet'!$W$10)</c:f>
              <c:numCache>
                <c:formatCode>0.0</c:formatCode>
                <c:ptCount val="4"/>
                <c:pt idx="0">
                  <c:v>40.318181818181799</c:v>
                </c:pt>
                <c:pt idx="1">
                  <c:v>43.736363636363635</c:v>
                </c:pt>
                <c:pt idx="2">
                  <c:v>47.009090909090908</c:v>
                </c:pt>
                <c:pt idx="3">
                  <c:v>52.654545454545456</c:v>
                </c:pt>
              </c:numCache>
            </c:numRef>
          </c:val>
        </c:ser>
        <c:marker val="1"/>
        <c:axId val="221324416"/>
        <c:axId val="221325952"/>
      </c:lineChart>
      <c:catAx>
        <c:axId val="22132441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21325952"/>
        <c:crosses val="autoZero"/>
        <c:auto val="1"/>
        <c:lblAlgn val="ctr"/>
        <c:lblOffset val="100"/>
      </c:catAx>
      <c:valAx>
        <c:axId val="221325952"/>
        <c:scaling>
          <c:orientation val="minMax"/>
          <c:max val="80"/>
          <c:min val="20"/>
        </c:scaling>
        <c:axPos val="l"/>
        <c:numFmt formatCode="0.0" sourceLinked="1"/>
        <c:tickLblPos val="nextTo"/>
        <c:txPr>
          <a:bodyPr/>
          <a:lstStyle/>
          <a:p>
            <a:pPr>
              <a:defRPr sz="11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21324416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24485000020494568"/>
          <c:y val="0.16344602305146683"/>
          <c:w val="0.42015360983102917"/>
          <c:h val="6.5517802122560767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ACTIVIDADES DURANTE LA ESTANCIA EN TENERIFE
(% realiza actividades) </a:t>
            </a:r>
          </a:p>
        </c:rich>
      </c:tx>
      <c:layout>
        <c:manualLayout>
          <c:xMode val="edge"/>
          <c:yMode val="edge"/>
          <c:x val="0.11445620550020209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2710402963708388"/>
          <c:y val="0.1812720687956402"/>
          <c:w val="0.48034375167389792"/>
          <c:h val="0.75770791201933363"/>
        </c:manualLayout>
      </c:layout>
      <c:barChart>
        <c:barDir val="bar"/>
        <c:grouping val="clustered"/>
        <c:ser>
          <c:idx val="0"/>
          <c:order val="0"/>
          <c:tx>
            <c:strRef>
              <c:f>'Actividades realizadas '!$M$4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numFmt formatCode="0.0" sourceLinked="0"/>
            <c:txPr>
              <a:bodyPr/>
              <a:lstStyle/>
              <a:p>
                <a:pPr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realizadas '!$C$6:$C$23</c:f>
              <c:strCache>
                <c:ptCount val="18"/>
                <c:pt idx="0">
                  <c:v>Visita a parques temáticos (zoológicos, botánicos, acuáticos)</c:v>
                </c:pt>
                <c:pt idx="1">
                  <c:v>Senderismo (a pié, más de una hora, fuera de áreas urbanas)</c:v>
                </c:pt>
                <c:pt idx="2">
                  <c:v>Observación de cetáceos (en barco)</c:v>
                </c:pt>
                <c:pt idx="3">
                  <c:v>Tratamientos de salud (hidroterapia, masajes,...)</c:v>
                </c:pt>
                <c:pt idx="4">
                  <c:v>Fiestas y eventos populares (fiestas populares, carnavales,…)</c:v>
                </c:pt>
                <c:pt idx="5">
                  <c:v>Visita a museos, conciertos, exposiciones</c:v>
                </c:pt>
                <c:pt idx="6">
                  <c:v>Excursión a otra isla canaria (en el día)</c:v>
                </c:pt>
                <c:pt idx="7">
                  <c:v>Golf (excluidos minigolf y campos de práctica)</c:v>
                </c:pt>
                <c:pt idx="8">
                  <c:v>Birdwatching</c:v>
                </c:pt>
                <c:pt idx="9">
                  <c:v>Buceo deportivo/fotográfico</c:v>
                </c:pt>
                <c:pt idx="10">
                  <c:v>Bike</c:v>
                </c:pt>
                <c:pt idx="11">
                  <c:v>Navegación (vela/ pesca deportivas) </c:v>
                </c:pt>
                <c:pt idx="12">
                  <c:v>Observación de estrellas</c:v>
                </c:pt>
                <c:pt idx="13">
                  <c:v>Deportes de aventura / riesgo (parapente, escalada,...) </c:v>
                </c:pt>
                <c:pt idx="14">
                  <c:v>Surf / windsurf</c:v>
                </c:pt>
                <c:pt idx="15">
                  <c:v>Otras actividades</c:v>
                </c:pt>
                <c:pt idx="16">
                  <c:v>Rutas a caballo</c:v>
                </c:pt>
                <c:pt idx="17">
                  <c:v>Visita casinos de juego</c:v>
                </c:pt>
              </c:strCache>
            </c:strRef>
          </c:cat>
          <c:val>
            <c:numRef>
              <c:f>'Actividades realizadas '!$M$6:$M$23</c:f>
              <c:numCache>
                <c:formatCode>#,##0.0</c:formatCode>
                <c:ptCount val="18"/>
                <c:pt idx="0">
                  <c:v>25.514466965805354</c:v>
                </c:pt>
                <c:pt idx="1">
                  <c:v>13.925421630821599</c:v>
                </c:pt>
                <c:pt idx="2">
                  <c:v>8.8349063902212599</c:v>
                </c:pt>
                <c:pt idx="3">
                  <c:v>6.4521120222806747</c:v>
                </c:pt>
                <c:pt idx="4">
                  <c:v>4.3168807055546958</c:v>
                </c:pt>
                <c:pt idx="5">
                  <c:v>5.4928051988240751</c:v>
                </c:pt>
                <c:pt idx="6">
                  <c:v>5.1214606220021661</c:v>
                </c:pt>
                <c:pt idx="7">
                  <c:v>2.2899582237351077</c:v>
                </c:pt>
                <c:pt idx="8">
                  <c:v>1.7847485127095728</c:v>
                </c:pt>
                <c:pt idx="9">
                  <c:v>1.6710505956985919</c:v>
                </c:pt>
                <c:pt idx="10">
                  <c:v>1.5413737155219038</c:v>
                </c:pt>
                <c:pt idx="11">
                  <c:v>1.4234875444839858</c:v>
                </c:pt>
                <c:pt idx="12">
                  <c:v>1.2439156300703083</c:v>
                </c:pt>
                <c:pt idx="13">
                  <c:v>1.2842333281757699</c:v>
                </c:pt>
                <c:pt idx="14">
                  <c:v>1.0676156583629892</c:v>
                </c:pt>
                <c:pt idx="15">
                  <c:v>0.64899945916711732</c:v>
                </c:pt>
                <c:pt idx="16">
                  <c:v>0.27041644131963222</c:v>
                </c:pt>
                <c:pt idx="17">
                  <c:v>0</c:v>
                </c:pt>
              </c:numCache>
            </c:numRef>
          </c:val>
        </c:ser>
        <c:gapWidth val="36"/>
        <c:axId val="235720064"/>
        <c:axId val="235775104"/>
      </c:barChart>
      <c:barChart>
        <c:barDir val="bar"/>
        <c:grouping val="clustered"/>
        <c:ser>
          <c:idx val="1"/>
          <c:order val="1"/>
          <c:tx>
            <c:strRef>
              <c:f>'Actividades realizadas '!$O$4</c:f>
              <c:strCache>
                <c:ptCount val="1"/>
                <c:pt idx="0">
                  <c:v>Var Invierno 09-10/10-11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Lbls>
            <c:dLbl>
              <c:idx val="0"/>
              <c:layout>
                <c:manualLayout>
                  <c:x val="0.39457113213591871"/>
                  <c:y val="4.3584993052338877E-3"/>
                </c:manualLayout>
              </c:layout>
              <c:showVal val="1"/>
            </c:dLbl>
            <c:dLbl>
              <c:idx val="1"/>
              <c:layout>
                <c:manualLayout>
                  <c:x val="-0.38353027636251436"/>
                  <c:y val="6.433019401986547E-5"/>
                </c:manualLayout>
              </c:layout>
              <c:showVal val="1"/>
            </c:dLbl>
            <c:dLbl>
              <c:idx val="2"/>
              <c:layout>
                <c:manualLayout>
                  <c:x val="0.21099533734753809"/>
                  <c:y val="2.1800216149451971E-3"/>
                </c:manualLayout>
              </c:layout>
              <c:showVal val="1"/>
            </c:dLbl>
            <c:dLbl>
              <c:idx val="3"/>
              <c:layout>
                <c:manualLayout>
                  <c:x val="0.13390599971196221"/>
                  <c:y val="6.8618873621189524E-7"/>
                </c:manualLayout>
              </c:layout>
              <c:showVal val="1"/>
            </c:dLbl>
            <c:dLbl>
              <c:idx val="4"/>
              <c:layout>
                <c:manualLayout>
                  <c:x val="0.1886994596263708"/>
                  <c:y val="2.1479422915272892E-3"/>
                </c:manualLayout>
              </c:layout>
              <c:showVal val="1"/>
            </c:dLbl>
            <c:dLbl>
              <c:idx val="5"/>
              <c:layout>
                <c:manualLayout>
                  <c:x val="0.18157640883124943"/>
                  <c:y val="-2.1777915015525166E-3"/>
                </c:manualLayout>
              </c:layout>
              <c:showVal val="1"/>
            </c:dLbl>
            <c:dLbl>
              <c:idx val="6"/>
              <c:layout>
                <c:manualLayout>
                  <c:x val="-0.16679302146055272"/>
                  <c:y val="2.1479422915272892E-3"/>
                </c:manualLayout>
              </c:layout>
              <c:showVal val="1"/>
            </c:dLbl>
            <c:dLbl>
              <c:idx val="7"/>
              <c:layout>
                <c:manualLayout>
                  <c:x val="7.9388183979802102E-2"/>
                  <c:y val="5.1464155215892135E-7"/>
                </c:manualLayout>
              </c:layout>
              <c:showVal val="1"/>
            </c:dLbl>
            <c:dLbl>
              <c:idx val="8"/>
              <c:layout>
                <c:manualLayout>
                  <c:x val="8.7657372240234968E-2"/>
                  <c:y val="-1.9365961607740257E-3"/>
                </c:manualLayout>
              </c:layout>
              <c:showVal val="1"/>
            </c:dLbl>
            <c:dLbl>
              <c:idx val="9"/>
              <c:layout>
                <c:manualLayout>
                  <c:x val="8.5089516751582522E-2"/>
                  <c:y val="-2.2096992777862843E-3"/>
                </c:manualLayout>
              </c:layout>
              <c:showVal val="1"/>
            </c:dLbl>
            <c:dLbl>
              <c:idx val="10"/>
              <c:layout>
                <c:manualLayout>
                  <c:x val="8.5195491740003376E-2"/>
                  <c:y val="-4.0519444873312414E-3"/>
                </c:manualLayout>
              </c:layout>
              <c:showVal val="1"/>
            </c:dLbl>
            <c:dLbl>
              <c:idx val="11"/>
              <c:layout>
                <c:manualLayout>
                  <c:x val="-0.17031354021923731"/>
                  <c:y val="-4.3567838333933824E-3"/>
                </c:manualLayout>
              </c:layout>
              <c:showVal val="1"/>
            </c:dLbl>
            <c:dLbl>
              <c:idx val="12"/>
              <c:layout>
                <c:manualLayout>
                  <c:x val="7.9559931687808824E-2"/>
                  <c:y val="-2.1467361259274596E-3"/>
                </c:manualLayout>
              </c:layout>
              <c:showVal val="1"/>
            </c:dLbl>
            <c:dLbl>
              <c:idx val="13"/>
              <c:layout>
                <c:manualLayout>
                  <c:x val="8.3122158749764224E-2"/>
                  <c:y val="-4.2938260168459315E-3"/>
                </c:manualLayout>
              </c:layout>
              <c:showVal val="1"/>
            </c:dLbl>
            <c:dLbl>
              <c:idx val="14"/>
              <c:layout>
                <c:manualLayout>
                  <c:x val="8.2166183475431587E-2"/>
                  <c:y val="-4.2936544696618823E-3"/>
                </c:manualLayout>
              </c:layout>
              <c:showVal val="1"/>
            </c:dLbl>
            <c:dLbl>
              <c:idx val="15"/>
              <c:layout>
                <c:manualLayout>
                  <c:x val="8.4574591574746311E-2"/>
                  <c:y val="-8.5879951280599734E-3"/>
                </c:manualLayout>
              </c:layout>
              <c:showVal val="1"/>
            </c:dLbl>
            <c:dLbl>
              <c:idx val="16"/>
              <c:layout>
                <c:manualLayout>
                  <c:x val="8.1632653061224497E-2"/>
                  <c:y val="-8.5881279304604926E-3"/>
                </c:manualLayout>
              </c:layout>
              <c:showVal val="1"/>
            </c:dLbl>
            <c:dLbl>
              <c:idx val="17"/>
              <c:layout>
                <c:manualLayout>
                  <c:x val="8.1632653061224497E-2"/>
                  <c:y val="-1.2882276426172937E-2"/>
                </c:manualLayout>
              </c:layout>
              <c:showVal val="1"/>
            </c:dLbl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realizadas '!$C$6:$C$23</c:f>
              <c:strCache>
                <c:ptCount val="18"/>
                <c:pt idx="0">
                  <c:v>Visita a parques temáticos (zoológicos, botánicos, acuáticos)</c:v>
                </c:pt>
                <c:pt idx="1">
                  <c:v>Senderismo (a pié, más de una hora, fuera de áreas urbanas)</c:v>
                </c:pt>
                <c:pt idx="2">
                  <c:v>Observación de cetáceos (en barco)</c:v>
                </c:pt>
                <c:pt idx="3">
                  <c:v>Tratamientos de salud (hidroterapia, masajes,...)</c:v>
                </c:pt>
                <c:pt idx="4">
                  <c:v>Fiestas y eventos populares (fiestas populares, carnavales,…)</c:v>
                </c:pt>
                <c:pt idx="5">
                  <c:v>Visita a museos, conciertos, exposiciones</c:v>
                </c:pt>
                <c:pt idx="6">
                  <c:v>Excursión a otra isla canaria (en el día)</c:v>
                </c:pt>
                <c:pt idx="7">
                  <c:v>Golf (excluidos minigolf y campos de práctica)</c:v>
                </c:pt>
                <c:pt idx="8">
                  <c:v>Birdwatching</c:v>
                </c:pt>
                <c:pt idx="9">
                  <c:v>Buceo deportivo/fotográfico</c:v>
                </c:pt>
                <c:pt idx="10">
                  <c:v>Bike</c:v>
                </c:pt>
                <c:pt idx="11">
                  <c:v>Navegación (vela/ pesca deportivas) </c:v>
                </c:pt>
                <c:pt idx="12">
                  <c:v>Observación de estrellas</c:v>
                </c:pt>
                <c:pt idx="13">
                  <c:v>Deportes de aventura / riesgo (parapente, escalada,...) </c:v>
                </c:pt>
                <c:pt idx="14">
                  <c:v>Surf / windsurf</c:v>
                </c:pt>
                <c:pt idx="15">
                  <c:v>Otras actividades</c:v>
                </c:pt>
                <c:pt idx="16">
                  <c:v>Rutas a caballo</c:v>
                </c:pt>
                <c:pt idx="17">
                  <c:v>Visita casinos de juego</c:v>
                </c:pt>
              </c:strCache>
            </c:strRef>
          </c:cat>
          <c:val>
            <c:numRef>
              <c:f>'Actividades realizadas '!$O$6:$O$23</c:f>
              <c:numCache>
                <c:formatCode>0.0%</c:formatCode>
                <c:ptCount val="18"/>
                <c:pt idx="0">
                  <c:v>0.14953204008997178</c:v>
                </c:pt>
                <c:pt idx="1">
                  <c:v>-5.5708934423207346E-2</c:v>
                </c:pt>
                <c:pt idx="2">
                  <c:v>1.2592799526391918E-2</c:v>
                </c:pt>
                <c:pt idx="3">
                  <c:v>0.31390256747299738</c:v>
                </c:pt>
                <c:pt idx="4">
                  <c:v>1.2186923179180242E-2</c:v>
                </c:pt>
                <c:pt idx="5">
                  <c:v>0.21921966063231735</c:v>
                </c:pt>
                <c:pt idx="6">
                  <c:v>-9.0565165815668647E-2</c:v>
                </c:pt>
                <c:pt idx="7">
                  <c:v>5.1643573231177964E-2</c:v>
                </c:pt>
                <c:pt idx="8">
                  <c:v>0</c:v>
                </c:pt>
                <c:pt idx="9">
                  <c:v>0.29389836241359579</c:v>
                </c:pt>
                <c:pt idx="10">
                  <c:v>0</c:v>
                </c:pt>
                <c:pt idx="11">
                  <c:v>-0.11411181694216244</c:v>
                </c:pt>
                <c:pt idx="12">
                  <c:v>0</c:v>
                </c:pt>
                <c:pt idx="13">
                  <c:v>0.35741424322578585</c:v>
                </c:pt>
                <c:pt idx="14">
                  <c:v>0.26950940518556155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axId val="231133952"/>
        <c:axId val="236033920"/>
      </c:barChart>
      <c:catAx>
        <c:axId val="23572006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35775104"/>
        <c:crosses val="autoZero"/>
        <c:auto val="1"/>
        <c:lblAlgn val="ctr"/>
        <c:lblOffset val="100"/>
      </c:catAx>
      <c:valAx>
        <c:axId val="235775104"/>
        <c:scaling>
          <c:orientation val="minMax"/>
        </c:scaling>
        <c:delete val="1"/>
        <c:axPos val="t"/>
        <c:numFmt formatCode="#,##0.0" sourceLinked="1"/>
        <c:tickLblPos val="none"/>
        <c:crossAx val="235720064"/>
        <c:crosses val="autoZero"/>
        <c:crossBetween val="between"/>
      </c:valAx>
      <c:valAx>
        <c:axId val="236033920"/>
        <c:scaling>
          <c:orientation val="minMax"/>
        </c:scaling>
        <c:delete val="1"/>
        <c:axPos val="b"/>
        <c:numFmt formatCode="0.0%" sourceLinked="1"/>
        <c:tickLblPos val="none"/>
        <c:crossAx val="231133952"/>
        <c:crosses val="max"/>
        <c:crossBetween val="between"/>
      </c:valAx>
      <c:catAx>
        <c:axId val="231133952"/>
        <c:scaling>
          <c:orientation val="maxMin"/>
        </c:scaling>
        <c:delete val="1"/>
        <c:axPos val="r"/>
        <c:numFmt formatCode="General" sourceLinked="1"/>
        <c:tickLblPos val="none"/>
        <c:crossAx val="23603392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8248308768442263"/>
          <c:y val="0.12651643458541301"/>
          <c:w val="0.41020394772082081"/>
          <c:h val="3.8825357656923909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22" l="0.70000000000000062" r="0.70000000000000062" t="0.75000000000000722" header="0.30000000000000032" footer="0.30000000000000032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6185373567434761"/>
          <c:y val="0.14809300922768553"/>
          <c:w val="0.5568124093184007"/>
          <c:h val="0.75770791201933363"/>
        </c:manualLayout>
      </c:layout>
      <c:barChart>
        <c:barDir val="bar"/>
        <c:grouping val="clustered"/>
        <c:ser>
          <c:idx val="0"/>
          <c:order val="0"/>
          <c:tx>
            <c:strRef>
              <c:f>'Excursiones realizadas'!$M$4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numFmt formatCode="0.0" sourceLinked="0"/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realizadas'!$C$6:$C$19</c:f>
              <c:strCache>
                <c:ptCount val="14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La Laguna (ciudad) </c:v>
                </c:pt>
                <c:pt idx="6">
                  <c:v>Barranco de Masca</c:v>
                </c:pt>
                <c:pt idx="7">
                  <c:v>La Orotava (centro urbano)</c:v>
                </c:pt>
                <c:pt idx="8">
                  <c:v>Vuelta/recorridos por la Isla*</c:v>
                </c:pt>
                <c:pt idx="9">
                  <c:v>Candelaria</c:v>
                </c:pt>
                <c:pt idx="10">
                  <c:v>Playa de las Teresitas</c:v>
                </c:pt>
                <c:pt idx="11">
                  <c:v>Anaga/Taganana</c:v>
                </c:pt>
                <c:pt idx="12">
                  <c:v>Teno/Buenavista*</c:v>
                </c:pt>
                <c:pt idx="13">
                  <c:v>Barranco del Infierno</c:v>
                </c:pt>
              </c:strCache>
            </c:strRef>
          </c:cat>
          <c:val>
            <c:numRef>
              <c:f>'Excursiones realizadas'!$M$6:$M$18</c:f>
              <c:numCache>
                <c:formatCode>#,##0.0</c:formatCode>
                <c:ptCount val="13"/>
                <c:pt idx="0">
                  <c:v>33.441709242916858</c:v>
                </c:pt>
                <c:pt idx="1">
                  <c:v>27.425168468892021</c:v>
                </c:pt>
                <c:pt idx="2">
                  <c:v>23.928052325581394</c:v>
                </c:pt>
                <c:pt idx="3">
                  <c:v>22.399868139113234</c:v>
                </c:pt>
                <c:pt idx="4">
                  <c:v>18.936567164179106</c:v>
                </c:pt>
                <c:pt idx="5">
                  <c:v>15.544523735650015</c:v>
                </c:pt>
                <c:pt idx="6">
                  <c:v>14.853783072876373</c:v>
                </c:pt>
                <c:pt idx="7">
                  <c:v>14.579786410772327</c:v>
                </c:pt>
                <c:pt idx="8">
                  <c:v>10.072721646294291</c:v>
                </c:pt>
                <c:pt idx="9">
                  <c:v>9.4586185438705659</c:v>
                </c:pt>
                <c:pt idx="10">
                  <c:v>8.6182887204084793</c:v>
                </c:pt>
                <c:pt idx="11">
                  <c:v>7.4733096085409256</c:v>
                </c:pt>
                <c:pt idx="12">
                  <c:v>5.0905152406003404</c:v>
                </c:pt>
              </c:numCache>
            </c:numRef>
          </c:val>
        </c:ser>
        <c:gapWidth val="36"/>
        <c:axId val="235112704"/>
        <c:axId val="235126784"/>
      </c:barChart>
      <c:barChart>
        <c:barDir val="bar"/>
        <c:grouping val="clustered"/>
        <c:ser>
          <c:idx val="1"/>
          <c:order val="1"/>
          <c:tx>
            <c:strRef>
              <c:f>'Excursiones realizadas'!$O$4</c:f>
              <c:strCache>
                <c:ptCount val="1"/>
                <c:pt idx="0">
                  <c:v>Var Invierno 09-10/10-11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Lbls>
            <c:dLbl>
              <c:idx val="0"/>
              <c:layout>
                <c:manualLayout>
                  <c:x val="0.45037848307028994"/>
                  <c:y val="4.2953319224632337E-3"/>
                </c:manualLayout>
              </c:layout>
              <c:showVal val="1"/>
            </c:dLbl>
            <c:dLbl>
              <c:idx val="1"/>
              <c:layout>
                <c:manualLayout>
                  <c:x val="0.41011578530721743"/>
                  <c:y val="1.5215486795831509E-6"/>
                </c:manualLayout>
              </c:layout>
              <c:showVal val="1"/>
            </c:dLbl>
            <c:dLbl>
              <c:idx val="2"/>
              <c:layout>
                <c:manualLayout>
                  <c:x val="0.37012208759410214"/>
                  <c:y val="1.859670608379406E-6"/>
                </c:manualLayout>
              </c:layout>
              <c:showVal val="1"/>
            </c:dLbl>
            <c:dLbl>
              <c:idx val="3"/>
              <c:layout>
                <c:manualLayout>
                  <c:x val="0.36622081829815206"/>
                  <c:y val="-2.1455526991766391E-3"/>
                </c:manualLayout>
              </c:layout>
              <c:showVal val="1"/>
            </c:dLbl>
            <c:dLbl>
              <c:idx val="4"/>
              <c:layout>
                <c:manualLayout>
                  <c:x val="0.32451274483808135"/>
                  <c:y val="-2.1457217601410401E-3"/>
                </c:manualLayout>
              </c:layout>
              <c:showVal val="1"/>
            </c:dLbl>
            <c:dLbl>
              <c:idx val="5"/>
              <c:layout>
                <c:manualLayout>
                  <c:x val="0.29202168908974252"/>
                  <c:y val="1.1834267507868947E-6"/>
                </c:manualLayout>
              </c:layout>
              <c:showVal val="1"/>
            </c:dLbl>
            <c:dLbl>
              <c:idx val="6"/>
              <c:layout>
                <c:manualLayout>
                  <c:x val="0.26570933391744783"/>
                  <c:y val="2.1487648575002059E-3"/>
                </c:manualLayout>
              </c:layout>
              <c:showVal val="1"/>
            </c:dLbl>
            <c:dLbl>
              <c:idx val="7"/>
              <c:layout>
                <c:manualLayout>
                  <c:x val="0.24400579502964764"/>
                  <c:y val="4.2955009834276326E-3"/>
                </c:manualLayout>
              </c:layout>
              <c:showVal val="1"/>
            </c:dLbl>
            <c:dLbl>
              <c:idx val="8"/>
              <c:layout>
                <c:manualLayout>
                  <c:x val="0.22329402089746114"/>
                  <c:y val="6.7151015058935582E-3"/>
                </c:manualLayout>
              </c:layout>
              <c:showVal val="1"/>
            </c:dLbl>
            <c:dLbl>
              <c:idx val="9"/>
              <c:layout>
                <c:manualLayout>
                  <c:x val="-0.25245608574184464"/>
                  <c:y val="-4.2927960079972597E-3"/>
                </c:manualLayout>
              </c:layout>
              <c:showVal val="1"/>
            </c:dLbl>
            <c:dLbl>
              <c:idx val="10"/>
              <c:layout>
                <c:manualLayout>
                  <c:x val="0.17356006194686871"/>
                  <c:y val="2.740478232893652E-4"/>
                </c:manualLayout>
              </c:layout>
              <c:showVal val="1"/>
            </c:dLbl>
            <c:dLbl>
              <c:idx val="11"/>
              <c:layout>
                <c:manualLayout>
                  <c:x val="-0.23156615671942918"/>
                  <c:y val="2.1482576746070102E-3"/>
                </c:manualLayout>
              </c:layout>
              <c:showVal val="1"/>
            </c:dLbl>
            <c:dLbl>
              <c:idx val="12"/>
              <c:layout>
                <c:manualLayout>
                  <c:x val="0.11498645392605573"/>
                  <c:y val="2.1479195526782156E-3"/>
                </c:manualLayout>
              </c:layout>
              <c:showVal val="1"/>
            </c:dLbl>
            <c:dLbl>
              <c:idx val="13"/>
              <c:layout>
                <c:manualLayout>
                  <c:x val="0.32465543644716693"/>
                  <c:y val="0"/>
                </c:manualLayout>
              </c:layout>
              <c:showVal val="1"/>
            </c:dLbl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realizadas'!$C$6:$C$18</c:f>
              <c:strCache>
                <c:ptCount val="13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La Laguna (ciudad) </c:v>
                </c:pt>
                <c:pt idx="6">
                  <c:v>Barranco de Masca</c:v>
                </c:pt>
                <c:pt idx="7">
                  <c:v>La Orotava (centro urbano)</c:v>
                </c:pt>
                <c:pt idx="8">
                  <c:v>Vuelta/recorridos por la Isla*</c:v>
                </c:pt>
                <c:pt idx="9">
                  <c:v>Candelaria</c:v>
                </c:pt>
                <c:pt idx="10">
                  <c:v>Playa de las Teresitas</c:v>
                </c:pt>
                <c:pt idx="11">
                  <c:v>Anaga/Taganana</c:v>
                </c:pt>
                <c:pt idx="12">
                  <c:v>Teno/Buenavista*</c:v>
                </c:pt>
              </c:strCache>
            </c:strRef>
          </c:cat>
          <c:val>
            <c:numRef>
              <c:f>'Excursiones realizadas'!$O$6:$O$18</c:f>
              <c:numCache>
                <c:formatCode>0.0%</c:formatCode>
                <c:ptCount val="13"/>
                <c:pt idx="0">
                  <c:v>1.3454348868905619E-2</c:v>
                </c:pt>
                <c:pt idx="1">
                  <c:v>3.3802758548636458E-2</c:v>
                </c:pt>
                <c:pt idx="2">
                  <c:v>3.4671823809012237E-2</c:v>
                </c:pt>
                <c:pt idx="3">
                  <c:v>3.9160549459605898E-2</c:v>
                </c:pt>
                <c:pt idx="4">
                  <c:v>0.10783088960483944</c:v>
                </c:pt>
                <c:pt idx="5">
                  <c:v>0.11257248547615739</c:v>
                </c:pt>
                <c:pt idx="6">
                  <c:v>8.3366281295550682E-2</c:v>
                </c:pt>
                <c:pt idx="7">
                  <c:v>3.3641573898038235E-2</c:v>
                </c:pt>
                <c:pt idx="8">
                  <c:v>0</c:v>
                </c:pt>
                <c:pt idx="9">
                  <c:v>-3.2302942144043501E-3</c:v>
                </c:pt>
                <c:pt idx="10">
                  <c:v>2.6485980330584136E-2</c:v>
                </c:pt>
                <c:pt idx="11">
                  <c:v>-4.4822098209711614E-2</c:v>
                </c:pt>
                <c:pt idx="12">
                  <c:v>0</c:v>
                </c:pt>
              </c:numCache>
            </c:numRef>
          </c:val>
        </c:ser>
        <c:axId val="235129856"/>
        <c:axId val="235128320"/>
      </c:barChart>
      <c:catAx>
        <c:axId val="23511270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35126784"/>
        <c:crosses val="autoZero"/>
        <c:auto val="1"/>
        <c:lblAlgn val="ctr"/>
        <c:lblOffset val="100"/>
      </c:catAx>
      <c:valAx>
        <c:axId val="235126784"/>
        <c:scaling>
          <c:orientation val="minMax"/>
        </c:scaling>
        <c:delete val="1"/>
        <c:axPos val="t"/>
        <c:numFmt formatCode="#,##0.0" sourceLinked="1"/>
        <c:tickLblPos val="none"/>
        <c:crossAx val="235112704"/>
        <c:crosses val="autoZero"/>
        <c:crossBetween val="between"/>
      </c:valAx>
      <c:valAx>
        <c:axId val="235128320"/>
        <c:scaling>
          <c:orientation val="minMax"/>
        </c:scaling>
        <c:delete val="1"/>
        <c:axPos val="b"/>
        <c:numFmt formatCode="0.0%" sourceLinked="1"/>
        <c:tickLblPos val="none"/>
        <c:crossAx val="235129856"/>
        <c:crosses val="max"/>
        <c:crossBetween val="between"/>
      </c:valAx>
      <c:catAx>
        <c:axId val="235129856"/>
        <c:scaling>
          <c:orientation val="maxMin"/>
        </c:scaling>
        <c:delete val="1"/>
        <c:axPos val="r"/>
        <c:numFmt formatCode="General" sourceLinked="1"/>
        <c:tickLblPos val="none"/>
        <c:crossAx val="23512832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5163634025073028"/>
          <c:y val="5.7810058654011134E-2"/>
          <c:w val="0.45963817309972571"/>
          <c:h val="3.8825357656923909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722" l="0.70000000000000062" r="0.70000000000000062" t="0.75000000000000722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'Motivación NUEVA'!$C$5:$G$5</c:f>
          <c:strCache>
            <c:ptCount val="1"/>
            <c:pt idx="0">
              <c:v>MOTIVOS MÁS IMPORTANTES A LA HORA DE ELEGIR TENERIFE (RESPUESTA ESPONTÁNEA)</c:v>
            </c:pt>
          </c:strCache>
        </c:strRef>
      </c:tx>
      <c:layout/>
      <c:overlay val="1"/>
      <c:txPr>
        <a:bodyPr/>
        <a:lstStyle/>
        <a:p>
          <a:pPr>
            <a:defRPr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0"/>
      <c:perspective val="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7989670646008544"/>
          <c:y val="0.11096330002691079"/>
          <c:w val="0.55720286964129451"/>
          <c:h val="0.86329394578007979"/>
        </c:manualLayout>
      </c:layout>
      <c:bar3DChart>
        <c:barDir val="bar"/>
        <c:grouping val="clustered"/>
        <c:ser>
          <c:idx val="0"/>
          <c:order val="0"/>
          <c:tx>
            <c:v>INVIERNO 10/11</c:v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</c:spPr>
          <c:dLbls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'Motivación NUEVA'!$C$7:$C$45</c:f>
              <c:strCache>
                <c:ptCount val="39"/>
                <c:pt idx="0">
                  <c:v>clima</c:v>
                </c:pt>
                <c:pt idx="1">
                  <c:v>accesibilidad /cercanía</c:v>
                </c:pt>
                <c:pt idx="2">
                  <c:v>paisaje natural</c:v>
                </c:pt>
                <c:pt idx="3">
                  <c:v>precio del viaje</c:v>
                </c:pt>
                <c:pt idx="4">
                  <c:v>playas /mar</c:v>
                </c:pt>
                <c:pt idx="5">
                  <c:v>relax</c:v>
                </c:pt>
                <c:pt idx="6">
                  <c:v>características del alojamiento</c:v>
                </c:pt>
                <c:pt idx="7">
                  <c:v>conocer/ excursiones</c:v>
                </c:pt>
                <c:pt idx="8">
                  <c:v>amabilidad/ hospitalidad/ambiente</c:v>
                </c:pt>
                <c:pt idx="9">
                  <c:v>buenas referencias /fidelidad</c:v>
                </c:pt>
                <c:pt idx="10">
                  <c:v>destino preparado para el turismo</c:v>
                </c:pt>
                <c:pt idx="11">
                  <c:v>visita familiares /amigos</c:v>
                </c:pt>
                <c:pt idx="12">
                  <c:v>gastronomía</c:v>
                </c:pt>
                <c:pt idx="13">
                  <c:v>precios en tenerife</c:v>
                </c:pt>
                <c:pt idx="14">
                  <c:v>actividades /ocio</c:v>
                </c:pt>
                <c:pt idx="15">
                  <c:v>seguridad</c:v>
                </c:pt>
                <c:pt idx="16">
                  <c:v>alojamiento (contratación)</c:v>
                </c:pt>
                <c:pt idx="17">
                  <c:v>el teide</c:v>
                </c:pt>
                <c:pt idx="18">
                  <c:v>negocios/estudios/médicos</c:v>
                </c:pt>
                <c:pt idx="19">
                  <c:v>deportes</c:v>
                </c:pt>
                <c:pt idx="20">
                  <c:v>senderismo</c:v>
                </c:pt>
                <c:pt idx="21">
                  <c:v>otros</c:v>
                </c:pt>
                <c:pt idx="22">
                  <c:v>turismo familiar</c:v>
                </c:pt>
                <c:pt idx="23">
                  <c:v>cultura/eventos/costumbres</c:v>
                </c:pt>
                <c:pt idx="24">
                  <c:v>medioambiente urbano</c:v>
                </c:pt>
                <c:pt idx="25">
                  <c:v>está en españa</c:v>
                </c:pt>
                <c:pt idx="26">
                  <c:v>loro parque</c:v>
                </c:pt>
                <c:pt idx="27">
                  <c:v>celebración/aniversarios/evento</c:v>
                </c:pt>
                <c:pt idx="28">
                  <c:v>la isla</c:v>
                </c:pt>
                <c:pt idx="29">
                  <c:v>ocio nocturno</c:v>
                </c:pt>
                <c:pt idx="30">
                  <c:v>comercio/compras</c:v>
                </c:pt>
                <c:pt idx="31">
                  <c:v>lugares específicos</c:v>
                </c:pt>
                <c:pt idx="32">
                  <c:v>servicios</c:v>
                </c:pt>
                <c:pt idx="33">
                  <c:v>restaurantes/bares/cafés</c:v>
                </c:pt>
                <c:pt idx="34">
                  <c:v>infraestructuras urbanas</c:v>
                </c:pt>
                <c:pt idx="35">
                  <c:v>siam park</c:v>
                </c:pt>
                <c:pt idx="36">
                  <c:v>carreteras/transporte</c:v>
                </c:pt>
                <c:pt idx="37">
                  <c:v>pubs/clubs/bares</c:v>
                </c:pt>
                <c:pt idx="38">
                  <c:v>otros parques temáticos</c:v>
                </c:pt>
              </c:strCache>
            </c:strRef>
          </c:cat>
          <c:val>
            <c:numRef>
              <c:f>'Motivación NUEVA'!$F$7:$F$45</c:f>
              <c:numCache>
                <c:formatCode>0.0</c:formatCode>
                <c:ptCount val="39"/>
                <c:pt idx="0">
                  <c:v>81.638723634396968</c:v>
                </c:pt>
                <c:pt idx="1">
                  <c:v>14.250946457544618</c:v>
                </c:pt>
                <c:pt idx="2">
                  <c:v>14.223904813412656</c:v>
                </c:pt>
                <c:pt idx="3">
                  <c:v>10.762574364521363</c:v>
                </c:pt>
                <c:pt idx="4">
                  <c:v>10.65440778799351</c:v>
                </c:pt>
                <c:pt idx="5">
                  <c:v>9.4645754461871281</c:v>
                </c:pt>
                <c:pt idx="6">
                  <c:v>8.9778258518117902</c:v>
                </c:pt>
                <c:pt idx="7">
                  <c:v>8.166576527852893</c:v>
                </c:pt>
                <c:pt idx="8">
                  <c:v>7.5716603569497023</c:v>
                </c:pt>
                <c:pt idx="9">
                  <c:v>7.1660356949702546</c:v>
                </c:pt>
                <c:pt idx="10">
                  <c:v>6.2466197944835047</c:v>
                </c:pt>
                <c:pt idx="11">
                  <c:v>5.651703623580314</c:v>
                </c:pt>
                <c:pt idx="12">
                  <c:v>4.4077879935100057</c:v>
                </c:pt>
                <c:pt idx="13">
                  <c:v>3.8939967550027044</c:v>
                </c:pt>
                <c:pt idx="14">
                  <c:v>3.2720389399675502</c:v>
                </c:pt>
                <c:pt idx="15">
                  <c:v>2.7852893455922119</c:v>
                </c:pt>
                <c:pt idx="16">
                  <c:v>2.5959978366684693</c:v>
                </c:pt>
                <c:pt idx="17">
                  <c:v>2.2985397512168739</c:v>
                </c:pt>
                <c:pt idx="18">
                  <c:v>2.1633315305570577</c:v>
                </c:pt>
                <c:pt idx="19">
                  <c:v>2.1362898864250948</c:v>
                </c:pt>
                <c:pt idx="20">
                  <c:v>1.9199567333693888</c:v>
                </c:pt>
                <c:pt idx="21">
                  <c:v>1.7847485127095728</c:v>
                </c:pt>
                <c:pt idx="22">
                  <c:v>1.460248783126014</c:v>
                </c:pt>
                <c:pt idx="23">
                  <c:v>1.4061654948620876</c:v>
                </c:pt>
                <c:pt idx="24">
                  <c:v>1.2439156300703083</c:v>
                </c:pt>
                <c:pt idx="25">
                  <c:v>1.0275824770146025</c:v>
                </c:pt>
                <c:pt idx="26">
                  <c:v>1.0275824770146025</c:v>
                </c:pt>
                <c:pt idx="27">
                  <c:v>0.94645754461871279</c:v>
                </c:pt>
                <c:pt idx="28">
                  <c:v>0.91941590048674959</c:v>
                </c:pt>
                <c:pt idx="29">
                  <c:v>0.75716603569497021</c:v>
                </c:pt>
                <c:pt idx="30">
                  <c:v>0.70308274743104382</c:v>
                </c:pt>
                <c:pt idx="31">
                  <c:v>0.51379123850730124</c:v>
                </c:pt>
                <c:pt idx="32">
                  <c:v>0.48674959437533805</c:v>
                </c:pt>
                <c:pt idx="33">
                  <c:v>0.43266630611141155</c:v>
                </c:pt>
                <c:pt idx="34">
                  <c:v>0.35154137371552191</c:v>
                </c:pt>
                <c:pt idx="35">
                  <c:v>0.35154137371552191</c:v>
                </c:pt>
                <c:pt idx="36">
                  <c:v>0.24337479718766902</c:v>
                </c:pt>
                <c:pt idx="37">
                  <c:v>0.10816657652785289</c:v>
                </c:pt>
                <c:pt idx="38">
                  <c:v>5.4083288263926443E-2</c:v>
                </c:pt>
              </c:numCache>
            </c:numRef>
          </c:val>
        </c:ser>
        <c:dLbls>
          <c:showVal val="1"/>
        </c:dLbls>
        <c:gapWidth val="19"/>
        <c:shape val="box"/>
        <c:axId val="234102784"/>
        <c:axId val="235135744"/>
        <c:axId val="0"/>
      </c:bar3DChart>
      <c:catAx>
        <c:axId val="234102784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5135744"/>
        <c:crosses val="autoZero"/>
        <c:auto val="1"/>
        <c:lblAlgn val="ctr"/>
        <c:lblOffset val="100"/>
        <c:tickLblSkip val="1"/>
        <c:tickMarkSkip val="1"/>
      </c:catAx>
      <c:valAx>
        <c:axId val="23513574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**Los</a:t>
                </a:r>
                <a:r>
                  <a:rPr lang="es-ES" baseline="0">
                    <a:solidFill>
                      <a:schemeClr val="tx2">
                        <a:lumMod val="75000"/>
                      </a:schemeClr>
                    </a:solidFill>
                  </a:rPr>
                  <a:t> datos de Invierno 10/11 hacen referencia al período enero-abril 2011</a:t>
                </a:r>
              </a:p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FUENTE: Encuesta al Turismo Receptivo,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1.5063923461180651E-4"/>
              <c:y val="0.9773640744973455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one"/>
        <c:crossAx val="23410278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6372172878390201"/>
          <c:y val="0.515313195704037"/>
          <c:w val="0.17907805485237976"/>
          <c:h val="3.289634744049934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chemeClr val="tx2">
                  <a:lumMod val="75000"/>
                </a:schemeClr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54" r="0.75000000000001454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6731769566912172"/>
          <c:y val="0.14170214230553294"/>
          <c:w val="0.50391479645859794"/>
          <c:h val="0.73329816006501725"/>
        </c:manualLayout>
      </c:layout>
      <c:barChart>
        <c:barDir val="bar"/>
        <c:grouping val="clustered"/>
        <c:ser>
          <c:idx val="0"/>
          <c:order val="0"/>
          <c:tx>
            <c:strRef>
              <c:f>'Índice satisfacción agrupad '!$M$4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3"/>
            <c:spPr>
              <a:gradFill rotWithShape="0"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4F81BD">
                      <a:lumMod val="60000"/>
                      <a:lumOff val="4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5.2562417871222268E-3"/>
                  <c:y val="6.8298223385742018E-3"/>
                </c:manualLayout>
              </c:layout>
              <c:showVal val="1"/>
            </c:dLbl>
            <c:dLbl>
              <c:idx val="5"/>
              <c:layout>
                <c:manualLayout>
                  <c:x val="2.1929824561403512E-3"/>
                  <c:y val="-2.3722924314176028E-3"/>
                </c:manualLayout>
              </c:layout>
              <c:showVal val="1"/>
            </c:dLbl>
            <c:txPr>
              <a:bodyPr anchor="b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'!$M$5:$M$13</c:f>
              <c:numCache>
                <c:formatCode>0.00</c:formatCode>
                <c:ptCount val="9"/>
                <c:pt idx="0">
                  <c:v>7.9906394453004745</c:v>
                </c:pt>
                <c:pt idx="1">
                  <c:v>7.9146629296356528</c:v>
                </c:pt>
                <c:pt idx="2">
                  <c:v>7.8485400628615771</c:v>
                </c:pt>
                <c:pt idx="3">
                  <c:v>7.7151746198676738</c:v>
                </c:pt>
                <c:pt idx="4">
                  <c:v>7.7281389667267293</c:v>
                </c:pt>
                <c:pt idx="5">
                  <c:v>7.6779251227196079</c:v>
                </c:pt>
                <c:pt idx="6">
                  <c:v>7.5905288390978871</c:v>
                </c:pt>
                <c:pt idx="7">
                  <c:v>7.3547520661157053</c:v>
                </c:pt>
                <c:pt idx="8">
                  <c:v>7.1697397534506324</c:v>
                </c:pt>
              </c:numCache>
            </c:numRef>
          </c:val>
        </c:ser>
        <c:ser>
          <c:idx val="0"/>
          <c:order val="1"/>
          <c:tx>
            <c:strRef>
              <c:f>'Índice satisfacción agrupad '!$L$4</c:f>
              <c:strCache>
                <c:ptCount val="1"/>
                <c:pt idx="0">
                  <c:v>Invierno 09-10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4F81BD">
                    <a:lumMod val="75000"/>
                  </a:srgbClr>
                </a:gs>
                <a:gs pos="100000">
                  <a:srgbClr val="1F497D">
                    <a:lumMod val="50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3"/>
            <c:spPr>
              <a:gradFill rotWithShape="0"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4F81BD">
                      <a:lumMod val="5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7.0083223828297254E-3"/>
                  <c:y val="1.1862558878088078E-2"/>
                </c:manualLayout>
              </c:layout>
              <c:showVal val="1"/>
            </c:dLbl>
            <c:dLbl>
              <c:idx val="6"/>
              <c:layout>
                <c:manualLayout>
                  <c:x val="6.5789473684210523E-3"/>
                  <c:y val="9.4899169632265724E-3"/>
                </c:manualLayout>
              </c:layout>
              <c:showVal val="1"/>
            </c:dLbl>
            <c:dLbl>
              <c:idx val="7"/>
              <c:layout>
                <c:manualLayout>
                  <c:x val="4.3859649122807015E-3"/>
                  <c:y val="1.8680938903990134E-7"/>
                </c:manualLayout>
              </c:layout>
              <c:showVal val="1"/>
            </c:dLbl>
            <c:txPr>
              <a:bodyPr anchor="t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'!$L$5:$L$13</c:f>
              <c:numCache>
                <c:formatCode>0.00</c:formatCode>
                <c:ptCount val="9"/>
                <c:pt idx="0">
                  <c:v>7.8905610621078415</c:v>
                </c:pt>
                <c:pt idx="1">
                  <c:v>7.8474935177182275</c:v>
                </c:pt>
                <c:pt idx="2">
                  <c:v>7.7553044034545184</c:v>
                </c:pt>
                <c:pt idx="3">
                  <c:v>7.5579399141630823</c:v>
                </c:pt>
                <c:pt idx="4">
                  <c:v>7.5822387914156941</c:v>
                </c:pt>
                <c:pt idx="5">
                  <c:v>7.4590835395511546</c:v>
                </c:pt>
                <c:pt idx="6">
                  <c:v>7.4343293954134877</c:v>
                </c:pt>
                <c:pt idx="7">
                  <c:v>7.1436993367722907</c:v>
                </c:pt>
                <c:pt idx="8">
                  <c:v>6.8495779858943351</c:v>
                </c:pt>
              </c:numCache>
            </c:numRef>
          </c:val>
        </c:ser>
        <c:dLbls>
          <c:showVal val="1"/>
        </c:dLbls>
        <c:gapWidth val="53"/>
        <c:overlap val="-10"/>
        <c:axId val="173553536"/>
        <c:axId val="173555072"/>
      </c:barChart>
      <c:barChart>
        <c:barDir val="bar"/>
        <c:grouping val="clustered"/>
        <c:ser>
          <c:idx val="1"/>
          <c:order val="2"/>
          <c:tx>
            <c:strRef>
              <c:f>'Índice satisfacción agrupad '!$O$4</c:f>
              <c:strCache>
                <c:ptCount val="1"/>
                <c:pt idx="0">
                  <c:v>Diferencia Invierno 
09-10/10-11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  <a:ln>
                <a:noFill/>
              </a:ln>
            </c:spPr>
          </c:dPt>
          <c:dLbls>
            <c:dLbl>
              <c:idx val="0"/>
              <c:layout>
                <c:manualLayout>
                  <c:x val="0.31826971694241252"/>
                  <c:y val="6.8255200882821783E-3"/>
                </c:manualLayout>
              </c:layout>
              <c:showVal val="1"/>
            </c:dLbl>
            <c:dLbl>
              <c:idx val="1"/>
              <c:layout>
                <c:manualLayout>
                  <c:x val="0.35538637171010679"/>
                  <c:y val="-2.2181685463915253E-3"/>
                </c:manualLayout>
              </c:layout>
              <c:showVal val="1"/>
            </c:dLbl>
            <c:dLbl>
              <c:idx val="2"/>
              <c:layout>
                <c:manualLayout>
                  <c:x val="0.31156324907481192"/>
                  <c:y val="2.2004217639369633E-3"/>
                </c:manualLayout>
              </c:layout>
              <c:showVal val="1"/>
            </c:dLbl>
            <c:dLbl>
              <c:idx val="3"/>
              <c:layout>
                <c:manualLayout>
                  <c:x val="0.19227070334999188"/>
                  <c:y val="4.6166730841900394E-3"/>
                </c:manualLayout>
              </c:layout>
              <c:showVal val="1"/>
            </c:dLbl>
            <c:dLbl>
              <c:idx val="4"/>
              <c:layout>
                <c:manualLayout>
                  <c:x val="0.19028395432174133"/>
                  <c:y val="-5.5749993367364126E-5"/>
                </c:manualLayout>
              </c:layout>
              <c:showVal val="1"/>
            </c:dLbl>
            <c:dLbl>
              <c:idx val="5"/>
              <c:layout>
                <c:manualLayout>
                  <c:x val="8.3499746500150046E-2"/>
                  <c:y val="-6.8776848730728625E-3"/>
                </c:manualLayout>
              </c:layout>
              <c:showVal val="1"/>
            </c:dLbl>
            <c:dLbl>
              <c:idx val="6"/>
              <c:layout>
                <c:manualLayout>
                  <c:x val="0.15304313636222555"/>
                  <c:y val="-2.3278759288379138E-3"/>
                </c:manualLayout>
              </c:layout>
              <c:showVal val="1"/>
            </c:dLbl>
            <c:dLbl>
              <c:idx val="7"/>
              <c:layout>
                <c:manualLayout>
                  <c:x val="1.4272558899914125E-2"/>
                  <c:y val="-1.3651757218279695E-2"/>
                </c:manualLayout>
              </c:layout>
              <c:showVal val="1"/>
            </c:dLbl>
            <c:dLbl>
              <c:idx val="8"/>
              <c:layout>
                <c:manualLayout>
                  <c:x val="-0.17057318557913506"/>
                  <c:y val="-9.1783132167280145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'!$O$5:$O$13</c:f>
              <c:numCache>
                <c:formatCode>0.00</c:formatCode>
                <c:ptCount val="9"/>
                <c:pt idx="0">
                  <c:v>0.10007838319263307</c:v>
                </c:pt>
                <c:pt idx="1">
                  <c:v>6.7169411917425315E-2</c:v>
                </c:pt>
                <c:pt idx="2">
                  <c:v>9.3235659407058691E-2</c:v>
                </c:pt>
                <c:pt idx="3">
                  <c:v>0.15723470570459153</c:v>
                </c:pt>
                <c:pt idx="4">
                  <c:v>0.14590017531103516</c:v>
                </c:pt>
                <c:pt idx="5">
                  <c:v>0.21884158316845337</c:v>
                </c:pt>
                <c:pt idx="6">
                  <c:v>0.15619944368439942</c:v>
                </c:pt>
                <c:pt idx="7">
                  <c:v>0.21105272934341457</c:v>
                </c:pt>
                <c:pt idx="8">
                  <c:v>0.32016176755629733</c:v>
                </c:pt>
              </c:numCache>
            </c:numRef>
          </c:val>
        </c:ser>
        <c:gapWidth val="16"/>
        <c:axId val="173566592"/>
        <c:axId val="173565056"/>
      </c:barChart>
      <c:catAx>
        <c:axId val="173553536"/>
        <c:scaling>
          <c:orientation val="maxMin"/>
        </c:scaling>
        <c:axPos val="l"/>
        <c:numFmt formatCode="General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73555072"/>
        <c:crosses val="autoZero"/>
        <c:auto val="1"/>
        <c:lblAlgn val="ctr"/>
        <c:lblOffset val="100"/>
        <c:tickLblSkip val="1"/>
        <c:tickMarkSkip val="1"/>
      </c:catAx>
      <c:valAx>
        <c:axId val="173555072"/>
        <c:scaling>
          <c:orientation val="minMax"/>
        </c:scaling>
        <c:axPos val="t"/>
        <c:numFmt formatCode="0.00" sourceLinked="1"/>
        <c:tickLblPos val="none"/>
        <c:spPr>
          <a:ln w="9525">
            <a:noFill/>
          </a:ln>
        </c:spPr>
        <c:crossAx val="173553536"/>
        <c:crosses val="autoZero"/>
        <c:crossBetween val="between"/>
      </c:valAx>
      <c:valAx>
        <c:axId val="173565056"/>
        <c:scaling>
          <c:orientation val="minMax"/>
        </c:scaling>
        <c:axPos val="t"/>
        <c:numFmt formatCode="0.00" sourceLinked="1"/>
        <c:majorTickMark val="none"/>
        <c:tickLblPos val="none"/>
        <c:spPr>
          <a:ln>
            <a:noFill/>
          </a:ln>
        </c:spPr>
        <c:crossAx val="173566592"/>
        <c:crosses val="autoZero"/>
        <c:crossBetween val="between"/>
      </c:valAx>
      <c:catAx>
        <c:axId val="173566592"/>
        <c:scaling>
          <c:orientation val="maxMin"/>
        </c:scaling>
        <c:delete val="1"/>
        <c:axPos val="l"/>
        <c:tickLblPos val="none"/>
        <c:crossAx val="173565056"/>
        <c:crosses val="autoZero"/>
        <c:auto val="1"/>
        <c:lblAlgn val="ctr"/>
        <c:lblOffset val="10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644296598273618"/>
          <c:y val="5.4063511252894929E-2"/>
          <c:w val="0.57361904663363306"/>
          <c:h val="5.8789098063249709E-2"/>
        </c:manualLayout>
      </c:layout>
      <c:spPr>
        <a:noFill/>
        <a:ln w="3175">
          <a:noFill/>
        </a:ln>
      </c:spPr>
      <c:txPr>
        <a:bodyPr/>
        <a:lstStyle/>
        <a:p>
          <a:pPr>
            <a:defRPr sz="1200" b="1" i="0" u="none" strike="noStrike" baseline="0">
              <a:solidFill>
                <a:schemeClr val="tx2">
                  <a:lumMod val="7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32" r="0.75000000000001432" t="1" header="0" footer="0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baseline="0"/>
              <a:t>PORCENTAJE DE TURISTAS QUE EMITEN ALGUNA QUEJA EN SU VIAJE A TENERIFE</a:t>
            </a:r>
            <a:endParaRPr lang="es-ES"/>
          </a:p>
        </c:rich>
      </c:tx>
      <c:layout>
        <c:manualLayout>
          <c:xMode val="edge"/>
          <c:yMode val="edge"/>
          <c:x val="0.13267671211428228"/>
          <c:y val="3.2051282051282081E-3"/>
        </c:manualLayout>
      </c:layout>
    </c:title>
    <c:plotArea>
      <c:layout>
        <c:manualLayout>
          <c:layoutTarget val="inner"/>
          <c:xMode val="edge"/>
          <c:yMode val="edge"/>
          <c:x val="5.3826717814119615E-2"/>
          <c:y val="0.23651625277609564"/>
          <c:w val="0.8925314975358789"/>
          <c:h val="0.59256208358570472"/>
        </c:manualLayout>
      </c:layout>
      <c:barChart>
        <c:barDir val="col"/>
        <c:grouping val="clustered"/>
        <c:ser>
          <c:idx val="0"/>
          <c:order val="0"/>
          <c:tx>
            <c:strRef>
              <c:f>'aspectos negativos'!$B$11</c:f>
              <c:strCache>
                <c:ptCount val="1"/>
                <c:pt idx="0">
                  <c:v>SE QUEJAN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chemeClr val="accent1">
                    <a:lumMod val="60000"/>
                    <a:lumOff val="40000"/>
                  </a:schemeClr>
                </a:gs>
                <a:gs pos="100000">
                  <a:srgbClr val="1F497D">
                    <a:lumMod val="50000"/>
                  </a:srgbClr>
                </a:gs>
              </a:gsLst>
              <a:lin ang="0" scaled="0"/>
            </a:gradFill>
          </c:spPr>
          <c:dLbls>
            <c:numFmt formatCode="#,##0.0" sourceLinked="0"/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('aspectos negativos'!$C$9:$F$9,'aspectos negativos'!$K$7,'aspectos negativos'!$K$9:$L$9)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5">
                  <c:v>Invierno 09-10</c:v>
                </c:pt>
                <c:pt idx="6">
                  <c:v>Invierno 10-11</c:v>
                </c:pt>
              </c:strCache>
            </c:strRef>
          </c:cat>
          <c:val>
            <c:numRef>
              <c:f>('aspectos negativos'!$C$11:$F$11,'aspectos negativos'!$K$7,'aspectos negativos'!$K$11:$L$11)</c:f>
              <c:numCache>
                <c:formatCode>0.00</c:formatCode>
                <c:ptCount val="7"/>
                <c:pt idx="0">
                  <c:v>58.9181818181818</c:v>
                </c:pt>
                <c:pt idx="1">
                  <c:v>58</c:v>
                </c:pt>
                <c:pt idx="2">
                  <c:v>51.890909090909091</c:v>
                </c:pt>
                <c:pt idx="3">
                  <c:v>52.041522491349482</c:v>
                </c:pt>
                <c:pt idx="5">
                  <c:v>50.593182159483405</c:v>
                </c:pt>
                <c:pt idx="6">
                  <c:v>48.568776110165558</c:v>
                </c:pt>
              </c:numCache>
            </c:numRef>
          </c:val>
        </c:ser>
        <c:gapWidth val="35"/>
        <c:axId val="230815232"/>
        <c:axId val="222737152"/>
      </c:barChart>
      <c:catAx>
        <c:axId val="230815232"/>
        <c:scaling>
          <c:orientation val="minMax"/>
        </c:scaling>
        <c:axPos val="b"/>
        <c:numFmt formatCode="0" sourceLinked="0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22737152"/>
        <c:crosses val="autoZero"/>
        <c:auto val="1"/>
        <c:lblAlgn val="ctr"/>
        <c:lblOffset val="100"/>
      </c:catAx>
      <c:valAx>
        <c:axId val="222737152"/>
        <c:scaling>
          <c:orientation val="minMax"/>
          <c:min val="-0.4"/>
        </c:scaling>
        <c:delete val="1"/>
        <c:axPos val="l"/>
        <c:numFmt formatCode="0.00" sourceLinked="1"/>
        <c:tickLblPos val="none"/>
        <c:crossAx val="230815232"/>
        <c:crosses val="autoZero"/>
        <c:crossBetween val="between"/>
      </c:valAx>
      <c:spPr>
        <a:noFill/>
        <a:ln>
          <a:noFill/>
        </a:ln>
      </c:spPr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Edad!$L$4</c:f>
          <c:strCache>
            <c:ptCount val="1"/>
            <c:pt idx="0">
              <c:v>Invierno 10-11</c:v>
            </c:pt>
          </c:strCache>
        </c:strRef>
      </c:tx>
      <c:layout>
        <c:manualLayout>
          <c:xMode val="edge"/>
          <c:yMode val="edge"/>
          <c:x val="0.37953603737677138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797"/>
          <c:y val="0.23647541765922891"/>
          <c:w val="0.67420551812468699"/>
          <c:h val="0.65623169154130223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409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4592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Edad!$L$5:$L$11</c:f>
              <c:numCache>
                <c:formatCode>0.0</c:formatCode>
                <c:ptCount val="7"/>
                <c:pt idx="0">
                  <c:v>7.0246015782144511</c:v>
                </c:pt>
                <c:pt idx="1">
                  <c:v>8.138635308680179</c:v>
                </c:pt>
                <c:pt idx="2">
                  <c:v>27.231935633606685</c:v>
                </c:pt>
                <c:pt idx="3">
                  <c:v>9.9025220485842489</c:v>
                </c:pt>
                <c:pt idx="4">
                  <c:v>20.129970601887667</c:v>
                </c:pt>
                <c:pt idx="5">
                  <c:v>24.26117901903141</c:v>
                </c:pt>
                <c:pt idx="6">
                  <c:v>3.3111558099953582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388" l="0.70000000000000062" r="0.70000000000000062" t="0.75000000000001388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1264207273425634"/>
          <c:y val="0.11528474749257211"/>
          <c:w val="0.67879450822838883"/>
          <c:h val="0.82623736578382156"/>
        </c:manualLayout>
      </c:layout>
      <c:barChart>
        <c:barDir val="bar"/>
        <c:grouping val="clustered"/>
        <c:ser>
          <c:idx val="0"/>
          <c:order val="0"/>
          <c:tx>
            <c:strRef>
              <c:f>'edad por mercados'!$L$6</c:f>
              <c:strCache>
                <c:ptCount val="1"/>
                <c:pt idx="0">
                  <c:v>Invierno 10-11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0"/>
            <c:spPr>
              <a:solidFill>
                <a:srgbClr val="EC700A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3582340533162141E-2"/>
                  <c:y val="7.1556323747853584E-3"/>
                </c:manualLayout>
              </c:layout>
              <c:showVal val="1"/>
            </c:dLbl>
            <c:dLbl>
              <c:idx val="1"/>
              <c:layout>
                <c:manualLayout>
                  <c:x val="1.3582340533162283E-2"/>
                  <c:y val="9.5408431663805172E-3"/>
                </c:manualLayout>
              </c:layout>
              <c:showVal val="1"/>
            </c:dLbl>
            <c:dLbl>
              <c:idx val="2"/>
              <c:layout>
                <c:manualLayout>
                  <c:x val="9.0548936887747504E-3"/>
                  <c:y val="1.1926053957975601E-2"/>
                </c:manualLayout>
              </c:layout>
              <c:showVal val="1"/>
            </c:dLbl>
            <c:dLbl>
              <c:idx val="3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4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5"/>
              <c:layout>
                <c:manualLayout>
                  <c:x val="9.0548936887747504E-3"/>
                  <c:y val="1.192605395797568E-2"/>
                </c:manualLayout>
              </c:layout>
              <c:showVal val="1"/>
            </c:dLbl>
            <c:dLbl>
              <c:idx val="6"/>
              <c:layout>
                <c:manualLayout>
                  <c:x val="6.7911702665810723E-3"/>
                  <c:y val="7.1556323747853584E-3"/>
                </c:manualLayout>
              </c:layout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'edad por mercados'!$B$7:$B$24</c:f>
              <c:strCache>
                <c:ptCount val="18"/>
                <c:pt idx="0">
                  <c:v>Reino Unido</c:v>
                </c:pt>
                <c:pt idx="1">
                  <c:v>Bélgica</c:v>
                </c:pt>
                <c:pt idx="2">
                  <c:v>Suiza + Austria</c:v>
                </c:pt>
                <c:pt idx="3">
                  <c:v>Alemania</c:v>
                </c:pt>
                <c:pt idx="4">
                  <c:v>Dinamarca</c:v>
                </c:pt>
                <c:pt idx="5">
                  <c:v>Francia</c:v>
                </c:pt>
                <c:pt idx="6">
                  <c:v>Irlanda </c:v>
                </c:pt>
                <c:pt idx="7">
                  <c:v>Todos los países</c:v>
                </c:pt>
                <c:pt idx="8">
                  <c:v>Noruega</c:v>
                </c:pt>
                <c:pt idx="9">
                  <c:v>Holanda</c:v>
                </c:pt>
                <c:pt idx="10">
                  <c:v>Total nórdicos</c:v>
                </c:pt>
                <c:pt idx="11">
                  <c:v>Suecia</c:v>
                </c:pt>
                <c:pt idx="12">
                  <c:v>Italia</c:v>
                </c:pt>
                <c:pt idx="13">
                  <c:v>Finlandia</c:v>
                </c:pt>
                <c:pt idx="14">
                  <c:v>Península</c:v>
                </c:pt>
                <c:pt idx="15">
                  <c:v>España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'edad por mercados'!$L$7:$L$24</c:f>
              <c:numCache>
                <c:formatCode>0.0</c:formatCode>
                <c:ptCount val="18"/>
                <c:pt idx="0">
                  <c:v>52.10149672591217</c:v>
                </c:pt>
                <c:pt idx="1">
                  <c:v>51.787037037037045</c:v>
                </c:pt>
                <c:pt idx="2">
                  <c:v>51.095744680851084</c:v>
                </c:pt>
                <c:pt idx="3">
                  <c:v>49.974799541809858</c:v>
                </c:pt>
                <c:pt idx="4">
                  <c:v>49.954285714285717</c:v>
                </c:pt>
                <c:pt idx="5">
                  <c:v>48.741228070175474</c:v>
                </c:pt>
                <c:pt idx="6">
                  <c:v>48.534883720930232</c:v>
                </c:pt>
                <c:pt idx="7">
                  <c:v>48.190430468875128</c:v>
                </c:pt>
                <c:pt idx="8">
                  <c:v>48.098765432098737</c:v>
                </c:pt>
                <c:pt idx="9">
                  <c:v>47.847533632287011</c:v>
                </c:pt>
                <c:pt idx="10">
                  <c:v>46.52169197396961</c:v>
                </c:pt>
                <c:pt idx="11">
                  <c:v>45.54575163398696</c:v>
                </c:pt>
                <c:pt idx="12">
                  <c:v>44.664335664335688</c:v>
                </c:pt>
                <c:pt idx="13">
                  <c:v>44.523297491039429</c:v>
                </c:pt>
                <c:pt idx="14">
                  <c:v>42.262277951933093</c:v>
                </c:pt>
                <c:pt idx="15">
                  <c:v>41.900990099009917</c:v>
                </c:pt>
                <c:pt idx="16">
                  <c:v>38.943925233644848</c:v>
                </c:pt>
                <c:pt idx="17">
                  <c:v>35.377358490566031</c:v>
                </c:pt>
              </c:numCache>
            </c:numRef>
          </c:val>
        </c:ser>
        <c:gapWidth val="35"/>
        <c:axId val="181721728"/>
        <c:axId val="182332800"/>
      </c:barChart>
      <c:barChart>
        <c:barDir val="bar"/>
        <c:grouping val="clustered"/>
        <c:ser>
          <c:idx val="1"/>
          <c:order val="1"/>
          <c:tx>
            <c:strRef>
              <c:f>'edad por mercados'!$N$6</c:f>
              <c:strCache>
                <c:ptCount val="1"/>
                <c:pt idx="0">
                  <c:v>dif.  Invierno 
09-10/10-11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7"/>
            <c:spPr>
              <a:noFill/>
            </c:spPr>
          </c:dPt>
          <c:dLbls>
            <c:dLbl>
              <c:idx val="14"/>
              <c:layout>
                <c:manualLayout>
                  <c:x val="-0.11922569268641915"/>
                  <c:y val="1.9076961230845666E-7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-1.1178658100110041E-2"/>
                  <c:y val="0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-1.5396930705169655E-2"/>
                  <c:y val="0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1.716849695340187E-2"/>
                  <c:y val="5.7230883692536823E-7"/>
                </c:manualLayout>
              </c:layout>
              <c:dLblPos val="outEnd"/>
              <c:showVal val="1"/>
            </c:dLbl>
            <c:numFmt formatCode="#,##0.0" sourceLinked="0"/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dLblPos val="inBase"/>
            <c:showVal val="1"/>
          </c:dLbls>
          <c:cat>
            <c:strRef>
              <c:f>'edad por mercados'!$B$7:$B$24</c:f>
              <c:strCache>
                <c:ptCount val="18"/>
                <c:pt idx="0">
                  <c:v>Reino Unido</c:v>
                </c:pt>
                <c:pt idx="1">
                  <c:v>Bélgica</c:v>
                </c:pt>
                <c:pt idx="2">
                  <c:v>Suiza + Austria</c:v>
                </c:pt>
                <c:pt idx="3">
                  <c:v>Alemania</c:v>
                </c:pt>
                <c:pt idx="4">
                  <c:v>Dinamarca</c:v>
                </c:pt>
                <c:pt idx="5">
                  <c:v>Francia</c:v>
                </c:pt>
                <c:pt idx="6">
                  <c:v>Irlanda </c:v>
                </c:pt>
                <c:pt idx="7">
                  <c:v>Todos los países</c:v>
                </c:pt>
                <c:pt idx="8">
                  <c:v>Noruega</c:v>
                </c:pt>
                <c:pt idx="9">
                  <c:v>Holanda</c:v>
                </c:pt>
                <c:pt idx="10">
                  <c:v>Total nórdicos</c:v>
                </c:pt>
                <c:pt idx="11">
                  <c:v>Suecia</c:v>
                </c:pt>
                <c:pt idx="12">
                  <c:v>Italia</c:v>
                </c:pt>
                <c:pt idx="13">
                  <c:v>Finlandia</c:v>
                </c:pt>
                <c:pt idx="14">
                  <c:v>Península</c:v>
                </c:pt>
                <c:pt idx="15">
                  <c:v>España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'edad por mercados'!$N$7:$N$24</c:f>
              <c:numCache>
                <c:formatCode>0.0</c:formatCode>
                <c:ptCount val="18"/>
                <c:pt idx="0">
                  <c:v>-0.54972943212600001</c:v>
                </c:pt>
                <c:pt idx="1">
                  <c:v>-0.69098494098497554</c:v>
                </c:pt>
                <c:pt idx="2">
                  <c:v>3.3924479775543759</c:v>
                </c:pt>
                <c:pt idx="3">
                  <c:v>-2.2405498281787004</c:v>
                </c:pt>
                <c:pt idx="4">
                  <c:v>-0.99041474654378447</c:v>
                </c:pt>
                <c:pt idx="5">
                  <c:v>-2.6071590265987297</c:v>
                </c:pt>
                <c:pt idx="6">
                  <c:v>1.3057170542635532</c:v>
                </c:pt>
                <c:pt idx="7">
                  <c:v>-1.3963728623227141</c:v>
                </c:pt>
                <c:pt idx="8">
                  <c:v>-3.8957097060228207</c:v>
                </c:pt>
                <c:pt idx="9">
                  <c:v>-2.8078061735382036</c:v>
                </c:pt>
                <c:pt idx="10">
                  <c:v>-5.2795250645699383</c:v>
                </c:pt>
                <c:pt idx="11">
                  <c:v>-8.1812220502235533</c:v>
                </c:pt>
                <c:pt idx="12">
                  <c:v>-2.5337775432114782</c:v>
                </c:pt>
                <c:pt idx="13">
                  <c:v>-5.7478292695239546</c:v>
                </c:pt>
                <c:pt idx="14">
                  <c:v>0.96358881335626023</c:v>
                </c:pt>
                <c:pt idx="15">
                  <c:v>0.83981988624389459</c:v>
                </c:pt>
                <c:pt idx="16">
                  <c:v>-1.5375562478366405</c:v>
                </c:pt>
                <c:pt idx="17">
                  <c:v>-1.4559748427673043</c:v>
                </c:pt>
              </c:numCache>
            </c:numRef>
          </c:val>
        </c:ser>
        <c:gapWidth val="5"/>
        <c:overlap val="19"/>
        <c:axId val="182899840"/>
        <c:axId val="182820224"/>
      </c:barChart>
      <c:catAx>
        <c:axId val="181721728"/>
        <c:scaling>
          <c:orientation val="maxMin"/>
        </c:scaling>
        <c:axPos val="l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82332800"/>
        <c:crosses val="autoZero"/>
        <c:auto val="1"/>
        <c:lblAlgn val="ctr"/>
        <c:lblOffset val="100"/>
      </c:catAx>
      <c:valAx>
        <c:axId val="182332800"/>
        <c:scaling>
          <c:orientation val="minMax"/>
        </c:scaling>
        <c:delete val="1"/>
        <c:axPos val="t"/>
        <c:numFmt formatCode="0.0" sourceLinked="1"/>
        <c:tickLblPos val="none"/>
        <c:crossAx val="181721728"/>
        <c:crosses val="autoZero"/>
        <c:crossBetween val="between"/>
      </c:valAx>
      <c:valAx>
        <c:axId val="182820224"/>
        <c:scaling>
          <c:orientation val="minMax"/>
        </c:scaling>
        <c:delete val="1"/>
        <c:axPos val="t"/>
        <c:numFmt formatCode="0.0" sourceLinked="1"/>
        <c:tickLblPos val="none"/>
        <c:crossAx val="182899840"/>
        <c:crosses val="autoZero"/>
        <c:crossBetween val="between"/>
      </c:valAx>
      <c:catAx>
        <c:axId val="182899840"/>
        <c:scaling>
          <c:orientation val="maxMin"/>
        </c:scaling>
        <c:delete val="1"/>
        <c:axPos val="r"/>
        <c:tickLblPos val="none"/>
        <c:crossAx val="182820224"/>
        <c:crosses val="max"/>
        <c:auto val="1"/>
        <c:lblAlgn val="ctr"/>
        <c:lblOffset val="100"/>
      </c:catAx>
    </c:plotArea>
    <c:legend>
      <c:legendPos val="t"/>
      <c:layout>
        <c:manualLayout>
          <c:xMode val="edge"/>
          <c:yMode val="edge"/>
          <c:x val="1.2934162054576872E-2"/>
          <c:y val="6.0244662027785577E-2"/>
          <c:w val="0.8695492082336721"/>
          <c:h val="5.3222241829099071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366" l="0.70000000000000062" r="0.70000000000000062" t="0.75000000000001366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40265308638394182"/>
          <c:y val="9.6035717338096044E-2"/>
        </c:manualLayout>
      </c:layout>
      <c:overlay val="1"/>
    </c:title>
    <c:plotArea>
      <c:layout>
        <c:manualLayout>
          <c:layoutTarget val="inner"/>
          <c:xMode val="edge"/>
          <c:yMode val="edge"/>
          <c:x val="0.18864480214338253"/>
          <c:y val="0.15634248999283931"/>
          <c:w val="0.78867934728149913"/>
          <c:h val="0.76497926817303286"/>
        </c:manualLayout>
      </c:layout>
      <c:barChart>
        <c:barDir val="bar"/>
        <c:grouping val="clustered"/>
        <c:ser>
          <c:idx val="1"/>
          <c:order val="0"/>
          <c:tx>
            <c:strRef>
              <c:f>'renta nacionalidades'!$H$54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0"/>
            <c:spPr>
              <a:gradFill>
                <a:gsLst>
                  <a:gs pos="0">
                    <a:srgbClr val="F79646"/>
                  </a:gs>
                  <a:gs pos="50000">
                    <a:srgbClr val="F79646">
                      <a:lumMod val="20000"/>
                      <a:lumOff val="80000"/>
                    </a:srgbClr>
                  </a:gs>
                  <a:gs pos="100000">
                    <a:schemeClr val="accent6"/>
                  </a:gs>
                </a:gsLst>
                <a:lin ang="5400000" scaled="1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1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2558871771611815E-2"/>
                  <c:y val="-2.2887787694351019E-17"/>
                </c:manualLayout>
              </c:layout>
              <c:showVal val="1"/>
            </c:dLbl>
            <c:dLbl>
              <c:idx val="1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2558871771611815E-2"/>
                  <c:y val="2.4968784104754077E-3"/>
                </c:manualLayout>
              </c:layout>
              <c:showVal val="1"/>
            </c:dLbl>
            <c:dLbl>
              <c:idx val="3"/>
              <c:layout>
                <c:manualLayout>
                  <c:x val="6.2794358858060464E-3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1.0465726476343173E-2"/>
                  <c:y val="-4.5775575388699942E-17"/>
                </c:manualLayout>
              </c:layout>
              <c:showVal val="1"/>
            </c:dLbl>
            <c:dLbl>
              <c:idx val="5"/>
              <c:layout>
                <c:manualLayout>
                  <c:x val="1.0465726476343173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1.6745162362149082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9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10"/>
              <c:layout>
                <c:manualLayout>
                  <c:x val="1.0465726476343173E-2"/>
                  <c:y val="0"/>
                </c:manualLayout>
              </c:layout>
              <c:numFmt formatCode="#,##0" sourceLinked="0"/>
              <c:spPr>
                <a:gradFill>
                  <a:gsLst>
                    <a:gs pos="0">
                      <a:srgbClr val="F79646">
                        <a:lumMod val="60000"/>
                        <a:lumOff val="40000"/>
                      </a:srgbClr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rgbClr val="F79646">
                        <a:lumMod val="60000"/>
                        <a:lumOff val="40000"/>
                      </a:srgbClr>
                    </a:gs>
                  </a:gsLst>
                  <a:lin ang="5400000" scaled="1"/>
                </a:gra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Val val="1"/>
            </c:dLbl>
            <c:dLbl>
              <c:idx val="11"/>
              <c:layout>
                <c:manualLayout>
                  <c:x val="1.4652017066880442E-2"/>
                  <c:y val="0"/>
                </c:manualLayout>
              </c:layout>
              <c:numFmt formatCode="#,##0" sourceLinked="0"/>
              <c:spPr>
                <a:noFill/>
                <a:ln>
                  <a:noFill/>
                </a:ln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Val val="1"/>
            </c:dLbl>
            <c:dLbl>
              <c:idx val="12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13"/>
              <c:layout>
                <c:manualLayout>
                  <c:x val="1.2558871771611885E-2"/>
                  <c:y val="0"/>
                </c:manualLayout>
              </c:layout>
              <c:showVal val="1"/>
            </c:dLbl>
            <c:dLbl>
              <c:idx val="14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numFmt formatCode="#,##0" sourceLinked="0"/>
            <c:spPr>
              <a:ln>
                <a:noFill/>
              </a:ln>
            </c:spPr>
            <c:showVal val="1"/>
          </c:dLbls>
          <c:cat>
            <c:strRef>
              <c:f>'renta nacionalidades'!$C$55:$C$72</c:f>
              <c:strCache>
                <c:ptCount val="18"/>
                <c:pt idx="0">
                  <c:v>Noruega</c:v>
                </c:pt>
                <c:pt idx="1">
                  <c:v>Dinamarca</c:v>
                </c:pt>
                <c:pt idx="2">
                  <c:v>Total nórdicos</c:v>
                </c:pt>
                <c:pt idx="3">
                  <c:v>Finlandia</c:v>
                </c:pt>
                <c:pt idx="4">
                  <c:v>Holanda</c:v>
                </c:pt>
                <c:pt idx="5">
                  <c:v>Suecia</c:v>
                </c:pt>
                <c:pt idx="6">
                  <c:v>Suiza + Austria</c:v>
                </c:pt>
                <c:pt idx="7">
                  <c:v>Irlanda </c:v>
                </c:pt>
                <c:pt idx="8">
                  <c:v>Alemania</c:v>
                </c:pt>
                <c:pt idx="9">
                  <c:v>Francia</c:v>
                </c:pt>
                <c:pt idx="10">
                  <c:v>Todos los países</c:v>
                </c:pt>
                <c:pt idx="11">
                  <c:v>Bélgica</c:v>
                </c:pt>
                <c:pt idx="12">
                  <c:v>Reino Unido</c:v>
                </c:pt>
                <c:pt idx="13">
                  <c:v>Península</c:v>
                </c:pt>
                <c:pt idx="14">
                  <c:v>Italia</c:v>
                </c:pt>
                <c:pt idx="15">
                  <c:v>España</c:v>
                </c:pt>
                <c:pt idx="16">
                  <c:v>Canarias</c:v>
                </c:pt>
                <c:pt idx="17">
                  <c:v>Rusia</c:v>
                </c:pt>
              </c:strCache>
            </c:strRef>
          </c:cat>
          <c:val>
            <c:numRef>
              <c:f>'renta nacionalidades'!$H$55:$H$72</c:f>
              <c:numCache>
                <c:formatCode>#,##0.00</c:formatCode>
                <c:ptCount val="18"/>
                <c:pt idx="0">
                  <c:v>76750.000000000015</c:v>
                </c:pt>
                <c:pt idx="1">
                  <c:v>73756.493506493513</c:v>
                </c:pt>
                <c:pt idx="2">
                  <c:v>65126.535626535653</c:v>
                </c:pt>
                <c:pt idx="3">
                  <c:v>59397.590361445786</c:v>
                </c:pt>
                <c:pt idx="4">
                  <c:v>62765.789473684221</c:v>
                </c:pt>
                <c:pt idx="5">
                  <c:v>59222.846441947593</c:v>
                </c:pt>
                <c:pt idx="6">
                  <c:v>57743.902439024394</c:v>
                </c:pt>
                <c:pt idx="7">
                  <c:v>48457.142857142855</c:v>
                </c:pt>
                <c:pt idx="8">
                  <c:v>53693.313953488367</c:v>
                </c:pt>
                <c:pt idx="9">
                  <c:v>48094.999999999993</c:v>
                </c:pt>
                <c:pt idx="10">
                  <c:v>51841.724520496376</c:v>
                </c:pt>
                <c:pt idx="11">
                  <c:v>48487.09677419356</c:v>
                </c:pt>
                <c:pt idx="12">
                  <c:v>52075.694086021453</c:v>
                </c:pt>
                <c:pt idx="13">
                  <c:v>41683.806146572118</c:v>
                </c:pt>
                <c:pt idx="14">
                  <c:v>38580.357142857123</c:v>
                </c:pt>
                <c:pt idx="15">
                  <c:v>41437.430167597755</c:v>
                </c:pt>
                <c:pt idx="16">
                  <c:v>37183.673469387759</c:v>
                </c:pt>
                <c:pt idx="17">
                  <c:v>36361.111111111102</c:v>
                </c:pt>
              </c:numCache>
            </c:numRef>
          </c:val>
        </c:ser>
        <c:gapWidth val="20"/>
        <c:overlap val="-15"/>
        <c:axId val="167211008"/>
        <c:axId val="167243776"/>
      </c:barChart>
      <c:catAx>
        <c:axId val="167211008"/>
        <c:scaling>
          <c:orientation val="maxMin"/>
        </c:scaling>
        <c:axPos val="l"/>
        <c:tickLblPos val="low"/>
        <c:crossAx val="167243776"/>
        <c:crosses val="autoZero"/>
        <c:auto val="1"/>
        <c:lblAlgn val="ctr"/>
        <c:lblOffset val="100"/>
      </c:catAx>
      <c:valAx>
        <c:axId val="167243776"/>
        <c:scaling>
          <c:orientation val="minMax"/>
        </c:scaling>
        <c:delete val="1"/>
        <c:axPos val="t"/>
        <c:numFmt formatCode="#,##0.00" sourceLinked="1"/>
        <c:tickLblPos val="none"/>
        <c:crossAx val="167211008"/>
        <c:crosses val="autoZero"/>
        <c:crossBetween val="between"/>
      </c:valAx>
    </c:plotArea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321" l="0.70000000000000062" r="0.70000000000000062" t="0.75000000000001321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'ACOMPAÑANTES '!$C$4:$I$4</c:f>
          <c:strCache>
            <c:ptCount val="1"/>
            <c:pt idx="0">
              <c:v>RELACIÓN CON LOS ACOMPAÑANTES DE LOS TURISTAS EN TENERIFE (%)</c:v>
            </c:pt>
          </c:strCache>
        </c:strRef>
      </c:tx>
      <c:layout>
        <c:manualLayout>
          <c:xMode val="edge"/>
          <c:yMode val="edge"/>
          <c:x val="0.119987783345263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734936900886738"/>
          <c:y val="0.15453163194487096"/>
          <c:w val="0.60060673965655664"/>
          <c:h val="0.75772315560933634"/>
        </c:manualLayout>
      </c:layout>
      <c:barChart>
        <c:barDir val="bar"/>
        <c:grouping val="clustered"/>
        <c:ser>
          <c:idx val="0"/>
          <c:order val="0"/>
          <c:tx>
            <c:strRef>
              <c:f>'ACOMPAÑANTES '!$M$5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400"/>
                </a:pPr>
                <a:endParaRPr lang="es-ES"/>
              </a:p>
            </c:txPr>
            <c:showVal val="1"/>
          </c:dLbls>
          <c:cat>
            <c:strRef>
              <c:f>'ACOMPAÑANTES '!$C$6:$C$14</c:f>
              <c:strCache>
                <c:ptCount val="9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No contesta</c:v>
                </c:pt>
              </c:strCache>
            </c:strRef>
          </c:cat>
          <c:val>
            <c:numRef>
              <c:f>'ACOMPAÑANTES '!$M$6:$M$14</c:f>
              <c:numCache>
                <c:formatCode>0.0</c:formatCode>
                <c:ptCount val="9"/>
                <c:pt idx="0">
                  <c:v>57.527464025994121</c:v>
                </c:pt>
                <c:pt idx="1">
                  <c:v>14.575274640259941</c:v>
                </c:pt>
                <c:pt idx="2">
                  <c:v>9.3300324926504725</c:v>
                </c:pt>
                <c:pt idx="3">
                  <c:v>4.8429521893857341</c:v>
                </c:pt>
                <c:pt idx="4">
                  <c:v>5.9415132291505497</c:v>
                </c:pt>
                <c:pt idx="5">
                  <c:v>2.908865851771623</c:v>
                </c:pt>
                <c:pt idx="6">
                  <c:v>3.2183196657898807</c:v>
                </c:pt>
                <c:pt idx="7">
                  <c:v>0.95930682345659912</c:v>
                </c:pt>
                <c:pt idx="8">
                  <c:v>0.69627108154107997</c:v>
                </c:pt>
              </c:numCache>
            </c:numRef>
          </c:val>
        </c:ser>
        <c:ser>
          <c:idx val="1"/>
          <c:order val="1"/>
          <c:tx>
            <c:strRef>
              <c:f>'ACOMPAÑANTES '!$L$5</c:f>
              <c:strCache>
                <c:ptCount val="1"/>
                <c:pt idx="0">
                  <c:v>Invierno 09-10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/>
                </a:pPr>
                <a:endParaRPr lang="es-ES"/>
              </a:p>
            </c:txPr>
            <c:showVal val="1"/>
          </c:dLbls>
          <c:cat>
            <c:strRef>
              <c:f>'ACOMPAÑANTES '!$C$6:$C$14</c:f>
              <c:strCache>
                <c:ptCount val="9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No contesta</c:v>
                </c:pt>
              </c:strCache>
            </c:strRef>
          </c:cat>
          <c:val>
            <c:numRef>
              <c:f>'ACOMPAÑANTES '!$L$6:$L$14</c:f>
              <c:numCache>
                <c:formatCode>0.0</c:formatCode>
                <c:ptCount val="9"/>
                <c:pt idx="0">
                  <c:v>59.467231723929167</c:v>
                </c:pt>
                <c:pt idx="1">
                  <c:v>13.425155138489481</c:v>
                </c:pt>
                <c:pt idx="2">
                  <c:v>9.4445285303466022</c:v>
                </c:pt>
                <c:pt idx="3">
                  <c:v>7.4769184198577268</c:v>
                </c:pt>
                <c:pt idx="4">
                  <c:v>6.3720296655062816</c:v>
                </c:pt>
                <c:pt idx="5">
                  <c:v>2.7849250794611775</c:v>
                </c:pt>
                <c:pt idx="6">
                  <c:v>0</c:v>
                </c:pt>
                <c:pt idx="7">
                  <c:v>1.0292114424095655</c:v>
                </c:pt>
                <c:pt idx="8">
                  <c:v>0</c:v>
                </c:pt>
              </c:numCache>
            </c:numRef>
          </c:val>
        </c:ser>
        <c:gapWidth val="10"/>
        <c:overlap val="-4"/>
        <c:axId val="168161280"/>
        <c:axId val="168162816"/>
      </c:barChart>
      <c:barChart>
        <c:barDir val="bar"/>
        <c:grouping val="clustered"/>
        <c:ser>
          <c:idx val="3"/>
          <c:order val="2"/>
          <c:tx>
            <c:strRef>
              <c:f>'ACOMPAÑANTES '!$O$5</c:f>
              <c:strCache>
                <c:ptCount val="1"/>
                <c:pt idx="0">
                  <c:v>var.  Invierno 
09-10/10-11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Lbls>
            <c:dLbl>
              <c:idx val="0"/>
              <c:layout>
                <c:manualLayout>
                  <c:x val="-0.65759305000180923"/>
                  <c:y val="4.8752671694775934E-3"/>
                </c:manualLayout>
              </c:layout>
              <c:showVal val="1"/>
            </c:dLbl>
            <c:dLbl>
              <c:idx val="1"/>
              <c:layout>
                <c:manualLayout>
                  <c:x val="0.1831544373022933"/>
                  <c:y val="2.4379214828827329E-3"/>
                </c:manualLayout>
              </c:layout>
              <c:showVal val="1"/>
            </c:dLbl>
            <c:dLbl>
              <c:idx val="2"/>
              <c:layout>
                <c:manualLayout>
                  <c:x val="-0.23516084618798966"/>
                  <c:y val="-2.4369618224029297E-3"/>
                </c:manualLayout>
              </c:layout>
              <c:showVal val="1"/>
            </c:dLbl>
            <c:dLbl>
              <c:idx val="3"/>
              <c:layout>
                <c:manualLayout>
                  <c:x val="-0.23063869684329091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400"/>
                      <a:t>         -     </a:t>
                    </a:r>
                  </a:p>
                </c:rich>
              </c:tx>
              <c:showVal val="1"/>
            </c:dLbl>
            <c:dLbl>
              <c:idx val="4"/>
              <c:layout>
                <c:manualLayout>
                  <c:x val="-0.22159386402073719"/>
                  <c:y val="2.4379214828827329E-3"/>
                </c:manualLayout>
              </c:layout>
              <c:showVal val="1"/>
            </c:dLbl>
            <c:dLbl>
              <c:idx val="5"/>
              <c:layout>
                <c:manualLayout>
                  <c:x val="8.8185384087140647E-2"/>
                  <c:y val="-2.4373456865948483E-3"/>
                </c:manualLayout>
              </c:layout>
              <c:showVal val="1"/>
            </c:dLbl>
            <c:dLbl>
              <c:idx val="6"/>
              <c:layout>
                <c:manualLayout>
                  <c:x val="8.8185384087140647E-2"/>
                  <c:y val="7.31280478816838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    -  </a:t>
                    </a:r>
                  </a:p>
                </c:rich>
              </c:tx>
              <c:showVal val="1"/>
            </c:dLbl>
            <c:dLbl>
              <c:idx val="7"/>
              <c:layout>
                <c:manualLayout>
                  <c:x val="-0.19219873599169041"/>
                  <c:y val="2.437729550786681E-3"/>
                </c:manualLayout>
              </c:layout>
              <c:showVal val="1"/>
            </c:dLbl>
            <c:dLbl>
              <c:idx val="8"/>
              <c:layout>
                <c:manualLayout>
                  <c:x val="5.8790256058094008E-2"/>
                  <c:y val="2.4377295507867808E-3"/>
                </c:manualLayout>
              </c:layout>
              <c:showVal val="1"/>
            </c:dLbl>
            <c:spPr>
              <a:solidFill>
                <a:schemeClr val="bg1">
                  <a:lumMod val="65000"/>
                </a:scheme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'ACOMPAÑANTES '!$C$6:$C$14</c:f>
              <c:strCache>
                <c:ptCount val="9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No contesta</c:v>
                </c:pt>
              </c:strCache>
            </c:strRef>
          </c:cat>
          <c:val>
            <c:numRef>
              <c:f>'ACOMPAÑANTES '!$O$6:$O$14</c:f>
              <c:numCache>
                <c:formatCode>0.0%</c:formatCode>
                <c:ptCount val="9"/>
                <c:pt idx="0">
                  <c:v>-3.2619102011343437E-2</c:v>
                </c:pt>
                <c:pt idx="1">
                  <c:v>8.5668991524209925E-2</c:v>
                </c:pt>
                <c:pt idx="2">
                  <c:v>-1.2123001940037348E-2</c:v>
                </c:pt>
                <c:pt idx="3">
                  <c:v>-0.35227965353701329</c:v>
                </c:pt>
                <c:pt idx="4">
                  <c:v>-6.7563470190078911E-2</c:v>
                </c:pt>
                <c:pt idx="5">
                  <c:v>4.4504167535603933E-2</c:v>
                </c:pt>
                <c:pt idx="6">
                  <c:v>0</c:v>
                </c:pt>
                <c:pt idx="7">
                  <c:v>-6.7920561385624856E-2</c:v>
                </c:pt>
                <c:pt idx="8">
                  <c:v>0</c:v>
                </c:pt>
              </c:numCache>
            </c:numRef>
          </c:val>
        </c:ser>
        <c:gapWidth val="10"/>
        <c:overlap val="-4"/>
        <c:axId val="168317696"/>
        <c:axId val="168164352"/>
      </c:barChart>
      <c:catAx>
        <c:axId val="168161280"/>
        <c:scaling>
          <c:orientation val="maxMin"/>
        </c:scaling>
        <c:axPos val="l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168162816"/>
        <c:crosses val="autoZero"/>
        <c:auto val="1"/>
        <c:lblAlgn val="ctr"/>
        <c:lblOffset val="100"/>
      </c:catAx>
      <c:valAx>
        <c:axId val="168162816"/>
        <c:scaling>
          <c:orientation val="minMax"/>
        </c:scaling>
        <c:delete val="1"/>
        <c:axPos val="t"/>
        <c:numFmt formatCode="0.0" sourceLinked="1"/>
        <c:tickLblPos val="none"/>
        <c:crossAx val="168161280"/>
        <c:crosses val="autoZero"/>
        <c:crossBetween val="between"/>
      </c:valAx>
      <c:valAx>
        <c:axId val="168164352"/>
        <c:scaling>
          <c:orientation val="minMax"/>
        </c:scaling>
        <c:delete val="1"/>
        <c:axPos val="t"/>
        <c:numFmt formatCode="0.0%" sourceLinked="1"/>
        <c:tickLblPos val="none"/>
        <c:crossAx val="168317696"/>
        <c:crosses val="autoZero"/>
        <c:crossBetween val="between"/>
      </c:valAx>
      <c:catAx>
        <c:axId val="168317696"/>
        <c:scaling>
          <c:orientation val="maxMin"/>
        </c:scaling>
        <c:delete val="1"/>
        <c:axPos val="r"/>
        <c:tickLblPos val="none"/>
        <c:crossAx val="16816435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2422874288022782"/>
          <c:y val="0.10730290109201686"/>
          <c:w val="0.60698624802971624"/>
          <c:h val="3.8971428220467022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288" l="0.70000000000000062" r="0.70000000000000062" t="0.75000000000001288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GASTO!$C$3</c:f>
          <c:strCache>
            <c:ptCount val="1"/>
            <c:pt idx="0">
              <c:v>EVOLUCIÓN GASTO MEDIO DE LOS TURISTAS EN TENERIFE</c:v>
            </c:pt>
          </c:strCache>
        </c:strRef>
      </c:tx>
      <c:layout>
        <c:manualLayout>
          <c:xMode val="edge"/>
          <c:yMode val="edge"/>
          <c:x val="0.164081168958357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1.5631488228150643E-2"/>
          <c:y val="0.23555425641400393"/>
          <c:w val="0.95134659694255752"/>
          <c:h val="0.70060446620506578"/>
        </c:manualLayout>
      </c:layout>
      <c:barChart>
        <c:barDir val="col"/>
        <c:grouping val="clustered"/>
        <c:ser>
          <c:idx val="1"/>
          <c:order val="0"/>
          <c:tx>
            <c:strRef>
              <c:f>GASTO!$L$5</c:f>
              <c:strCache>
                <c:ptCount val="1"/>
                <c:pt idx="0">
                  <c:v>Invierno 09-10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GASTO!$L$6:$L$7</c:f>
              <c:numCache>
                <c:formatCode>#,##0.00</c:formatCode>
                <c:ptCount val="2"/>
                <c:pt idx="0">
                  <c:v>646.39274393605513</c:v>
                </c:pt>
                <c:pt idx="1">
                  <c:v>359.32228728728228</c:v>
                </c:pt>
              </c:numCache>
            </c:numRef>
          </c:val>
        </c:ser>
        <c:ser>
          <c:idx val="0"/>
          <c:order val="1"/>
          <c:tx>
            <c:strRef>
              <c:f>GASTO!$M$5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GASTO!$M$6:$M$7</c:f>
              <c:numCache>
                <c:formatCode>#,##0.00</c:formatCode>
                <c:ptCount val="2"/>
                <c:pt idx="0">
                  <c:v>684.15899066727604</c:v>
                </c:pt>
                <c:pt idx="1">
                  <c:v>353.18276070955295</c:v>
                </c:pt>
              </c:numCache>
            </c:numRef>
          </c:val>
        </c:ser>
        <c:gapWidth val="84"/>
        <c:overlap val="-3"/>
        <c:axId val="170504960"/>
        <c:axId val="170506496"/>
      </c:barChart>
      <c:barChart>
        <c:barDir val="col"/>
        <c:grouping val="clustered"/>
        <c:ser>
          <c:idx val="2"/>
          <c:order val="2"/>
          <c:tx>
            <c:strRef>
              <c:f>GASTO!$O$5</c:f>
              <c:strCache>
                <c:ptCount val="1"/>
                <c:pt idx="0">
                  <c:v>var.  Invierno 
09-10/10-11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-2.753417949622021E-2"/>
                  <c:y val="-2.0541863821546592E-2"/>
                </c:manualLayout>
              </c:layout>
              <c:showVal val="1"/>
            </c:dLbl>
            <c:dLbl>
              <c:idx val="1"/>
              <c:layout>
                <c:manualLayout>
                  <c:x val="4.8611532254120423E-3"/>
                  <c:y val="8.4659858352973391E-2"/>
                </c:manualLayout>
              </c:layout>
              <c:showVal val="1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GASTO!$O$6:$O$7</c:f>
              <c:numCache>
                <c:formatCode>0.0%</c:formatCode>
                <c:ptCount val="2"/>
                <c:pt idx="0">
                  <c:v>5.8426161316806224E-2</c:v>
                </c:pt>
                <c:pt idx="1">
                  <c:v>-1.7086406256845099E-2</c:v>
                </c:pt>
              </c:numCache>
            </c:numRef>
          </c:val>
        </c:ser>
        <c:gapWidth val="84"/>
        <c:overlap val="-3"/>
        <c:axId val="172058112"/>
        <c:axId val="172056576"/>
      </c:barChart>
      <c:catAx>
        <c:axId val="170504960"/>
        <c:scaling>
          <c:orientation val="minMax"/>
        </c:scaling>
        <c:axPos val="b"/>
        <c:tickLblPos val="nextTo"/>
        <c:crossAx val="170506496"/>
        <c:crosses val="autoZero"/>
        <c:auto val="1"/>
        <c:lblAlgn val="ctr"/>
        <c:lblOffset val="100"/>
      </c:catAx>
      <c:valAx>
        <c:axId val="170506496"/>
        <c:scaling>
          <c:orientation val="minMax"/>
        </c:scaling>
        <c:delete val="1"/>
        <c:axPos val="l"/>
        <c:numFmt formatCode="#,##0.00" sourceLinked="1"/>
        <c:tickLblPos val="none"/>
        <c:crossAx val="170504960"/>
        <c:crosses val="autoZero"/>
        <c:crossBetween val="between"/>
      </c:valAx>
      <c:valAx>
        <c:axId val="172056576"/>
        <c:scaling>
          <c:orientation val="minMax"/>
        </c:scaling>
        <c:delete val="1"/>
        <c:axPos val="r"/>
        <c:numFmt formatCode="0.0%" sourceLinked="1"/>
        <c:tickLblPos val="none"/>
        <c:crossAx val="172058112"/>
        <c:crosses val="max"/>
        <c:crossBetween val="between"/>
      </c:valAx>
      <c:catAx>
        <c:axId val="172058112"/>
        <c:scaling>
          <c:orientation val="minMax"/>
        </c:scaling>
        <c:delete val="1"/>
        <c:axPos val="b"/>
        <c:tickLblPos val="none"/>
        <c:crossAx val="172056576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"/>
          <c:y val="0.1749588027785092"/>
          <c:w val="1"/>
          <c:h val="5.0335179918794083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321" l="0.70000000000000062" r="0.70000000000000062" t="0.7500000000000132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GASTO!$C$3</c:f>
          <c:strCache>
            <c:ptCount val="1"/>
            <c:pt idx="0">
              <c:v>EVOLUCIÓN GASTO MEDIO DE LOS TURISTAS EN TENERIFE</c:v>
            </c:pt>
          </c:strCache>
        </c:strRef>
      </c:tx>
      <c:layout>
        <c:manualLayout>
          <c:xMode val="edge"/>
          <c:yMode val="edge"/>
          <c:x val="0.164081168958357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1.5631488228150643E-2"/>
          <c:y val="0.23555425641400393"/>
          <c:w val="0.95134659694255752"/>
          <c:h val="0.6542007539080934"/>
        </c:manualLayout>
      </c:layout>
      <c:barChart>
        <c:barDir val="col"/>
        <c:grouping val="clustered"/>
        <c:ser>
          <c:idx val="1"/>
          <c:order val="0"/>
          <c:tx>
            <c:strRef>
              <c:f>GASTO!$L$10</c:f>
              <c:strCache>
                <c:ptCount val="1"/>
                <c:pt idx="0">
                  <c:v>Invierno 09-10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GASTO!$L$11:$L$12</c:f>
              <c:numCache>
                <c:formatCode>#,##0.00</c:formatCode>
                <c:ptCount val="2"/>
                <c:pt idx="0">
                  <c:v>64.301445686213071</c:v>
                </c:pt>
                <c:pt idx="1">
                  <c:v>35.856282569163113</c:v>
                </c:pt>
              </c:numCache>
            </c:numRef>
          </c:val>
        </c:ser>
        <c:ser>
          <c:idx val="0"/>
          <c:order val="1"/>
          <c:tx>
            <c:strRef>
              <c:f>GASTO!$M$10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GASTO!$M$11:$M$12</c:f>
              <c:numCache>
                <c:formatCode>#,##0.00</c:formatCode>
                <c:ptCount val="2"/>
                <c:pt idx="0">
                  <c:v>70.300988364915725</c:v>
                </c:pt>
                <c:pt idx="1">
                  <c:v>36.631568848881095</c:v>
                </c:pt>
              </c:numCache>
            </c:numRef>
          </c:val>
        </c:ser>
        <c:gapWidth val="84"/>
        <c:overlap val="-3"/>
        <c:axId val="183126656"/>
        <c:axId val="184832384"/>
      </c:barChart>
      <c:barChart>
        <c:barDir val="col"/>
        <c:grouping val="clustered"/>
        <c:ser>
          <c:idx val="2"/>
          <c:order val="2"/>
          <c:tx>
            <c:strRef>
              <c:f>GASTO!$O$10</c:f>
              <c:strCache>
                <c:ptCount val="1"/>
                <c:pt idx="0">
                  <c:v>var.  Invierno 
08-09/09-11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-2.7534179496220224E-2"/>
                  <c:y val="-2.0541863821546592E-2"/>
                </c:manualLayout>
              </c:layout>
              <c:showVal val="1"/>
            </c:dLbl>
            <c:dLbl>
              <c:idx val="1"/>
              <c:layout>
                <c:manualLayout>
                  <c:x val="4.8611274336976531E-3"/>
                  <c:y val="-1.7428552289432866E-2"/>
                </c:manualLayout>
              </c:layout>
              <c:showVal val="1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GASTO!$O$11:$O$12</c:f>
              <c:numCache>
                <c:formatCode>0.0%</c:formatCode>
                <c:ptCount val="2"/>
                <c:pt idx="0">
                  <c:v>9.3303387111699498E-2</c:v>
                </c:pt>
                <c:pt idx="1">
                  <c:v>2.1622048471492628E-2</c:v>
                </c:pt>
              </c:numCache>
            </c:numRef>
          </c:val>
        </c:ser>
        <c:gapWidth val="84"/>
        <c:overlap val="-3"/>
        <c:axId val="184835456"/>
        <c:axId val="184833920"/>
      </c:barChart>
      <c:catAx>
        <c:axId val="183126656"/>
        <c:scaling>
          <c:orientation val="minMax"/>
        </c:scaling>
        <c:axPos val="b"/>
        <c:tickLblPos val="nextTo"/>
        <c:crossAx val="184832384"/>
        <c:crosses val="autoZero"/>
        <c:auto val="1"/>
        <c:lblAlgn val="ctr"/>
        <c:lblOffset val="100"/>
      </c:catAx>
      <c:valAx>
        <c:axId val="184832384"/>
        <c:scaling>
          <c:orientation val="minMax"/>
        </c:scaling>
        <c:delete val="1"/>
        <c:axPos val="l"/>
        <c:numFmt formatCode="#,##0.00" sourceLinked="1"/>
        <c:tickLblPos val="none"/>
        <c:crossAx val="183126656"/>
        <c:crosses val="autoZero"/>
        <c:crossBetween val="between"/>
      </c:valAx>
      <c:valAx>
        <c:axId val="184833920"/>
        <c:scaling>
          <c:orientation val="minMax"/>
        </c:scaling>
        <c:delete val="1"/>
        <c:axPos val="r"/>
        <c:numFmt formatCode="0.0%" sourceLinked="1"/>
        <c:tickLblPos val="none"/>
        <c:crossAx val="184835456"/>
        <c:crosses val="max"/>
        <c:crossBetween val="between"/>
      </c:valAx>
      <c:catAx>
        <c:axId val="184835456"/>
        <c:scaling>
          <c:orientation val="minMax"/>
        </c:scaling>
        <c:delete val="1"/>
        <c:axPos val="b"/>
        <c:tickLblPos val="none"/>
        <c:crossAx val="184833920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"/>
          <c:y val="0.1749588027785092"/>
          <c:w val="1"/>
          <c:h val="5.0335179918794083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u="none" strike="noStrike" baseline="0">
                <a:solidFill>
                  <a:schemeClr val="tx2">
                    <a:lumMod val="75000"/>
                  </a:schemeClr>
                </a:solidFill>
              </a:rPr>
              <a:t>NIVEL DE FIDELIDAD: PORCENTAJE DE REPETICIÓN DE VISITAS A TENERIFE SEGÚN MERCADOS (%) </a:t>
            </a:r>
            <a:endParaRPr lang="es-ES" sz="1800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532111052100892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9695199390400793E-2"/>
          <c:y val="0.13870508864216463"/>
          <c:w val="0.76922129601835876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fidelidad!$S$4</c:f>
              <c:strCache>
                <c:ptCount val="1"/>
                <c:pt idx="0">
                  <c:v>Invierno 10-11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4F81BD">
                      <a:lumMod val="75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4"/>
              <c:spPr>
                <a:gradFill>
                  <a:gsLst>
                    <a:gs pos="0">
                      <a:srgbClr val="1F497D">
                        <a:lumMod val="75000"/>
                      </a:srgbClr>
                    </a:gs>
                    <a:gs pos="50000">
                      <a:schemeClr val="accent1">
                        <a:lumMod val="20000"/>
                        <a:lumOff val="80000"/>
                      </a:schemeClr>
                    </a:gs>
                    <a:gs pos="100000">
                      <a:srgbClr val="1F497D">
                        <a:lumMod val="75000"/>
                      </a:srgb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fidelidad!$C$6:$C$24</c:f>
              <c:strCache>
                <c:ptCount val="19"/>
                <c:pt idx="0">
                  <c:v>Reino Unido</c:v>
                </c:pt>
                <c:pt idx="1">
                  <c:v>Canarias</c:v>
                </c:pt>
                <c:pt idx="2">
                  <c:v>Bélgica</c:v>
                </c:pt>
                <c:pt idx="3">
                  <c:v>Irlanda</c:v>
                </c:pt>
                <c:pt idx="4">
                  <c:v>Todos los países</c:v>
                </c:pt>
                <c:pt idx="5">
                  <c:v>Noruega</c:v>
                </c:pt>
                <c:pt idx="6">
                  <c:v>España</c:v>
                </c:pt>
                <c:pt idx="7">
                  <c:v>Península</c:v>
                </c:pt>
                <c:pt idx="8">
                  <c:v>Dinamarca</c:v>
                </c:pt>
                <c:pt idx="9">
                  <c:v>Total nórdicos</c:v>
                </c:pt>
                <c:pt idx="10">
                  <c:v>Finlandia</c:v>
                </c:pt>
                <c:pt idx="11">
                  <c:v>Suecia</c:v>
                </c:pt>
                <c:pt idx="12">
                  <c:v>Suiza + Austria</c:v>
                </c:pt>
                <c:pt idx="13">
                  <c:v>Holanda</c:v>
                </c:pt>
                <c:pt idx="14">
                  <c:v>Alemania</c:v>
                </c:pt>
                <c:pt idx="15">
                  <c:v>Francia</c:v>
                </c:pt>
                <c:pt idx="16">
                  <c:v>Rusia</c:v>
                </c:pt>
                <c:pt idx="17">
                  <c:v>Italia</c:v>
                </c:pt>
                <c:pt idx="18">
                  <c:v>Resto del Mundo</c:v>
                </c:pt>
              </c:strCache>
            </c:strRef>
          </c:cat>
          <c:val>
            <c:numRef>
              <c:f>fidelidad!$T$6:$T$23</c:f>
              <c:numCache>
                <c:formatCode>0.0</c:formatCode>
                <c:ptCount val="18"/>
                <c:pt idx="0">
                  <c:v>82.95096716149348</c:v>
                </c:pt>
                <c:pt idx="1">
                  <c:v>81.481481481481481</c:v>
                </c:pt>
                <c:pt idx="2">
                  <c:v>72.972972972972968</c:v>
                </c:pt>
                <c:pt idx="3">
                  <c:v>70</c:v>
                </c:pt>
                <c:pt idx="4">
                  <c:v>64.366393315797623</c:v>
                </c:pt>
                <c:pt idx="5">
                  <c:v>62.5</c:v>
                </c:pt>
                <c:pt idx="6">
                  <c:v>60.801564027370482</c:v>
                </c:pt>
                <c:pt idx="7">
                  <c:v>59.649122807017541</c:v>
                </c:pt>
                <c:pt idx="8">
                  <c:v>58.888888888888886</c:v>
                </c:pt>
                <c:pt idx="9">
                  <c:v>58.202716823406476</c:v>
                </c:pt>
                <c:pt idx="10">
                  <c:v>58.04195804195804</c:v>
                </c:pt>
                <c:pt idx="11">
                  <c:v>55.72755417956656</c:v>
                </c:pt>
                <c:pt idx="12">
                  <c:v>53.465346534653463</c:v>
                </c:pt>
                <c:pt idx="13">
                  <c:v>53.070175438596493</c:v>
                </c:pt>
                <c:pt idx="14">
                  <c:v>52.759381898454748</c:v>
                </c:pt>
                <c:pt idx="15">
                  <c:v>41.880341880341881</c:v>
                </c:pt>
                <c:pt idx="16">
                  <c:v>39.823008849557525</c:v>
                </c:pt>
                <c:pt idx="17">
                  <c:v>35.862068965517238</c:v>
                </c:pt>
              </c:numCache>
            </c:numRef>
          </c:val>
        </c:ser>
        <c:gapWidth val="18"/>
        <c:axId val="224035968"/>
        <c:axId val="224037504"/>
      </c:barChart>
      <c:barChart>
        <c:barDir val="bar"/>
        <c:grouping val="clustered"/>
        <c:ser>
          <c:idx val="1"/>
          <c:order val="1"/>
          <c:tx>
            <c:strRef>
              <c:f>fidelidad!$V$4</c:f>
              <c:strCache>
                <c:ptCount val="1"/>
                <c:pt idx="0">
                  <c:v>var.  Invierno 09-10/10-11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0"/>
              <c:layout>
                <c:manualLayout>
                  <c:x val="0.70420948114623449"/>
                  <c:y val="5.9992491939634222E-7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0.70847422664542348"/>
                  <c:y val="1.9052115627729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0.64284942388066624"/>
                  <c:y val="-3.8093732569368976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0.58437973845644653"/>
                  <c:y val="-5.7139848947904519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0.65254947237167427"/>
                  <c:y val="-1.9046116378535264E-3"/>
                </c:manualLayout>
              </c:layout>
              <c:spPr>
                <a:gradFill>
                  <a:gsLst>
                    <a:gs pos="0">
                      <a:srgbClr val="4F81BD">
                        <a:lumMod val="75000"/>
                      </a:srgbClr>
                    </a:gs>
                    <a:gs pos="50000">
                      <a:srgbClr val="4F81BD">
                        <a:lumMod val="20000"/>
                        <a:lumOff val="80000"/>
                      </a:srgbClr>
                    </a:gs>
                    <a:gs pos="100000">
                      <a:schemeClr val="accent1">
                        <a:lumMod val="75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5"/>
              <c:layout>
                <c:manualLayout>
                  <c:x val="-0.6531304408063362"/>
                  <c:y val="-1.9044616566236741E-3"/>
                </c:manualLayout>
              </c:layout>
              <c:spPr>
                <a:gradFill>
                  <a:gsLst>
                    <a:gs pos="0">
                      <a:schemeClr val="bg1">
                        <a:lumMod val="50000"/>
                      </a:scheme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6"/>
              <c:layout>
                <c:manualLayout>
                  <c:x val="0.5595903664534605"/>
                  <c:y val="-1.9044616566236741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5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7"/>
              <c:layout>
                <c:manualLayout>
                  <c:x val="0.53973168309972985"/>
                  <c:y val="4.4994368954725539E-7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0.62076046212698521"/>
                  <c:y val="1.905361544002769E-3"/>
                </c:manualLayout>
              </c:layout>
              <c:spPr>
                <a:gradFill>
                  <a:gsLst>
                    <a:gs pos="0">
                      <a:schemeClr val="bg1">
                        <a:lumMod val="50000"/>
                      </a:scheme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9"/>
              <c:layout>
                <c:manualLayout>
                  <c:x val="-0.62322365129578794"/>
                  <c:y val="1.9056615064624663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chemeClr val="bg1">
                        <a:lumMod val="50000"/>
                      </a:scheme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0"/>
              <c:layout>
                <c:manualLayout>
                  <c:x val="-0.62063961946105772"/>
                  <c:y val="1.905361544002769E-3"/>
                </c:manualLayout>
              </c:layout>
              <c:spPr>
                <a:gradFill>
                  <a:gsLst>
                    <a:gs pos="0">
                      <a:schemeClr val="bg1">
                        <a:lumMod val="50000"/>
                      </a:scheme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1"/>
              <c:layout>
                <c:manualLayout>
                  <c:x val="-0.61284580629767405"/>
                  <c:y val="4.4994368954725396E-7"/>
                </c:manualLayout>
              </c:layout>
              <c:spPr>
                <a:gradFill>
                  <a:gsLst>
                    <a:gs pos="0">
                      <a:schemeClr val="bg1">
                        <a:lumMod val="50000"/>
                      </a:scheme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2"/>
              <c:layout>
                <c:manualLayout>
                  <c:x val="-0.59450265930834856"/>
                  <c:y val="1.90521156277292E-3"/>
                </c:manualLayout>
              </c:layout>
              <c:spPr>
                <a:gradFill>
                  <a:gsLst>
                    <a:gs pos="0">
                      <a:schemeClr val="bg1">
                        <a:lumMod val="50000"/>
                      </a:scheme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3"/>
              <c:layout>
                <c:manualLayout>
                  <c:x val="-0.59367184673763251"/>
                  <c:y val="1.90521156277292E-3"/>
                </c:manualLayout>
              </c:layout>
              <c:spPr>
                <a:gradFill>
                  <a:gsLst>
                    <a:gs pos="0">
                      <a:schemeClr val="bg1">
                        <a:lumMod val="50000"/>
                      </a:scheme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4"/>
              <c:layout>
                <c:manualLayout>
                  <c:x val="-0.59645800140085126"/>
                  <c:y val="-1.904011712934127E-3"/>
                </c:manualLayout>
              </c:layout>
              <c:spPr>
                <a:gradFill>
                  <a:gsLst>
                    <a:gs pos="0">
                      <a:schemeClr val="bg1">
                        <a:lumMod val="50000"/>
                      </a:scheme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5"/>
              <c:layout>
                <c:manualLayout>
                  <c:x val="-0.55764302922545261"/>
                  <c:y val="1.4998122984908473E-7"/>
                </c:manualLayout>
              </c:layout>
              <c:spPr>
                <a:gradFill>
                  <a:gsLst>
                    <a:gs pos="0">
                      <a:schemeClr val="bg1">
                        <a:lumMod val="50000"/>
                      </a:scheme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6"/>
              <c:layout>
                <c:manualLayout>
                  <c:x val="0.38193994812232046"/>
                  <c:y val="-1.9043116753938254E-3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0.48173921075114873"/>
                  <c:y val="-1.9041616941639764E-3"/>
                </c:manualLayout>
              </c:layout>
              <c:spPr>
                <a:gradFill>
                  <a:gsLst>
                    <a:gs pos="0">
                      <a:schemeClr val="bg1">
                        <a:lumMod val="50000"/>
                      </a:scheme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8"/>
              <c:layout>
                <c:manualLayout>
                  <c:x val="0.30202153616428551"/>
                  <c:y val="1.49981229849085E-7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fidelidad!$C$6:$C$23</c:f>
              <c:strCache>
                <c:ptCount val="18"/>
                <c:pt idx="0">
                  <c:v>Reino Unido</c:v>
                </c:pt>
                <c:pt idx="1">
                  <c:v>Canarias</c:v>
                </c:pt>
                <c:pt idx="2">
                  <c:v>Bélgica</c:v>
                </c:pt>
                <c:pt idx="3">
                  <c:v>Irlanda</c:v>
                </c:pt>
                <c:pt idx="4">
                  <c:v>Todos los países</c:v>
                </c:pt>
                <c:pt idx="5">
                  <c:v>Noruega</c:v>
                </c:pt>
                <c:pt idx="6">
                  <c:v>España</c:v>
                </c:pt>
                <c:pt idx="7">
                  <c:v>Península</c:v>
                </c:pt>
                <c:pt idx="8">
                  <c:v>Dinamarca</c:v>
                </c:pt>
                <c:pt idx="9">
                  <c:v>Total nórdicos</c:v>
                </c:pt>
                <c:pt idx="10">
                  <c:v>Finlandia</c:v>
                </c:pt>
                <c:pt idx="11">
                  <c:v>Suecia</c:v>
                </c:pt>
                <c:pt idx="12">
                  <c:v>Suiza + Austria</c:v>
                </c:pt>
                <c:pt idx="13">
                  <c:v>Holanda</c:v>
                </c:pt>
                <c:pt idx="14">
                  <c:v>Alemania</c:v>
                </c:pt>
                <c:pt idx="15">
                  <c:v>Francia</c:v>
                </c:pt>
                <c:pt idx="16">
                  <c:v>Rusia</c:v>
                </c:pt>
                <c:pt idx="17">
                  <c:v>Italia</c:v>
                </c:pt>
              </c:strCache>
            </c:strRef>
          </c:cat>
          <c:val>
            <c:numRef>
              <c:f>fidelidad!$V$6:$V$23</c:f>
              <c:numCache>
                <c:formatCode>0.0%</c:formatCode>
                <c:ptCount val="18"/>
                <c:pt idx="0">
                  <c:v>2.0704148896723451E-2</c:v>
                </c:pt>
                <c:pt idx="1">
                  <c:v>3.0990173847316616E-2</c:v>
                </c:pt>
                <c:pt idx="2">
                  <c:v>2.8971417460625926E-2</c:v>
                </c:pt>
                <c:pt idx="3">
                  <c:v>0.25555555555555554</c:v>
                </c:pt>
                <c:pt idx="4">
                  <c:v>-3.5083716591858716E-2</c:v>
                </c:pt>
                <c:pt idx="5">
                  <c:v>-6.9548872180451249E-2</c:v>
                </c:pt>
                <c:pt idx="6">
                  <c:v>6.9554785390562479E-2</c:v>
                </c:pt>
                <c:pt idx="7">
                  <c:v>7.2903207281706628E-2</c:v>
                </c:pt>
                <c:pt idx="8">
                  <c:v>-6.9961685823754838E-2</c:v>
                </c:pt>
                <c:pt idx="9">
                  <c:v>-0.13600204263559024</c:v>
                </c:pt>
                <c:pt idx="10">
                  <c:v>-0.16599904949419519</c:v>
                </c:pt>
                <c:pt idx="11">
                  <c:v>-0.18398938522777541</c:v>
                </c:pt>
                <c:pt idx="12">
                  <c:v>-5.1746684102372598E-2</c:v>
                </c:pt>
                <c:pt idx="13">
                  <c:v>-8.9642375168690891E-2</c:v>
                </c:pt>
                <c:pt idx="14">
                  <c:v>-0.11847472820828742</c:v>
                </c:pt>
                <c:pt idx="15">
                  <c:v>-0.20227920227920226</c:v>
                </c:pt>
                <c:pt idx="16">
                  <c:v>0.70670037926675122</c:v>
                </c:pt>
                <c:pt idx="17">
                  <c:v>-0.35330695308083671</c:v>
                </c:pt>
              </c:numCache>
            </c:numRef>
          </c:val>
        </c:ser>
        <c:gapWidth val="18"/>
        <c:axId val="224044928"/>
        <c:axId val="224043392"/>
      </c:barChart>
      <c:catAx>
        <c:axId val="224035968"/>
        <c:scaling>
          <c:orientation val="maxMin"/>
        </c:scaling>
        <c:axPos val="l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24037504"/>
        <c:crosses val="autoZero"/>
        <c:auto val="1"/>
        <c:lblAlgn val="ctr"/>
        <c:lblOffset val="100"/>
      </c:catAx>
      <c:valAx>
        <c:axId val="224037504"/>
        <c:scaling>
          <c:orientation val="minMax"/>
        </c:scaling>
        <c:delete val="1"/>
        <c:axPos val="t"/>
        <c:numFmt formatCode="0.0" sourceLinked="1"/>
        <c:tickLblPos val="none"/>
        <c:crossAx val="224035968"/>
        <c:crosses val="autoZero"/>
        <c:crossBetween val="between"/>
      </c:valAx>
      <c:valAx>
        <c:axId val="224043392"/>
        <c:scaling>
          <c:orientation val="minMax"/>
        </c:scaling>
        <c:delete val="1"/>
        <c:axPos val="t"/>
        <c:numFmt formatCode="0.0%" sourceLinked="1"/>
        <c:tickLblPos val="none"/>
        <c:crossAx val="224044928"/>
        <c:crosses val="autoZero"/>
        <c:crossBetween val="between"/>
      </c:valAx>
      <c:catAx>
        <c:axId val="224044928"/>
        <c:scaling>
          <c:orientation val="maxMin"/>
        </c:scaling>
        <c:delete val="1"/>
        <c:axPos val="r"/>
        <c:tickLblPos val="none"/>
        <c:crossAx val="22404339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8189761470432034"/>
          <c:y val="9.5606584741760842E-2"/>
          <c:w val="0.44384125737948438"/>
          <c:h val="2.9855075646925293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5.xml"/><Relationship Id="rId4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6.xml"/><Relationship Id="rId4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7.xml"/><Relationship Id="rId5" Type="http://schemas.openxmlformats.org/officeDocument/2006/relationships/chart" Target="../charts/chart8.xml"/><Relationship Id="rId4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9.xml"/><Relationship Id="rId4" Type="http://schemas.openxmlformats.org/officeDocument/2006/relationships/hyperlink" Target="#Indic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hyperlink" Target="#Indice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0.xml"/><Relationship Id="rId4" Type="http://schemas.openxmlformats.org/officeDocument/2006/relationships/hyperlink" Target="#Indic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1.xml"/><Relationship Id="rId4" Type="http://schemas.openxmlformats.org/officeDocument/2006/relationships/hyperlink" Target="#Indice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4" Type="http://schemas.openxmlformats.org/officeDocument/2006/relationships/hyperlink" Target="#Indice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hyperlink" Target="#Indice!A1"/><Relationship Id="rId7" Type="http://schemas.openxmlformats.org/officeDocument/2006/relationships/chart" Target="../charts/chart15.xml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hyperlink" Target="#Indice!A1"/><Relationship Id="rId9" Type="http://schemas.openxmlformats.org/officeDocument/2006/relationships/chart" Target="../charts/chart17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19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0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21.xml"/><Relationship Id="rId4" Type="http://schemas.openxmlformats.org/officeDocument/2006/relationships/hyperlink" Target="#Indice!A1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4.xml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5.xm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6.xml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27.xml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444737</xdr:colOff>
      <xdr:row>4</xdr:row>
      <xdr:rowOff>44312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38100"/>
          <a:ext cx="1159112" cy="8825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152400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16</xdr:col>
      <xdr:colOff>111125</xdr:colOff>
      <xdr:row>15</xdr:row>
      <xdr:rowOff>0</xdr:rowOff>
    </xdr:from>
    <xdr:to>
      <xdr:col>16</xdr:col>
      <xdr:colOff>558799</xdr:colOff>
      <xdr:row>34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2855575" y="40481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152400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476250</xdr:colOff>
      <xdr:row>24</xdr:row>
      <xdr:rowOff>19050</xdr:rowOff>
    </xdr:from>
    <xdr:to>
      <xdr:col>17</xdr:col>
      <xdr:colOff>444499</xdr:colOff>
      <xdr:row>26</xdr:row>
      <xdr:rowOff>47625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248775" y="5400675"/>
          <a:ext cx="444499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</xdr:row>
      <xdr:rowOff>85725</xdr:rowOff>
    </xdr:from>
    <xdr:to>
      <xdr:col>9</xdr:col>
      <xdr:colOff>771524</xdr:colOff>
      <xdr:row>39</xdr:row>
      <xdr:rowOff>104776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37</xdr:row>
      <xdr:rowOff>152400</xdr:rowOff>
    </xdr:from>
    <xdr:to>
      <xdr:col>10</xdr:col>
      <xdr:colOff>723899</xdr:colOff>
      <xdr:row>40</xdr:row>
      <xdr:rowOff>19050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953375" y="61436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0.00785</cdr:x>
      <cdr:y>0</cdr:y>
    </cdr:from>
    <cdr:to>
      <cdr:x>1</cdr:x>
      <cdr:y>0.11985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09550" y="0"/>
          <a:ext cx="6019795" cy="681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600" b="1">
              <a:solidFill>
                <a:schemeClr val="tx2">
                  <a:lumMod val="75000"/>
                </a:schemeClr>
              </a:solidFill>
            </a:rPr>
            <a:t>RENTA MEDIA FAMILIAR DE LOS TURISTAS DE TENERIFE SEGÚN MERCADOS. </a:t>
          </a:r>
        </a:p>
      </cdr:txBody>
    </cdr:sp>
  </cdr:relSizeAnchor>
  <cdr:relSizeAnchor xmlns:cdr="http://schemas.openxmlformats.org/drawingml/2006/chartDrawing">
    <cdr:from>
      <cdr:x>0</cdr:x>
      <cdr:y>0.94305</cdr:y>
    </cdr:from>
    <cdr:to>
      <cdr:x>0.94682</cdr:x>
      <cdr:y>0.99703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62575"/>
          <a:ext cx="5744758" cy="3069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1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542925</xdr:colOff>
      <xdr:row>16</xdr:row>
      <xdr:rowOff>57150</xdr:rowOff>
    </xdr:from>
    <xdr:to>
      <xdr:col>9</xdr:col>
      <xdr:colOff>342899</xdr:colOff>
      <xdr:row>18</xdr:row>
      <xdr:rowOff>85725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353300" y="38195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88898</xdr:colOff>
      <xdr:row>5</xdr:row>
      <xdr:rowOff>133349</xdr:rowOff>
    </xdr:from>
    <xdr:to>
      <xdr:col>6</xdr:col>
      <xdr:colOff>228600</xdr:colOff>
      <xdr:row>38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238125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269875</xdr:colOff>
      <xdr:row>30</xdr:row>
      <xdr:rowOff>63500</xdr:rowOff>
    </xdr:from>
    <xdr:to>
      <xdr:col>7</xdr:col>
      <xdr:colOff>717549</xdr:colOff>
      <xdr:row>32</xdr:row>
      <xdr:rowOff>92075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270750" y="48831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0.91408</cdr:y>
    </cdr:from>
    <cdr:to>
      <cdr:x>0.95691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62501"/>
          <a:ext cx="5231774" cy="4476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** En julio 2010 se ha introducido una nueva relación "con madre y/o padre": el dato de 2010 correspondiente a este item hace referencia al período julio-diciembre 2010.</a:t>
          </a:r>
        </a:p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1</xdr:row>
      <xdr:rowOff>381000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257175</xdr:colOff>
      <xdr:row>14</xdr:row>
      <xdr:rowOff>66675</xdr:rowOff>
    </xdr:from>
    <xdr:to>
      <xdr:col>24</xdr:col>
      <xdr:colOff>447674</xdr:colOff>
      <xdr:row>15</xdr:row>
      <xdr:rowOff>85725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0944225" y="3629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5</xdr:row>
      <xdr:rowOff>95250</xdr:rowOff>
    </xdr:from>
    <xdr:to>
      <xdr:col>9</xdr:col>
      <xdr:colOff>6350</xdr:colOff>
      <xdr:row>30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33</xdr:row>
      <xdr:rowOff>0</xdr:rowOff>
    </xdr:from>
    <xdr:to>
      <xdr:col>10</xdr:col>
      <xdr:colOff>581024</xdr:colOff>
      <xdr:row>35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562850" y="54578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9</xdr:col>
      <xdr:colOff>34925</xdr:colOff>
      <xdr:row>4</xdr:row>
      <xdr:rowOff>152400</xdr:rowOff>
    </xdr:from>
    <xdr:to>
      <xdr:col>16</xdr:col>
      <xdr:colOff>15875</xdr:colOff>
      <xdr:row>30</xdr:row>
      <xdr:rowOff>47625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7.45931E-17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75" y="3914380"/>
          <a:ext cx="5111750" cy="190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0.71315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2776" y="434502"/>
          <a:ext cx="1588137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73262</xdr:colOff>
      <xdr:row>1</xdr:row>
      <xdr:rowOff>723900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14</xdr:row>
      <xdr:rowOff>85725</xdr:rowOff>
    </xdr:from>
    <xdr:to>
      <xdr:col>8</xdr:col>
      <xdr:colOff>71092</xdr:colOff>
      <xdr:row>27</xdr:row>
      <xdr:rowOff>114299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4943475" y="3524250"/>
          <a:ext cx="452092" cy="352424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101861"/>
          <a:ext cx="4991100" cy="195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0.76119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2779" y="434502"/>
          <a:ext cx="1833421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(Euros/Persona/día)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178037</xdr:colOff>
      <xdr:row>2</xdr:row>
      <xdr:rowOff>276225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27</xdr:col>
      <xdr:colOff>409575</xdr:colOff>
      <xdr:row>25</xdr:row>
      <xdr:rowOff>76200</xdr:rowOff>
    </xdr:from>
    <xdr:to>
      <xdr:col>28</xdr:col>
      <xdr:colOff>276224</xdr:colOff>
      <xdr:row>27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6649700" y="54959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22</xdr:row>
      <xdr:rowOff>180975</xdr:rowOff>
    </xdr:from>
    <xdr:to>
      <xdr:col>29</xdr:col>
      <xdr:colOff>447674</xdr:colOff>
      <xdr:row>25</xdr:row>
      <xdr:rowOff>19050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2954000" y="4876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352425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47625</xdr:rowOff>
    </xdr:from>
    <xdr:to>
      <xdr:col>5</xdr:col>
      <xdr:colOff>447674</xdr:colOff>
      <xdr:row>26</xdr:row>
      <xdr:rowOff>76200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114925" y="54102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161925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>
    <xdr:from>
      <xdr:col>10</xdr:col>
      <xdr:colOff>200025</xdr:colOff>
      <xdr:row>13</xdr:row>
      <xdr:rowOff>209550</xdr:rowOff>
    </xdr:from>
    <xdr:to>
      <xdr:col>10</xdr:col>
      <xdr:colOff>638175</xdr:colOff>
      <xdr:row>41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3"/>
        </xdr:cNvPr>
        <xdr:cNvSpPr/>
      </xdr:nvSpPr>
      <xdr:spPr>
        <a:xfrm>
          <a:off x="8972550" y="3114675"/>
          <a:ext cx="438150" cy="2381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>
    <xdr:from>
      <xdr:col>9</xdr:col>
      <xdr:colOff>76200</xdr:colOff>
      <xdr:row>23</xdr:row>
      <xdr:rowOff>38100</xdr:rowOff>
    </xdr:from>
    <xdr:to>
      <xdr:col>9</xdr:col>
      <xdr:colOff>514350</xdr:colOff>
      <xdr:row>24</xdr:row>
      <xdr:rowOff>0</xdr:rowOff>
    </xdr:to>
    <xdr:sp macro="" textlink="">
      <xdr:nvSpPr>
        <xdr:cNvPr id="3" name="2 Flecha izquierda">
          <a:hlinkClick xmlns:r="http://schemas.openxmlformats.org/officeDocument/2006/relationships" r:id="rId3"/>
        </xdr:cNvPr>
        <xdr:cNvSpPr/>
      </xdr:nvSpPr>
      <xdr:spPr>
        <a:xfrm>
          <a:off x="9991725" y="5210175"/>
          <a:ext cx="438150" cy="1238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371475</xdr:colOff>
      <xdr:row>33</xdr:row>
      <xdr:rowOff>28575</xdr:rowOff>
    </xdr:from>
    <xdr:to>
      <xdr:col>8</xdr:col>
      <xdr:colOff>171449</xdr:colOff>
      <xdr:row>33</xdr:row>
      <xdr:rowOff>381000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524500" y="65913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184150</xdr:colOff>
      <xdr:row>4</xdr:row>
      <xdr:rowOff>104774</xdr:rowOff>
    </xdr:from>
    <xdr:to>
      <xdr:col>10</xdr:col>
      <xdr:colOff>431800</xdr:colOff>
      <xdr:row>44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34</xdr:row>
      <xdr:rowOff>247650</xdr:rowOff>
    </xdr:from>
    <xdr:to>
      <xdr:col>11</xdr:col>
      <xdr:colOff>723899</xdr:colOff>
      <xdr:row>36</xdr:row>
      <xdr:rowOff>66675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410575" y="5753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0.84457</cdr:x>
      <cdr:y>0.31327</cdr:y>
    </cdr:from>
    <cdr:to>
      <cdr:x>0.94136</cdr:x>
      <cdr:y>0.35848</cdr:y>
    </cdr:to>
    <cdr:sp macro="" textlink="">
      <cdr:nvSpPr>
        <cdr:cNvPr id="5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86383" y="2088728"/>
          <a:ext cx="628753" cy="301438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chemeClr val="accent1">
                <a:lumMod val="75000"/>
              </a:schemeClr>
            </a:gs>
            <a:gs pos="50000">
              <a:schemeClr val="accent1">
                <a:lumMod val="60000"/>
                <a:lumOff val="40000"/>
              </a:schemeClr>
            </a:gs>
            <a:gs pos="100000">
              <a:schemeClr val="accent1">
                <a:lumMod val="75000"/>
              </a:schemeClr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333375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238125</xdr:colOff>
      <xdr:row>14</xdr:row>
      <xdr:rowOff>123825</xdr:rowOff>
    </xdr:from>
    <xdr:to>
      <xdr:col>24</xdr:col>
      <xdr:colOff>447674</xdr:colOff>
      <xdr:row>15</xdr:row>
      <xdr:rowOff>314325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1077575" y="29337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6</xdr:row>
      <xdr:rowOff>117475</xdr:rowOff>
    </xdr:from>
    <xdr:to>
      <xdr:col>8</xdr:col>
      <xdr:colOff>666750</xdr:colOff>
      <xdr:row>31</xdr:row>
      <xdr:rowOff>155576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32</xdr:row>
      <xdr:rowOff>85725</xdr:rowOff>
    </xdr:from>
    <xdr:to>
      <xdr:col>8</xdr:col>
      <xdr:colOff>800099</xdr:colOff>
      <xdr:row>34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6067425" y="53054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17</xdr:col>
      <xdr:colOff>209550</xdr:colOff>
      <xdr:row>32</xdr:row>
      <xdr:rowOff>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133350</xdr:colOff>
      <xdr:row>38</xdr:row>
      <xdr:rowOff>9525</xdr:rowOff>
    </xdr:from>
    <xdr:to>
      <xdr:col>8</xdr:col>
      <xdr:colOff>723900</xdr:colOff>
      <xdr:row>63</xdr:row>
      <xdr:rowOff>47626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123825</xdr:rowOff>
    </xdr:from>
    <xdr:to>
      <xdr:col>9</xdr:col>
      <xdr:colOff>695326</xdr:colOff>
      <xdr:row>35</xdr:row>
      <xdr:rowOff>152402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33</xdr:row>
      <xdr:rowOff>104775</xdr:rowOff>
    </xdr:from>
    <xdr:to>
      <xdr:col>10</xdr:col>
      <xdr:colOff>723899</xdr:colOff>
      <xdr:row>35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048625" y="55245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0.9608</cdr:y>
    </cdr:from>
    <cdr:to>
      <cdr:x>0.9498</cdr:x>
      <cdr:y>1</cdr:y>
    </cdr:to>
    <cdr:sp macro="" textlink="">
      <cdr:nvSpPr>
        <cdr:cNvPr id="163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009298"/>
          <a:ext cx="5744748" cy="2008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200025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20</xdr:col>
      <xdr:colOff>142875</xdr:colOff>
      <xdr:row>33</xdr:row>
      <xdr:rowOff>161925</xdr:rowOff>
    </xdr:from>
    <xdr:to>
      <xdr:col>23</xdr:col>
      <xdr:colOff>447674</xdr:colOff>
      <xdr:row>35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1068050" y="67246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3</xdr:row>
      <xdr:rowOff>47625</xdr:rowOff>
    </xdr:from>
    <xdr:to>
      <xdr:col>9</xdr:col>
      <xdr:colOff>200025</xdr:colOff>
      <xdr:row>31</xdr:row>
      <xdr:rowOff>66674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266700</xdr:colOff>
      <xdr:row>29</xdr:row>
      <xdr:rowOff>76200</xdr:rowOff>
    </xdr:from>
    <xdr:to>
      <xdr:col>10</xdr:col>
      <xdr:colOff>714374</xdr:colOff>
      <xdr:row>31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486650" y="4772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000080"/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24</xdr:row>
      <xdr:rowOff>38100</xdr:rowOff>
    </xdr:from>
    <xdr:to>
      <xdr:col>9</xdr:col>
      <xdr:colOff>57149</xdr:colOff>
      <xdr:row>26</xdr:row>
      <xdr:rowOff>66675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076950" y="52101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104775</xdr:rowOff>
    </xdr:from>
    <xdr:to>
      <xdr:col>10</xdr:col>
      <xdr:colOff>323850</xdr:colOff>
      <xdr:row>34</xdr:row>
      <xdr:rowOff>304800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34</xdr:row>
      <xdr:rowOff>247650</xdr:rowOff>
    </xdr:from>
    <xdr:to>
      <xdr:col>11</xdr:col>
      <xdr:colOff>676274</xdr:colOff>
      <xdr:row>36</xdr:row>
      <xdr:rowOff>66675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362950" y="5753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0.78005</cdr:x>
      <cdr:y>0.46892</cdr:y>
    </cdr:from>
    <cdr:to>
      <cdr:x>0.92521</cdr:x>
      <cdr:y>0.52714</cdr:y>
    </cdr:to>
    <cdr:sp macro="" textlink="">
      <cdr:nvSpPr>
        <cdr:cNvPr id="5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7268" y="2371708"/>
          <a:ext cx="942967" cy="294463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chemeClr val="accent6"/>
            </a:gs>
            <a:gs pos="50000">
              <a:schemeClr val="accent6">
                <a:lumMod val="20000"/>
                <a:lumOff val="80000"/>
              </a:schemeClr>
            </a:gs>
            <a:gs pos="100000">
              <a:schemeClr val="accent6"/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238125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16</xdr:row>
      <xdr:rowOff>114300</xdr:rowOff>
    </xdr:from>
    <xdr:to>
      <xdr:col>10</xdr:col>
      <xdr:colOff>133349</xdr:colOff>
      <xdr:row>18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91350" y="35147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806687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18</xdr:col>
      <xdr:colOff>323850</xdr:colOff>
      <xdr:row>10</xdr:row>
      <xdr:rowOff>0</xdr:rowOff>
    </xdr:from>
    <xdr:to>
      <xdr:col>19</xdr:col>
      <xdr:colOff>9524</xdr:colOff>
      <xdr:row>11</xdr:row>
      <xdr:rowOff>190500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5840075" y="25146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10</xdr:col>
      <xdr:colOff>180975</xdr:colOff>
      <xdr:row>57</xdr:row>
      <xdr:rowOff>9525</xdr:rowOff>
    </xdr:from>
    <xdr:to>
      <xdr:col>11</xdr:col>
      <xdr:colOff>38099</xdr:colOff>
      <xdr:row>58</xdr:row>
      <xdr:rowOff>47625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9458325" y="13230225"/>
          <a:ext cx="447674" cy="2000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273049</xdr:colOff>
      <xdr:row>143</xdr:row>
      <xdr:rowOff>127000</xdr:rowOff>
    </xdr:from>
    <xdr:to>
      <xdr:col>8</xdr:col>
      <xdr:colOff>561974</xdr:colOff>
      <xdr:row>171</xdr:row>
      <xdr:rowOff>152400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80</xdr:row>
      <xdr:rowOff>0</xdr:rowOff>
    </xdr:from>
    <xdr:to>
      <xdr:col>7</xdr:col>
      <xdr:colOff>628650</xdr:colOff>
      <xdr:row>108</xdr:row>
      <xdr:rowOff>28575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79375</xdr:colOff>
      <xdr:row>111</xdr:row>
      <xdr:rowOff>0</xdr:rowOff>
    </xdr:from>
    <xdr:to>
      <xdr:col>8</xdr:col>
      <xdr:colOff>57150</xdr:colOff>
      <xdr:row>139</xdr:row>
      <xdr:rowOff>28575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254000</xdr:colOff>
      <xdr:row>177</xdr:row>
      <xdr:rowOff>57150</xdr:rowOff>
    </xdr:from>
    <xdr:to>
      <xdr:col>8</xdr:col>
      <xdr:colOff>542925</xdr:colOff>
      <xdr:row>205</xdr:row>
      <xdr:rowOff>85725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444500</xdr:colOff>
      <xdr:row>77</xdr:row>
      <xdr:rowOff>0</xdr:rowOff>
    </xdr:from>
    <xdr:to>
      <xdr:col>19</xdr:col>
      <xdr:colOff>330200</xdr:colOff>
      <xdr:row>105</xdr:row>
      <xdr:rowOff>79375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463551</xdr:colOff>
      <xdr:row>107</xdr:row>
      <xdr:rowOff>111125</xdr:rowOff>
    </xdr:from>
    <xdr:to>
      <xdr:col>19</xdr:col>
      <xdr:colOff>558801</xdr:colOff>
      <xdr:row>136</xdr:row>
      <xdr:rowOff>101600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2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168512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24</xdr:row>
      <xdr:rowOff>0</xdr:rowOff>
    </xdr:from>
    <xdr:to>
      <xdr:col>9</xdr:col>
      <xdr:colOff>114300</xdr:colOff>
      <xdr:row>26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753350" y="5438775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238125</xdr:colOff>
      <xdr:row>29</xdr:row>
      <xdr:rowOff>142875</xdr:rowOff>
    </xdr:from>
    <xdr:to>
      <xdr:col>9</xdr:col>
      <xdr:colOff>638175</xdr:colOff>
      <xdr:row>71</xdr:row>
      <xdr:rowOff>12701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0.76541</cdr:x>
      <cdr:y>0.54041</cdr:y>
    </cdr:from>
    <cdr:to>
      <cdr:x>0.91057</cdr:x>
      <cdr:y>0.58562</cdr:y>
    </cdr:to>
    <cdr:sp macro="" textlink="">
      <cdr:nvSpPr>
        <cdr:cNvPr id="5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2144" y="3603203"/>
          <a:ext cx="942967" cy="301438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chemeClr val="accent1">
                <a:lumMod val="75000"/>
              </a:schemeClr>
            </a:gs>
            <a:gs pos="50000">
              <a:schemeClr val="accent1">
                <a:lumMod val="60000"/>
                <a:lumOff val="40000"/>
              </a:schemeClr>
            </a:gs>
            <a:gs pos="100000">
              <a:schemeClr val="accent1">
                <a:lumMod val="75000"/>
              </a:schemeClr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168512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12</xdr:row>
      <xdr:rowOff>133350</xdr:rowOff>
    </xdr:from>
    <xdr:to>
      <xdr:col>8</xdr:col>
      <xdr:colOff>457199</xdr:colOff>
      <xdr:row>15</xdr:row>
      <xdr:rowOff>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562725" y="35242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171450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22</xdr:row>
      <xdr:rowOff>28575</xdr:rowOff>
    </xdr:from>
    <xdr:to>
      <xdr:col>8</xdr:col>
      <xdr:colOff>495299</xdr:colOff>
      <xdr:row>24</xdr:row>
      <xdr:rowOff>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62775" y="43434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0</xdr:colOff>
      <xdr:row>25</xdr:row>
      <xdr:rowOff>1</xdr:rowOff>
    </xdr:from>
    <xdr:to>
      <xdr:col>10</xdr:col>
      <xdr:colOff>0</xdr:colOff>
      <xdr:row>51</xdr:row>
      <xdr:rowOff>57151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2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0.00546</cdr:x>
      <cdr:y>0.40304</cdr:y>
    </cdr:from>
    <cdr:to>
      <cdr:x>0.98909</cdr:x>
      <cdr:y>0.95329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36769" y="2019299"/>
          <a:ext cx="6623936" cy="27568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24</xdr:row>
      <xdr:rowOff>95250</xdr:rowOff>
    </xdr:from>
    <xdr:to>
      <xdr:col>9</xdr:col>
      <xdr:colOff>85724</xdr:colOff>
      <xdr:row>26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515100" y="50673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4</xdr:row>
      <xdr:rowOff>85725</xdr:rowOff>
    </xdr:from>
    <xdr:to>
      <xdr:col>10</xdr:col>
      <xdr:colOff>295275</xdr:colOff>
      <xdr:row>35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219075</xdr:colOff>
      <xdr:row>34</xdr:row>
      <xdr:rowOff>238125</xdr:rowOff>
    </xdr:from>
    <xdr:to>
      <xdr:col>11</xdr:col>
      <xdr:colOff>666749</xdr:colOff>
      <xdr:row>36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353425" y="57435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0.56305</cdr:x>
      <cdr:y>0.4934</cdr:y>
    </cdr:from>
    <cdr:to>
      <cdr:x>0.68622</cdr:x>
      <cdr:y>0.53861</cdr:y>
    </cdr:to>
    <cdr:sp macro="" textlink="">
      <cdr:nvSpPr>
        <cdr:cNvPr id="5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7601" y="2495491"/>
          <a:ext cx="800118" cy="228662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chemeClr val="accent6">
                <a:lumMod val="75000"/>
              </a:schemeClr>
            </a:gs>
            <a:gs pos="50000">
              <a:schemeClr val="accent6">
                <a:lumMod val="40000"/>
                <a:lumOff val="60000"/>
              </a:schemeClr>
            </a:gs>
            <a:gs pos="100000">
              <a:schemeClr val="accent6">
                <a:lumMod val="75000"/>
              </a:schemeClr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14</xdr:row>
      <xdr:rowOff>19050</xdr:rowOff>
    </xdr:from>
    <xdr:to>
      <xdr:col>8</xdr:col>
      <xdr:colOff>495299</xdr:colOff>
      <xdr:row>16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981700" y="27336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225425</xdr:colOff>
      <xdr:row>18</xdr:row>
      <xdr:rowOff>111125</xdr:rowOff>
    </xdr:from>
    <xdr:to>
      <xdr:col>11</xdr:col>
      <xdr:colOff>561975</xdr:colOff>
      <xdr:row>49</xdr:row>
      <xdr:rowOff>104775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381000</xdr:colOff>
      <xdr:row>52</xdr:row>
      <xdr:rowOff>57150</xdr:rowOff>
    </xdr:from>
    <xdr:to>
      <xdr:col>21</xdr:col>
      <xdr:colOff>936625</xdr:colOff>
      <xdr:row>74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314325</xdr:colOff>
      <xdr:row>55</xdr:row>
      <xdr:rowOff>127000</xdr:rowOff>
    </xdr:from>
    <xdr:to>
      <xdr:col>21</xdr:col>
      <xdr:colOff>895349</xdr:colOff>
      <xdr:row>72</xdr:row>
      <xdr:rowOff>139700</xdr:rowOff>
    </xdr:to>
    <xdr:sp macro="" textlink="">
      <xdr:nvSpPr>
        <xdr:cNvPr id="6" name="5 Rectángulo"/>
        <xdr:cNvSpPr/>
      </xdr:nvSpPr>
      <xdr:spPr>
        <a:xfrm>
          <a:off x="6896100" y="9499600"/>
          <a:ext cx="4057650" cy="2765425"/>
        </a:xfrm>
        <a:prstGeom prst="rect">
          <a:avLst/>
        </a:prstGeom>
        <a:solidFill>
          <a:schemeClr val="accent1">
            <a:alpha val="22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0.00264</cdr:x>
      <cdr:y>0.59721</cdr:y>
    </cdr:from>
    <cdr:to>
      <cdr:x>0.98626</cdr:x>
      <cdr:y>0.69582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17753" y="2994025"/>
          <a:ext cx="6627059" cy="4943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0.94623</cdr:y>
    </cdr:from>
    <cdr:to>
      <cdr:x>0.80224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390900"/>
          <a:ext cx="4974510" cy="188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0.85715</cdr:x>
      <cdr:y>0.61685</cdr:y>
    </cdr:from>
    <cdr:to>
      <cdr:x>0.96313</cdr:x>
      <cdr:y>0.69022</cdr:y>
    </cdr:to>
    <cdr:sp macro="" textlink="'Uso de internet'!$V$10">
      <cdr:nvSpPr>
        <cdr:cNvPr id="6" name="9 Rectángulo"/>
        <cdr:cNvSpPr/>
      </cdr:nvSpPr>
      <cdr:spPr>
        <a:xfrm xmlns:a="http://schemas.openxmlformats.org/drawingml/2006/main">
          <a:off x="5314974" y="2162181"/>
          <a:ext cx="657202" cy="25717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>
            <a:lumMod val="85000"/>
          </a:sys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fld id="{03809530-5310-4BC9-8285-2A2E12D4E5B1}" type="TxLink">
            <a:rPr lang="es-ES" sz="1400" b="1">
              <a:solidFill>
                <a:srgbClr val="1F497D">
                  <a:lumMod val="75000"/>
                </a:srgbClr>
              </a:solidFill>
            </a:rPr>
            <a:pPr algn="ctr"/>
            <a:t>54,5</a:t>
          </a:fld>
          <a:endParaRPr lang="es-ES" sz="1400" b="1">
            <a:solidFill>
              <a:srgbClr val="1F497D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0.84332</cdr:x>
      <cdr:y>0.34783</cdr:y>
    </cdr:from>
    <cdr:to>
      <cdr:x>0.96621</cdr:x>
      <cdr:y>0.44293</cdr:y>
    </cdr:to>
    <cdr:sp macro="" textlink="">
      <cdr:nvSpPr>
        <cdr:cNvPr id="9" name="8 CuadroTexto"/>
        <cdr:cNvSpPr txBox="1"/>
      </cdr:nvSpPr>
      <cdr:spPr>
        <a:xfrm xmlns:a="http://schemas.openxmlformats.org/drawingml/2006/main">
          <a:off x="5229226" y="1219200"/>
          <a:ext cx="7620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0.82949</cdr:x>
      <cdr:y>0.3288</cdr:y>
    </cdr:from>
    <cdr:to>
      <cdr:x>0.96928</cdr:x>
      <cdr:y>0.43478</cdr:y>
    </cdr:to>
    <cdr:sp macro="" textlink="">
      <cdr:nvSpPr>
        <cdr:cNvPr id="10" name="9 CuadroTexto"/>
        <cdr:cNvSpPr txBox="1"/>
      </cdr:nvSpPr>
      <cdr:spPr>
        <a:xfrm xmlns:a="http://schemas.openxmlformats.org/drawingml/2006/main">
          <a:off x="5143501" y="1152525"/>
          <a:ext cx="8667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0.81364</cdr:x>
      <cdr:y>0.3288</cdr:y>
    </cdr:from>
    <cdr:to>
      <cdr:x>0.94829</cdr:x>
      <cdr:y>0.40489</cdr:y>
    </cdr:to>
    <cdr:sp macro="" textlink="'Uso de internet'!$V$6">
      <cdr:nvSpPr>
        <cdr:cNvPr id="11" name="1 CuadroTexto"/>
        <cdr:cNvSpPr txBox="1"/>
      </cdr:nvSpPr>
      <cdr:spPr>
        <a:xfrm xmlns:a="http://schemas.openxmlformats.org/drawingml/2006/main">
          <a:off x="4962526" y="1152510"/>
          <a:ext cx="821262" cy="2667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D3C8AA2-CF88-4242-A6CA-41258F9B182E}" type="TxLink">
            <a:rPr lang="es-ES" sz="1600" b="1">
              <a:solidFill>
                <a:srgbClr val="1F497D">
                  <a:lumMod val="75000"/>
                </a:srgbClr>
              </a:solidFill>
            </a:rPr>
            <a:pPr algn="ctr"/>
            <a:t>75,6</a:t>
          </a:fld>
          <a:endParaRPr lang="es-ES" sz="1600" b="1">
            <a:solidFill>
              <a:srgbClr val="1F497D">
                <a:lumMod val="75000"/>
              </a:srgbClr>
            </a:solidFill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447674</xdr:colOff>
      <xdr:row>28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191375" y="55911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390525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247650</xdr:colOff>
      <xdr:row>27</xdr:row>
      <xdr:rowOff>0</xdr:rowOff>
    </xdr:from>
    <xdr:to>
      <xdr:col>13</xdr:col>
      <xdr:colOff>695324</xdr:colOff>
      <xdr:row>28</xdr:row>
      <xdr:rowOff>161925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1696700" y="61245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590550</xdr:colOff>
      <xdr:row>28</xdr:row>
      <xdr:rowOff>19050</xdr:rowOff>
    </xdr:from>
    <xdr:to>
      <xdr:col>10</xdr:col>
      <xdr:colOff>0</xdr:colOff>
      <xdr:row>62</xdr:row>
      <xdr:rowOff>66675</xdr:rowOff>
    </xdr:to>
    <xdr:grpSp>
      <xdr:nvGrpSpPr>
        <xdr:cNvPr id="4" name="3 Grupo"/>
        <xdr:cNvGrpSpPr/>
      </xdr:nvGrpSpPr>
      <xdr:grpSpPr>
        <a:xfrm>
          <a:off x="1352550" y="5953125"/>
          <a:ext cx="8096250" cy="5829300"/>
          <a:chOff x="1352550" y="5381625"/>
          <a:chExt cx="8743950" cy="5829300"/>
        </a:xfrm>
      </xdr:grpSpPr>
      <xdr:graphicFrame macro="">
        <xdr:nvGraphicFramePr>
          <xdr:cNvPr id="5" name="4 Gráfico"/>
          <xdr:cNvGraphicFramePr/>
        </xdr:nvGraphicFramePr>
        <xdr:xfrm>
          <a:off x="1352550" y="5381625"/>
          <a:ext cx="8743950" cy="5829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'Actividades realizadas '!$M$5">
        <xdr:nvSpPr>
          <xdr:cNvPr id="6" name="5 CuadroTexto"/>
          <xdr:cNvSpPr txBox="1"/>
        </xdr:nvSpPr>
        <xdr:spPr>
          <a:xfrm>
            <a:off x="7743824" y="10229849"/>
            <a:ext cx="521589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fld id="{BB32EE67-601C-4EA2-BB51-BD6159D8BCF9}" type="TxLink">
              <a:rPr lang="es-ES" sz="1200" b="1">
                <a:solidFill>
                  <a:schemeClr val="tx2">
                    <a:lumMod val="75000"/>
                  </a:schemeClr>
                </a:solidFill>
              </a:rPr>
              <a:t>49,3</a:t>
            </a:fld>
            <a:endParaRPr lang="es-ES" sz="12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'Actividades realizadas '!$O$5">
        <xdr:nvSpPr>
          <xdr:cNvPr id="7" name="6 CuadroTexto"/>
          <xdr:cNvSpPr txBox="1"/>
        </xdr:nvSpPr>
        <xdr:spPr>
          <a:xfrm>
            <a:off x="8571355" y="10239375"/>
            <a:ext cx="671323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94FFC424-FE48-4539-A71F-297C08543E19}" type="TxLink">
              <a:rPr lang="es-ES" sz="1200" b="1">
                <a:solidFill>
                  <a:schemeClr val="tx2">
                    <a:lumMod val="75000"/>
                  </a:schemeClr>
                </a:solidFill>
              </a:rPr>
              <a:t>3,8%</a:t>
            </a:fld>
            <a:endParaRPr lang="es-ES" sz="1200" b="1">
              <a:solidFill>
                <a:schemeClr val="tx2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0.96054</cdr:y>
    </cdr:from>
    <cdr:to>
      <cdr:x>0.56143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681619"/>
          <a:ext cx="4048125" cy="233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0.65434</cdr:x>
      <cdr:y>0.781</cdr:y>
    </cdr:from>
    <cdr:to>
      <cdr:x>0.99617</cdr:x>
      <cdr:y>0.89694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4886326" y="4619625"/>
          <a:ext cx="2552699" cy="6858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l"/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Porcentaje de turistas que realizan alguna actividad            </a:t>
          </a:r>
          <a:r>
            <a:rPr lang="es-ES" sz="12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%</a:t>
          </a:r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(Var  </a:t>
          </a:r>
          <a:r>
            <a:rPr lang="es-ES" sz="12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         )</a:t>
          </a:r>
          <a:endParaRPr lang="es-ES" sz="12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2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24</xdr:row>
      <xdr:rowOff>57150</xdr:rowOff>
    </xdr:from>
    <xdr:to>
      <xdr:col>9</xdr:col>
      <xdr:colOff>85724</xdr:colOff>
      <xdr:row>25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210300" y="5257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304800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447674</xdr:colOff>
      <xdr:row>25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448425" y="47053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0</xdr:colOff>
      <xdr:row>26</xdr:row>
      <xdr:rowOff>114300</xdr:rowOff>
    </xdr:from>
    <xdr:to>
      <xdr:col>10</xdr:col>
      <xdr:colOff>0</xdr:colOff>
      <xdr:row>63</xdr:row>
      <xdr:rowOff>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0.69826</cdr:x>
      <cdr:y>0.66989</cdr:y>
    </cdr:from>
    <cdr:to>
      <cdr:x>0.99867</cdr:x>
      <cdr:y>0.83092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4283197" y="3962388"/>
          <a:ext cx="1842745" cy="9524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ctr"/>
          <a:r>
            <a:rPr lang="es-ES" sz="14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 </a:t>
          </a:r>
          <a:r>
            <a:rPr lang="es-ES" sz="14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%</a:t>
          </a:r>
          <a:r>
            <a:rPr lang="es-ES" sz="14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de los turistas realizan alguna visita a lugares de interés</a:t>
          </a:r>
          <a:r>
            <a:rPr lang="es-ES" sz="14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turístico (         ) </a:t>
          </a:r>
          <a:endParaRPr lang="es-ES" sz="14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0.96054</cdr:y>
    </cdr:from>
    <cdr:to>
      <cdr:x>0.69419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700694"/>
          <a:ext cx="4258231" cy="233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0.0698</cdr:x>
      <cdr:y>0</cdr:y>
    </cdr:from>
    <cdr:to>
      <cdr:x>0.97671</cdr:x>
      <cdr:y>0.10467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428148" y="0"/>
          <a:ext cx="5563077" cy="619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 i="0" u="none" strike="noStrike" kern="120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PORCENTAJE DE TURISTAS QUE VISITAN LUGARES DE INTERES</a:t>
          </a:r>
        </a:p>
      </cdr:txBody>
    </cdr:sp>
  </cdr:relSizeAnchor>
  <cdr:relSizeAnchor xmlns:cdr="http://schemas.openxmlformats.org/drawingml/2006/chartDrawing">
    <cdr:from>
      <cdr:x>0.69504</cdr:x>
      <cdr:y>0.66989</cdr:y>
    </cdr:from>
    <cdr:to>
      <cdr:x>0.77483</cdr:x>
      <cdr:y>0.72464</cdr:y>
    </cdr:to>
    <cdr:sp macro="" textlink="'Excursiones realizadas'!$M$5">
      <cdr:nvSpPr>
        <cdr:cNvPr id="6" name="5 CuadroTexto"/>
        <cdr:cNvSpPr txBox="1"/>
      </cdr:nvSpPr>
      <cdr:spPr>
        <a:xfrm xmlns:a="http://schemas.openxmlformats.org/drawingml/2006/main">
          <a:off x="4263452" y="3962388"/>
          <a:ext cx="489440" cy="32384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1CDB7BA-DCD9-492D-AC3F-F6BA863004AC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53,4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0.86014</cdr:x>
      <cdr:y>0.781</cdr:y>
    </cdr:from>
    <cdr:to>
      <cdr:x>0.96729</cdr:x>
      <cdr:y>0.83253</cdr:y>
    </cdr:to>
    <cdr:sp macro="" textlink="'Excursiones realizadas'!$O$5">
      <cdr:nvSpPr>
        <cdr:cNvPr id="8" name="7 CuadroTexto"/>
        <cdr:cNvSpPr txBox="1"/>
      </cdr:nvSpPr>
      <cdr:spPr>
        <a:xfrm xmlns:a="http://schemas.openxmlformats.org/drawingml/2006/main">
          <a:off x="5349901" y="4619635"/>
          <a:ext cx="666455" cy="30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A58B2DE-A22E-4649-A27E-795BA9B957F2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2,4%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24</xdr:row>
      <xdr:rowOff>66674</xdr:rowOff>
    </xdr:from>
    <xdr:to>
      <xdr:col>10</xdr:col>
      <xdr:colOff>561974</xdr:colOff>
      <xdr:row>26</xdr:row>
      <xdr:rowOff>57149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639050" y="5086349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19050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447674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62775" y="7048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447674</xdr:colOff>
      <xdr:row>4</xdr:row>
      <xdr:rowOff>28575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9610725" y="7048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6</xdr:row>
      <xdr:rowOff>0</xdr:rowOff>
    </xdr:from>
    <xdr:to>
      <xdr:col>11</xdr:col>
      <xdr:colOff>723899</xdr:colOff>
      <xdr:row>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772525" y="9715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60325</xdr:colOff>
      <xdr:row>7</xdr:row>
      <xdr:rowOff>15875</xdr:rowOff>
    </xdr:from>
    <xdr:to>
      <xdr:col>11</xdr:col>
      <xdr:colOff>479425</xdr:colOff>
      <xdr:row>51</xdr:row>
      <xdr:rowOff>44450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17</xdr:row>
      <xdr:rowOff>66675</xdr:rowOff>
    </xdr:from>
    <xdr:to>
      <xdr:col>9</xdr:col>
      <xdr:colOff>180975</xdr:colOff>
      <xdr:row>19</xdr:row>
      <xdr:rowOff>95250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829425" y="4438650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603250</xdr:colOff>
      <xdr:row>34</xdr:row>
      <xdr:rowOff>69850</xdr:rowOff>
    </xdr:from>
    <xdr:to>
      <xdr:col>13</xdr:col>
      <xdr:colOff>288924</xdr:colOff>
      <xdr:row>36</xdr:row>
      <xdr:rowOff>98425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747250" y="55753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200025</xdr:colOff>
      <xdr:row>7</xdr:row>
      <xdr:rowOff>38099</xdr:rowOff>
    </xdr:from>
    <xdr:to>
      <xdr:col>11</xdr:col>
      <xdr:colOff>590550</xdr:colOff>
      <xdr:row>41</xdr:row>
      <xdr:rowOff>111125</xdr:rowOff>
    </xdr:to>
    <xdr:grpSp>
      <xdr:nvGrpSpPr>
        <xdr:cNvPr id="4" name="3 Grupo"/>
        <xdr:cNvGrpSpPr/>
      </xdr:nvGrpSpPr>
      <xdr:grpSpPr>
        <a:xfrm>
          <a:off x="1724025" y="1171574"/>
          <a:ext cx="7248525" cy="5578476"/>
          <a:chOff x="1724025" y="1171574"/>
          <a:chExt cx="7248525" cy="5578476"/>
        </a:xfrm>
      </xdr:grpSpPr>
      <xdr:graphicFrame macro="">
        <xdr:nvGraphicFramePr>
          <xdr:cNvPr id="5" name="Chart 7"/>
          <xdr:cNvGraphicFramePr>
            <a:graphicFrameLocks/>
          </xdr:cNvGraphicFramePr>
        </xdr:nvGraphicFramePr>
        <xdr:xfrm>
          <a:off x="1724025" y="1171574"/>
          <a:ext cx="7248525" cy="55784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'Índice satisfacción agrupad '!M14">
        <xdr:nvSpPr>
          <xdr:cNvPr id="6" name="5 CuadroTexto"/>
          <xdr:cNvSpPr txBox="1"/>
        </xdr:nvSpPr>
        <xdr:spPr>
          <a:xfrm>
            <a:off x="6305550" y="5724525"/>
            <a:ext cx="514350" cy="266700"/>
          </a:xfrm>
          <a:prstGeom prst="rect">
            <a:avLst/>
          </a:prstGeom>
          <a:solidFill>
            <a:schemeClr val="bg1">
              <a:lumMod val="95000"/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17EFC368-DBB6-4903-95E2-3E3F1CC9DC65}" type="TxLink">
              <a:rPr lang="es-ES" sz="1200" b="1">
                <a:solidFill>
                  <a:schemeClr val="tx2">
                    <a:lumMod val="75000"/>
                  </a:schemeClr>
                </a:solidFill>
              </a:rPr>
              <a:t>8,38</a:t>
            </a:fld>
            <a:endParaRPr lang="es-ES" sz="12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'Índice satisfacción agrupad '!O14">
        <xdr:nvSpPr>
          <xdr:cNvPr id="7" name="6 CuadroTexto"/>
          <xdr:cNvSpPr txBox="1"/>
        </xdr:nvSpPr>
        <xdr:spPr>
          <a:xfrm>
            <a:off x="6334125" y="5943600"/>
            <a:ext cx="457200" cy="266700"/>
          </a:xfrm>
          <a:prstGeom prst="rect">
            <a:avLst/>
          </a:prstGeom>
          <a:solidFill>
            <a:schemeClr val="bg1">
              <a:lumMod val="95000"/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3823544E-BA0B-45FA-BBDD-357FB9DC297F}" type="TxLink">
              <a:rPr lang="es-ES" sz="1200" b="1">
                <a:solidFill>
                  <a:schemeClr val="tx2">
                    <a:lumMod val="75000"/>
                  </a:schemeClr>
                </a:solidFill>
              </a:rPr>
              <a:t>0,03</a:t>
            </a:fld>
            <a:endParaRPr lang="es-ES" sz="1200" b="1">
              <a:solidFill>
                <a:schemeClr val="tx2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0.03454</cdr:x>
      <cdr:y>0</cdr:y>
    </cdr:from>
    <cdr:to>
      <cdr:x>0.97204</cdr:x>
      <cdr:y>0.09903</cdr:y>
    </cdr:to>
    <cdr:sp macro="" textlink="'Índice satisfacción agrupad '!$C$3:$I$3">
      <cdr:nvSpPr>
        <cdr:cNvPr id="2" name="1 CuadroTexto"/>
        <cdr:cNvSpPr txBox="1"/>
      </cdr:nvSpPr>
      <cdr:spPr>
        <a:xfrm xmlns:a="http://schemas.openxmlformats.org/drawingml/2006/main">
          <a:off x="250364" y="0"/>
          <a:ext cx="6795492" cy="552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02D63FE1-F295-409E-8A76-B139B2D6ADCE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ÍNDICE DE SATISFACCIÓN DE LOS TURISTAS
(escala 1-10)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0.92833</cdr:y>
    </cdr:from>
    <cdr:to>
      <cdr:x>0.97204</cdr:x>
      <cdr:y>1</cdr:y>
    </cdr:to>
    <cdr:sp macro="" textlink="'Índice satisfacción agrupad '!$C$15:$I$15">
      <cdr:nvSpPr>
        <cdr:cNvPr id="6" name="5 CuadroTexto"/>
        <cdr:cNvSpPr txBox="1"/>
      </cdr:nvSpPr>
      <cdr:spPr>
        <a:xfrm xmlns:a="http://schemas.openxmlformats.org/drawingml/2006/main">
          <a:off x="0" y="5302492"/>
          <a:ext cx="7045856" cy="399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fld id="{E32C9E6F-57A1-4865-879D-BFBDAF420593}" type="TxLink">
            <a:rPr lang="es-ES" sz="800">
              <a:solidFill>
                <a:schemeClr val="tx2">
                  <a:lumMod val="75000"/>
                </a:schemeClr>
              </a:solidFill>
            </a:rPr>
            <a:pPr/>
            <a:t>*El Índice de satisfacción corresponde a la media de todos los factores.  La satisfacción global percibida es un índice dado por el turista, (se comienza a medir en 2009)
Fuente: Encuesta al Turismo Receptivo Cabildo Tenerife. Elaboración: Turismo de Tene</a:t>
          </a:fld>
          <a:endParaRPr lang="es-ES" sz="800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0.76216</cdr:x>
      <cdr:y>0.48151</cdr:y>
    </cdr:from>
    <cdr:to>
      <cdr:x>0.89225</cdr:x>
      <cdr:y>0.53554</cdr:y>
    </cdr:to>
    <cdr:sp macro="" textlink="">
      <cdr:nvSpPr>
        <cdr:cNvPr id="7" name="AutoShap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24549" y="2686093"/>
          <a:ext cx="942961" cy="301405"/>
        </a:xfrm>
        <a:prstGeom xmlns:a="http://schemas.openxmlformats.org/drawingml/2006/main" prst="leftArrow">
          <a:avLst>
            <a:gd name="adj1" fmla="val 50000"/>
            <a:gd name="adj2" fmla="val 105963"/>
          </a:avLst>
        </a:prstGeom>
        <a:gradFill xmlns:a="http://schemas.openxmlformats.org/drawingml/2006/main" rotWithShape="1">
          <a:gsLst>
            <a:gs pos="0">
              <a:srgbClr val="4F81BD">
                <a:lumMod val="75000"/>
              </a:srgbClr>
            </a:gs>
            <a:gs pos="50000">
              <a:srgbClr val="4F81BD">
                <a:lumMod val="60000"/>
                <a:lumOff val="40000"/>
              </a:srgbClr>
            </a:gs>
            <a:gs pos="100000">
              <a:srgbClr val="4F81BD">
                <a:lumMod val="75000"/>
              </a:srgbClr>
            </a:gs>
          </a:gsLst>
          <a:lin ang="5400000" scaled="1"/>
        </a:gradFill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0.62944</cdr:x>
      <cdr:y>0.74616</cdr:y>
    </cdr:from>
    <cdr:to>
      <cdr:x>1</cdr:x>
      <cdr:y>0.93227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4562476" y="4162436"/>
          <a:ext cx="2686049" cy="10382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es-ES" sz="1400" b="1">
              <a:solidFill>
                <a:schemeClr val="tx2">
                  <a:lumMod val="75000"/>
                </a:schemeClr>
              </a:solidFill>
            </a:rPr>
            <a:t>Satisfacción</a:t>
          </a:r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 global percibida:</a:t>
          </a:r>
        </a:p>
        <a:p xmlns:a="http://schemas.openxmlformats.org/drawingml/2006/main">
          <a:pPr algn="l"/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          puntos. Diferencia 11/10: </a:t>
          </a:r>
        </a:p>
        <a:p xmlns:a="http://schemas.openxmlformats.org/drawingml/2006/main">
          <a:pPr algn="l"/>
          <a:r>
            <a:rPr lang="es-ES" sz="1400" b="1">
              <a:solidFill>
                <a:schemeClr val="tx2">
                  <a:lumMod val="75000"/>
                </a:schemeClr>
              </a:solidFill>
            </a:rPr>
            <a:t>         puntos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>
    <xdr:from>
      <xdr:col>9</xdr:col>
      <xdr:colOff>419100</xdr:colOff>
      <xdr:row>22</xdr:row>
      <xdr:rowOff>95250</xdr:rowOff>
    </xdr:from>
    <xdr:to>
      <xdr:col>10</xdr:col>
      <xdr:colOff>95250</xdr:colOff>
      <xdr:row>24</xdr:row>
      <xdr:rowOff>66675</xdr:rowOff>
    </xdr:to>
    <xdr:sp macro="" textlink="">
      <xdr:nvSpPr>
        <xdr:cNvPr id="3" name="2 Flecha izquierda">
          <a:hlinkClick xmlns:r="http://schemas.openxmlformats.org/officeDocument/2006/relationships" r:id="rId3"/>
        </xdr:cNvPr>
        <xdr:cNvSpPr/>
      </xdr:nvSpPr>
      <xdr:spPr>
        <a:xfrm>
          <a:off x="4552950" y="5172075"/>
          <a:ext cx="0" cy="29527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400050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295275</xdr:colOff>
      <xdr:row>26</xdr:row>
      <xdr:rowOff>0</xdr:rowOff>
    </xdr:from>
    <xdr:to>
      <xdr:col>11</xdr:col>
      <xdr:colOff>672548</xdr:colOff>
      <xdr:row>28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972175" y="5657850"/>
          <a:ext cx="3177623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247650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23</xdr:col>
      <xdr:colOff>38100</xdr:colOff>
      <xdr:row>52</xdr:row>
      <xdr:rowOff>9525</xdr:rowOff>
    </xdr:from>
    <xdr:to>
      <xdr:col>24</xdr:col>
      <xdr:colOff>447674</xdr:colOff>
      <xdr:row>54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6230600" y="108966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21</xdr:col>
      <xdr:colOff>771525</xdr:colOff>
      <xdr:row>0</xdr:row>
      <xdr:rowOff>142875</xdr:rowOff>
    </xdr:from>
    <xdr:to>
      <xdr:col>24</xdr:col>
      <xdr:colOff>447674</xdr:colOff>
      <xdr:row>1</xdr:row>
      <xdr:rowOff>333375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16230600" y="1428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397112</xdr:colOff>
      <xdr:row>5</xdr:row>
      <xdr:rowOff>136525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7625"/>
          <a:ext cx="1159112" cy="898525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9</xdr:row>
      <xdr:rowOff>76200</xdr:rowOff>
    </xdr:from>
    <xdr:to>
      <xdr:col>34</xdr:col>
      <xdr:colOff>714375</xdr:colOff>
      <xdr:row>30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0.9607</cdr:y>
    </cdr:from>
    <cdr:to>
      <cdr:x>0.34859</cdr:x>
      <cdr:y>0.99654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346569"/>
          <a:ext cx="323729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</a:t>
          </a:r>
          <a:r>
            <a:rPr lang="es-ES" sz="800">
              <a:latin typeface="+mn-lt"/>
              <a:ea typeface="+mn-ea"/>
              <a:cs typeface="+mn-cs"/>
            </a:rPr>
            <a:t>Encuesta al Turismo Receptivo</a:t>
          </a: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416162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38</xdr:row>
      <xdr:rowOff>142875</xdr:rowOff>
    </xdr:from>
    <xdr:to>
      <xdr:col>7</xdr:col>
      <xdr:colOff>504824</xdr:colOff>
      <xdr:row>41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391150" y="6296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139700</xdr:colOff>
      <xdr:row>3</xdr:row>
      <xdr:rowOff>114300</xdr:rowOff>
    </xdr:from>
    <xdr:to>
      <xdr:col>9</xdr:col>
      <xdr:colOff>533400</xdr:colOff>
      <xdr:row>36</xdr:row>
      <xdr:rowOff>12700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0.10733</cdr:y>
    </cdr:to>
    <cdr:sp macro="" textlink="[2]actualizaciones!$A$3">
      <cdr:nvSpPr>
        <cdr:cNvPr id="2" name="1 CuadroTexto"/>
        <cdr:cNvSpPr txBox="1"/>
      </cdr:nvSpPr>
      <cdr:spPr>
        <a:xfrm xmlns:a="http://schemas.openxmlformats.org/drawingml/2006/main">
          <a:off x="0" y="0"/>
          <a:ext cx="5114925" cy="513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1B9B3B6-2B72-47F7-B15B-42FA2632051F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EDAD MEDIA DE LOS TURISTAS DE TENERIFE POR MERCADOS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0.96757</cdr:y>
    </cdr:from>
    <cdr:to>
      <cdr:x>0.77566</cdr:x>
      <cdr:y>0.99852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068847"/>
          <a:ext cx="3967433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&#225;lisis%20de%20las%20Encuestas%202011%20(genera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ualizacione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rjorie\Datos%20de%20programa\Microsoft\Excel\An&#225;lisis%20de%20las%20Encuestas%20VERANO%2010-09%20(general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Edad"/>
      <sheetName val="td edad"/>
      <sheetName val="EDAD GRAFICA 1 "/>
      <sheetName val="EDAD GRAFICA 2 "/>
      <sheetName val="edad por mercados"/>
      <sheetName val="td edad mercados"/>
      <sheetName val="GRAFICA EDAD POR MERCADOS"/>
      <sheetName val="renta media"/>
      <sheetName val="td renta media"/>
      <sheetName val="renta nacionalidades"/>
      <sheetName val="td renta nacionalidades"/>
      <sheetName val="GRAFICO RENTA X NACIONAL"/>
      <sheetName val="ACOMPAÑANTES "/>
      <sheetName val="td acompañantes"/>
      <sheetName val="GRAFICA Acompañantes"/>
      <sheetName val="GASTO"/>
      <sheetName val="GASTO origen desglose"/>
      <sheetName val="td gasto"/>
      <sheetName val="GRAFICA GASTO"/>
      <sheetName val="Evolución gasto (nacionalidad) "/>
      <sheetName val="td evolución gato nacionalidad"/>
      <sheetName val="Gasto partidas"/>
      <sheetName val="GRAFICA GASTO PARTIDA"/>
      <sheetName val="td gasto partidas"/>
      <sheetName val="Gasto partidas QUIENES GASTAN"/>
      <sheetName val="td gasto partidas QUIENES GASTA"/>
      <sheetName val="Gasto y estimación de ingresos "/>
      <sheetName val="estimación de ingresos por merc"/>
      <sheetName val="estimación ingresos partida (2)"/>
      <sheetName val="GRAFICA GASTO PARTIDA ing"/>
      <sheetName val="td gasto esti ingresos"/>
      <sheetName val="Gasto Actividad"/>
      <sheetName val="td gasto Actividades"/>
      <sheetName val="fidelidad"/>
      <sheetName val="td fidelidad"/>
      <sheetName val="GRAFICA FIDELIDAD"/>
      <sheetName val="Zonas de aloja Total y País "/>
      <sheetName val="td zonas alojamiento"/>
      <sheetName val="GRAFICA ZONAS ALOJA PAIS"/>
      <sheetName val="Tipo de alojamiento"/>
      <sheetName val="td tipología alojamiento"/>
      <sheetName val="gráfica tipo alojamiento"/>
      <sheetName val="estancia media nacionalidades"/>
      <sheetName val="td estancia media nacionalidad"/>
      <sheetName val="GRAFICA estancia media nac"/>
      <sheetName val="uso coche alquiler"/>
      <sheetName val="uso coche "/>
      <sheetName val="fórmula de contratación(antigua"/>
      <sheetName val="fórmde contratación(new version"/>
      <sheetName val="td formula de contratación"/>
      <sheetName val="fórmula de contratación por mer"/>
      <sheetName val="td fórmula de cotratación merca"/>
      <sheetName val="transfer"/>
      <sheetName val="td transfer"/>
      <sheetName val="Servi contrata origen "/>
      <sheetName val="td servicios contratados en ori"/>
      <sheetName val="Gasto diario según SS contrata "/>
      <sheetName val="escala nacionalidad"/>
      <sheetName val="td escala nacionalidad"/>
      <sheetName val="GRAFICA ESCALA nac"/>
      <sheetName val="Uso de internet"/>
      <sheetName val="td uso de internet"/>
      <sheetName val="internet nacionalidad"/>
      <sheetName val="td internet nacionalidad"/>
      <sheetName val="Actividades realizadas "/>
      <sheetName val="td actividades realizadas"/>
      <sheetName val="Actividades realizadas valoraci"/>
      <sheetName val="td act valoración"/>
      <sheetName val="actividades nacionalidad"/>
      <sheetName val="td actividades nacionalidades"/>
      <sheetName val="Excursiones realizadas"/>
      <sheetName val="td excursiones realizadas"/>
      <sheetName val="excursiones nacionalidad"/>
      <sheetName val="td excursiones nacionalidades"/>
      <sheetName val="excursiones realizadas valoraci"/>
      <sheetName val="td excursiones valoración"/>
      <sheetName val="Motivación(ANTIGUA"/>
      <sheetName val="Motivación NUEVA"/>
      <sheetName val="td motivación antigua"/>
      <sheetName val="td motivación nueva"/>
      <sheetName val="gráfica motivación"/>
      <sheetName val="Índice satisfacción agrupad "/>
      <sheetName val="td indice satisfacción agrupada"/>
      <sheetName val="grafica indice de satisfacción"/>
      <sheetName val="IMPORTANCIA FACTORES"/>
      <sheetName val="td importancia factores"/>
      <sheetName val="satisfacción nacionalidad"/>
      <sheetName val="satisfacción nacionalidad "/>
      <sheetName val="td satisfación nacionalidades"/>
      <sheetName val="satisfacción"/>
      <sheetName val="td satisfacción"/>
      <sheetName val="td aspectos negativos"/>
      <sheetName val="aspectos negativos"/>
      <sheetName val="actualizaciones"/>
    </sheetNames>
    <sheetDataSet>
      <sheetData sheetId="0" refreshError="1"/>
      <sheetData sheetId="1">
        <row r="4">
          <cell r="E4">
            <v>2009</v>
          </cell>
          <cell r="F4">
            <v>2010</v>
          </cell>
          <cell r="L4" t="str">
            <v>Invierno 10-11</v>
          </cell>
        </row>
        <row r="5">
          <cell r="B5" t="str">
            <v>25 años y menos</v>
          </cell>
          <cell r="E5">
            <v>9.7727272727272734</v>
          </cell>
          <cell r="F5">
            <v>10.018181818181818</v>
          </cell>
          <cell r="L5">
            <v>7.0246015782144511</v>
          </cell>
        </row>
        <row r="6">
          <cell r="B6" t="str">
            <v>26 a 30 años</v>
          </cell>
          <cell r="E6">
            <v>9.9727272727272727</v>
          </cell>
          <cell r="F6">
            <v>9.7363636363636363</v>
          </cell>
          <cell r="L6">
            <v>8.138635308680179</v>
          </cell>
        </row>
        <row r="7">
          <cell r="B7" t="str">
            <v>31 a 45 años</v>
          </cell>
          <cell r="E7">
            <v>25.672727272727272</v>
          </cell>
          <cell r="F7">
            <v>28.063636363636363</v>
          </cell>
          <cell r="L7">
            <v>27.231935633606685</v>
          </cell>
        </row>
        <row r="8">
          <cell r="B8" t="str">
            <v>46 a 50 años</v>
          </cell>
          <cell r="E8">
            <v>10.190909090909091</v>
          </cell>
          <cell r="F8">
            <v>10.154545454545454</v>
          </cell>
          <cell r="L8">
            <v>9.9025220485842489</v>
          </cell>
        </row>
        <row r="9">
          <cell r="B9" t="str">
            <v>51 a 60 años</v>
          </cell>
          <cell r="E9">
            <v>18.690909090909091</v>
          </cell>
          <cell r="F9">
            <v>18.054545454545455</v>
          </cell>
          <cell r="L9">
            <v>20.129970601887667</v>
          </cell>
        </row>
        <row r="10">
          <cell r="B10" t="str">
            <v>61 y más años</v>
          </cell>
          <cell r="E10">
            <v>20.254545454545454</v>
          </cell>
          <cell r="F10">
            <v>19.018181818181819</v>
          </cell>
          <cell r="L10">
            <v>24.26117901903141</v>
          </cell>
        </row>
        <row r="11">
          <cell r="B11" t="str">
            <v>no contesta</v>
          </cell>
          <cell r="E11">
            <v>5.4454545454545453</v>
          </cell>
          <cell r="F11">
            <v>4.9545454545454541</v>
          </cell>
          <cell r="L11">
            <v>3.3111558099953582</v>
          </cell>
        </row>
      </sheetData>
      <sheetData sheetId="2"/>
      <sheetData sheetId="3" refreshError="1"/>
      <sheetData sheetId="4" refreshError="1"/>
      <sheetData sheetId="5">
        <row r="6">
          <cell r="L6" t="str">
            <v>Invierno 10-11</v>
          </cell>
          <cell r="N6" t="str">
            <v>dif.  Invierno 
09-10/10-11</v>
          </cell>
        </row>
        <row r="7">
          <cell r="B7" t="str">
            <v>Reino Unido</v>
          </cell>
          <cell r="L7">
            <v>52.10149672591217</v>
          </cell>
          <cell r="N7">
            <v>-0.54972943212600001</v>
          </cell>
        </row>
        <row r="8">
          <cell r="B8" t="str">
            <v>Bélgica</v>
          </cell>
          <cell r="L8">
            <v>51.787037037037045</v>
          </cell>
          <cell r="N8">
            <v>-0.69098494098497554</v>
          </cell>
        </row>
        <row r="9">
          <cell r="B9" t="str">
            <v>Suiza + Austria</v>
          </cell>
          <cell r="L9">
            <v>51.095744680851084</v>
          </cell>
          <cell r="N9">
            <v>3.3924479775543759</v>
          </cell>
        </row>
        <row r="10">
          <cell r="B10" t="str">
            <v>Alemania</v>
          </cell>
          <cell r="L10">
            <v>49.974799541809858</v>
          </cell>
          <cell r="N10">
            <v>-2.2405498281787004</v>
          </cell>
        </row>
        <row r="11">
          <cell r="B11" t="str">
            <v>Dinamarca</v>
          </cell>
          <cell r="L11">
            <v>49.954285714285717</v>
          </cell>
          <cell r="N11">
            <v>-0.99041474654378447</v>
          </cell>
        </row>
        <row r="12">
          <cell r="B12" t="str">
            <v>Francia</v>
          </cell>
          <cell r="L12">
            <v>48.741228070175474</v>
          </cell>
          <cell r="N12">
            <v>-2.6071590265987297</v>
          </cell>
        </row>
        <row r="13">
          <cell r="B13" t="str">
            <v xml:space="preserve">Irlanda </v>
          </cell>
          <cell r="L13">
            <v>48.534883720930232</v>
          </cell>
          <cell r="N13">
            <v>1.3057170542635532</v>
          </cell>
        </row>
        <row r="14">
          <cell r="B14" t="str">
            <v>Todos los países</v>
          </cell>
          <cell r="L14">
            <v>48.190430468875128</v>
          </cell>
          <cell r="N14">
            <v>-1.3963728623227141</v>
          </cell>
        </row>
        <row r="15">
          <cell r="B15" t="str">
            <v>Noruega</v>
          </cell>
          <cell r="L15">
            <v>48.098765432098737</v>
          </cell>
          <cell r="N15">
            <v>-3.8957097060228207</v>
          </cell>
        </row>
        <row r="16">
          <cell r="B16" t="str">
            <v>Holanda</v>
          </cell>
          <cell r="L16">
            <v>47.847533632287011</v>
          </cell>
          <cell r="N16">
            <v>-2.8078061735382036</v>
          </cell>
        </row>
        <row r="17">
          <cell r="B17" t="str">
            <v>Total nórdicos</v>
          </cell>
          <cell r="L17">
            <v>46.52169197396961</v>
          </cell>
          <cell r="N17">
            <v>-5.2795250645699383</v>
          </cell>
        </row>
        <row r="18">
          <cell r="B18" t="str">
            <v>Suecia</v>
          </cell>
          <cell r="L18">
            <v>45.54575163398696</v>
          </cell>
          <cell r="N18">
            <v>-8.1812220502235533</v>
          </cell>
        </row>
        <row r="19">
          <cell r="B19" t="str">
            <v>Italia</v>
          </cell>
          <cell r="L19">
            <v>44.664335664335688</v>
          </cell>
          <cell r="N19">
            <v>-2.5337775432114782</v>
          </cell>
        </row>
        <row r="20">
          <cell r="B20" t="str">
            <v>Finlandia</v>
          </cell>
          <cell r="L20">
            <v>44.523297491039429</v>
          </cell>
          <cell r="N20">
            <v>-5.7478292695239546</v>
          </cell>
        </row>
        <row r="21">
          <cell r="B21" t="str">
            <v>Península</v>
          </cell>
          <cell r="L21">
            <v>42.262277951933093</v>
          </cell>
          <cell r="N21">
            <v>0.96358881335626023</v>
          </cell>
        </row>
        <row r="22">
          <cell r="B22" t="str">
            <v>España</v>
          </cell>
          <cell r="L22">
            <v>41.900990099009917</v>
          </cell>
          <cell r="N22">
            <v>0.83981988624389459</v>
          </cell>
        </row>
        <row r="23">
          <cell r="B23" t="str">
            <v>Rusia</v>
          </cell>
          <cell r="L23">
            <v>38.943925233644848</v>
          </cell>
          <cell r="N23">
            <v>-1.5375562478366405</v>
          </cell>
        </row>
        <row r="24">
          <cell r="B24" t="str">
            <v>Canarias</v>
          </cell>
          <cell r="L24">
            <v>35.377358490566031</v>
          </cell>
          <cell r="N24">
            <v>-1.4559748427673043</v>
          </cell>
        </row>
      </sheetData>
      <sheetData sheetId="6"/>
      <sheetData sheetId="7" refreshError="1"/>
      <sheetData sheetId="8" refreshError="1"/>
      <sheetData sheetId="9"/>
      <sheetData sheetId="10">
        <row r="54">
          <cell r="H54" t="str">
            <v>Invierno 10-11</v>
          </cell>
        </row>
        <row r="55">
          <cell r="C55" t="str">
            <v>Noruega</v>
          </cell>
          <cell r="H55">
            <v>76750.000000000015</v>
          </cell>
        </row>
        <row r="56">
          <cell r="C56" t="str">
            <v>Dinamarca</v>
          </cell>
          <cell r="H56">
            <v>73756.493506493513</v>
          </cell>
        </row>
        <row r="57">
          <cell r="C57" t="str">
            <v>Total nórdicos</v>
          </cell>
          <cell r="H57">
            <v>65126.535626535653</v>
          </cell>
        </row>
        <row r="58">
          <cell r="C58" t="str">
            <v>Finlandia</v>
          </cell>
          <cell r="H58">
            <v>59397.590361445786</v>
          </cell>
        </row>
        <row r="59">
          <cell r="C59" t="str">
            <v>Holanda</v>
          </cell>
          <cell r="H59">
            <v>62765.789473684221</v>
          </cell>
        </row>
        <row r="60">
          <cell r="C60" t="str">
            <v>Suecia</v>
          </cell>
          <cell r="H60">
            <v>59222.846441947593</v>
          </cell>
        </row>
        <row r="61">
          <cell r="C61" t="str">
            <v>Suiza + Austria</v>
          </cell>
          <cell r="H61">
            <v>57743.902439024394</v>
          </cell>
        </row>
        <row r="62">
          <cell r="C62" t="str">
            <v xml:space="preserve">Irlanda </v>
          </cell>
          <cell r="H62">
            <v>48457.142857142855</v>
          </cell>
        </row>
        <row r="63">
          <cell r="C63" t="str">
            <v>Alemania</v>
          </cell>
          <cell r="H63">
            <v>53693.313953488367</v>
          </cell>
        </row>
        <row r="64">
          <cell r="C64" t="str">
            <v>Francia</v>
          </cell>
          <cell r="H64">
            <v>48094.999999999993</v>
          </cell>
        </row>
        <row r="65">
          <cell r="C65" t="str">
            <v>Todos los países</v>
          </cell>
          <cell r="H65">
            <v>51841.724520496376</v>
          </cell>
        </row>
        <row r="66">
          <cell r="C66" t="str">
            <v>Bélgica</v>
          </cell>
          <cell r="H66">
            <v>48487.09677419356</v>
          </cell>
        </row>
        <row r="67">
          <cell r="C67" t="str">
            <v>Reino Unido</v>
          </cell>
          <cell r="H67">
            <v>52075.694086021453</v>
          </cell>
        </row>
        <row r="68">
          <cell r="C68" t="str">
            <v>Península</v>
          </cell>
          <cell r="H68">
            <v>41683.806146572118</v>
          </cell>
        </row>
        <row r="69">
          <cell r="C69" t="str">
            <v>Italia</v>
          </cell>
          <cell r="H69">
            <v>38580.357142857123</v>
          </cell>
        </row>
        <row r="70">
          <cell r="C70" t="str">
            <v>España</v>
          </cell>
          <cell r="H70">
            <v>41437.430167597755</v>
          </cell>
        </row>
        <row r="71">
          <cell r="C71" t="str">
            <v>Canarias</v>
          </cell>
          <cell r="H71">
            <v>37183.673469387759</v>
          </cell>
        </row>
        <row r="72">
          <cell r="C72" t="str">
            <v>Rusia</v>
          </cell>
          <cell r="H72">
            <v>36361.111111111102</v>
          </cell>
        </row>
      </sheetData>
      <sheetData sheetId="11"/>
      <sheetData sheetId="12" refreshError="1"/>
      <sheetData sheetId="13">
        <row r="4">
          <cell r="C4" t="str">
            <v>RELACIÓN CON LOS ACOMPAÑANTES DE LOS TURISTAS EN TENERIFE (%)</v>
          </cell>
        </row>
        <row r="5">
          <cell r="L5" t="str">
            <v>Invierno 09-10</v>
          </cell>
          <cell r="M5" t="str">
            <v>Invierno 10-11</v>
          </cell>
          <cell r="O5" t="str">
            <v>var.  Invierno 
09-10/10-11</v>
          </cell>
        </row>
        <row r="6">
          <cell r="C6" t="str">
            <v>Pareja</v>
          </cell>
          <cell r="L6">
            <v>59.467231723929167</v>
          </cell>
          <cell r="M6">
            <v>57.527464025994121</v>
          </cell>
          <cell r="O6">
            <v>-3.2619102011343437E-2</v>
          </cell>
        </row>
        <row r="7">
          <cell r="C7" t="str">
            <v>Pareja e hijos</v>
          </cell>
          <cell r="L7">
            <v>13.425155138489481</v>
          </cell>
          <cell r="M7">
            <v>14.575274640259941</v>
          </cell>
          <cell r="O7">
            <v>8.5668991524209925E-2</v>
          </cell>
        </row>
        <row r="8">
          <cell r="C8" t="str">
            <v>Amigos</v>
          </cell>
          <cell r="L8">
            <v>9.4445285303466022</v>
          </cell>
          <cell r="M8">
            <v>9.3300324926504725</v>
          </cell>
          <cell r="O8">
            <v>-1.2123001940037348E-2</v>
          </cell>
        </row>
        <row r="9">
          <cell r="C9" t="str">
            <v>Otros familiares</v>
          </cell>
          <cell r="L9">
            <v>7.4769184198577268</v>
          </cell>
          <cell r="M9">
            <v>4.8429521893857341</v>
          </cell>
          <cell r="O9">
            <v>-0.35227965353701329</v>
          </cell>
        </row>
        <row r="10">
          <cell r="C10" t="str">
            <v>Sólo</v>
          </cell>
          <cell r="L10">
            <v>6.3720296655062816</v>
          </cell>
          <cell r="M10">
            <v>5.9415132291505497</v>
          </cell>
          <cell r="O10">
            <v>-6.7563470190078911E-2</v>
          </cell>
        </row>
        <row r="11">
          <cell r="C11" t="str">
            <v>Con hijos/nietos (sin pareja)</v>
          </cell>
          <cell r="L11">
            <v>2.7849250794611775</v>
          </cell>
          <cell r="M11">
            <v>2.908865851771623</v>
          </cell>
          <cell r="O11">
            <v>4.4504167535603933E-2</v>
          </cell>
        </row>
        <row r="12">
          <cell r="C12" t="str">
            <v>Con madre y/o padre**</v>
          </cell>
          <cell r="L12">
            <v>0</v>
          </cell>
          <cell r="M12">
            <v>3.2183196657898807</v>
          </cell>
          <cell r="O12" t="str">
            <v>-</v>
          </cell>
        </row>
        <row r="13">
          <cell r="C13" t="str">
            <v>Otras relaciones</v>
          </cell>
          <cell r="L13">
            <v>1.0292114424095655</v>
          </cell>
          <cell r="M13">
            <v>0.95930682345659912</v>
          </cell>
          <cell r="O13">
            <v>-6.7920561385624856E-2</v>
          </cell>
        </row>
        <row r="14">
          <cell r="C14" t="str">
            <v>No contesta</v>
          </cell>
          <cell r="L14">
            <v>0</v>
          </cell>
          <cell r="M14">
            <v>0.69627108154107997</v>
          </cell>
          <cell r="O14" t="str">
            <v>-</v>
          </cell>
        </row>
      </sheetData>
      <sheetData sheetId="14"/>
      <sheetData sheetId="15" refreshError="1"/>
      <sheetData sheetId="16">
        <row r="3">
          <cell r="C3" t="str">
            <v>EVOLUCIÓN GASTO MEDIO DE LOS TURISTAS EN TENERIFE</v>
          </cell>
        </row>
        <row r="5">
          <cell r="L5" t="str">
            <v>Invierno 09-10</v>
          </cell>
          <cell r="M5" t="str">
            <v>Invierno 10-11</v>
          </cell>
          <cell r="O5" t="str">
            <v>var.  Invierno 
09-10/10-11</v>
          </cell>
        </row>
        <row r="6">
          <cell r="C6" t="str">
            <v>Gasto en origen</v>
          </cell>
          <cell r="L6">
            <v>646.39274393605513</v>
          </cell>
          <cell r="M6">
            <v>684.15899066727604</v>
          </cell>
          <cell r="O6">
            <v>5.8426161316806224E-2</v>
          </cell>
        </row>
        <row r="7">
          <cell r="C7" t="str">
            <v>Gasto en destino</v>
          </cell>
          <cell r="L7">
            <v>359.32228728728228</v>
          </cell>
          <cell r="M7">
            <v>353.18276070955295</v>
          </cell>
          <cell r="O7">
            <v>-1.7086406256845099E-2</v>
          </cell>
        </row>
        <row r="10">
          <cell r="L10" t="str">
            <v>Invierno 09-10</v>
          </cell>
          <cell r="M10" t="str">
            <v>Invierno 10-11</v>
          </cell>
          <cell r="O10" t="str">
            <v>var.  Invierno 
08-09/09-11</v>
          </cell>
        </row>
        <row r="11">
          <cell r="L11">
            <v>64.301445686213071</v>
          </cell>
          <cell r="M11">
            <v>70.300988364915725</v>
          </cell>
          <cell r="O11">
            <v>9.3303387111699498E-2</v>
          </cell>
        </row>
        <row r="12">
          <cell r="L12">
            <v>35.856282569163113</v>
          </cell>
          <cell r="M12">
            <v>36.631568848881095</v>
          </cell>
          <cell r="O12">
            <v>2.1622048471492628E-2</v>
          </cell>
        </row>
      </sheetData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>
        <row r="4">
          <cell r="S4" t="str">
            <v>Invierno 10-11</v>
          </cell>
          <cell r="V4" t="str">
            <v>var.  Invierno 09-10/10-11</v>
          </cell>
        </row>
        <row r="6">
          <cell r="C6" t="str">
            <v>Reino Unido</v>
          </cell>
          <cell r="T6">
            <v>82.95096716149348</v>
          </cell>
          <cell r="V6">
            <v>2.0704148896723451E-2</v>
          </cell>
        </row>
        <row r="7">
          <cell r="C7" t="str">
            <v>Canarias</v>
          </cell>
          <cell r="T7">
            <v>81.481481481481481</v>
          </cell>
          <cell r="V7">
            <v>3.0990173847316616E-2</v>
          </cell>
        </row>
        <row r="8">
          <cell r="C8" t="str">
            <v>Bélgica</v>
          </cell>
          <cell r="T8">
            <v>72.972972972972968</v>
          </cell>
          <cell r="V8">
            <v>2.8971417460625926E-2</v>
          </cell>
        </row>
        <row r="9">
          <cell r="C9" t="str">
            <v>Irlanda</v>
          </cell>
          <cell r="T9">
            <v>70</v>
          </cell>
          <cell r="V9">
            <v>0.25555555555555554</v>
          </cell>
        </row>
        <row r="10">
          <cell r="C10" t="str">
            <v>Todos los países</v>
          </cell>
          <cell r="T10">
            <v>64.366393315797623</v>
          </cell>
          <cell r="V10">
            <v>-3.5083716591858716E-2</v>
          </cell>
        </row>
        <row r="11">
          <cell r="C11" t="str">
            <v>Noruega</v>
          </cell>
          <cell r="T11">
            <v>62.5</v>
          </cell>
          <cell r="V11">
            <v>-6.9548872180451249E-2</v>
          </cell>
        </row>
        <row r="12">
          <cell r="C12" t="str">
            <v>España</v>
          </cell>
          <cell r="T12">
            <v>60.801564027370482</v>
          </cell>
          <cell r="V12">
            <v>6.9554785390562479E-2</v>
          </cell>
        </row>
        <row r="13">
          <cell r="C13" t="str">
            <v>Península</v>
          </cell>
          <cell r="T13">
            <v>59.649122807017541</v>
          </cell>
          <cell r="V13">
            <v>7.2903207281706628E-2</v>
          </cell>
        </row>
        <row r="14">
          <cell r="C14" t="str">
            <v>Dinamarca</v>
          </cell>
          <cell r="T14">
            <v>58.888888888888886</v>
          </cell>
          <cell r="V14">
            <v>-6.9961685823754838E-2</v>
          </cell>
        </row>
        <row r="15">
          <cell r="C15" t="str">
            <v>Total nórdicos</v>
          </cell>
          <cell r="T15">
            <v>58.202716823406476</v>
          </cell>
          <cell r="V15">
            <v>-0.13600204263559024</v>
          </cell>
        </row>
        <row r="16">
          <cell r="C16" t="str">
            <v>Finlandia</v>
          </cell>
          <cell r="T16">
            <v>58.04195804195804</v>
          </cell>
          <cell r="V16">
            <v>-0.16599904949419519</v>
          </cell>
        </row>
        <row r="17">
          <cell r="C17" t="str">
            <v>Suecia</v>
          </cell>
          <cell r="T17">
            <v>55.72755417956656</v>
          </cell>
          <cell r="V17">
            <v>-0.18398938522777541</v>
          </cell>
        </row>
        <row r="18">
          <cell r="C18" t="str">
            <v>Suiza + Austria</v>
          </cell>
          <cell r="T18">
            <v>53.465346534653463</v>
          </cell>
          <cell r="V18">
            <v>-5.1746684102372598E-2</v>
          </cell>
        </row>
        <row r="19">
          <cell r="C19" t="str">
            <v>Holanda</v>
          </cell>
          <cell r="T19">
            <v>53.070175438596493</v>
          </cell>
          <cell r="V19">
            <v>-8.9642375168690891E-2</v>
          </cell>
        </row>
        <row r="20">
          <cell r="C20" t="str">
            <v>Alemania</v>
          </cell>
          <cell r="T20">
            <v>52.759381898454748</v>
          </cell>
          <cell r="V20">
            <v>-0.11847472820828742</v>
          </cell>
        </row>
        <row r="21">
          <cell r="C21" t="str">
            <v>Francia</v>
          </cell>
          <cell r="T21">
            <v>41.880341880341881</v>
          </cell>
          <cell r="V21">
            <v>-0.20227920227920226</v>
          </cell>
        </row>
        <row r="22">
          <cell r="C22" t="str">
            <v>Rusia</v>
          </cell>
          <cell r="T22">
            <v>39.823008849557525</v>
          </cell>
          <cell r="V22">
            <v>0.70670037926675122</v>
          </cell>
        </row>
        <row r="23">
          <cell r="C23" t="str">
            <v>Italia</v>
          </cell>
          <cell r="T23">
            <v>35.862068965517238</v>
          </cell>
          <cell r="V23">
            <v>-0.35330695308083671</v>
          </cell>
        </row>
        <row r="24">
          <cell r="C24" t="str">
            <v>Resto del Mundo</v>
          </cell>
        </row>
      </sheetData>
      <sheetData sheetId="35"/>
      <sheetData sheetId="36" refreshError="1"/>
      <sheetData sheetId="37">
        <row r="4">
          <cell r="M4" t="str">
            <v>Invierno 10-11</v>
          </cell>
        </row>
        <row r="5">
          <cell r="C5" t="str">
            <v>Costa Adeje</v>
          </cell>
          <cell r="M5">
            <v>30.543091443602041</v>
          </cell>
        </row>
        <row r="6">
          <cell r="C6" t="str">
            <v>Las Américas-Arona</v>
          </cell>
          <cell r="M6">
            <v>20.578678632214142</v>
          </cell>
        </row>
        <row r="7">
          <cell r="C7" t="str">
            <v>Pº Cruz/ Valle Orotava</v>
          </cell>
          <cell r="M7">
            <v>14.977564598483676</v>
          </cell>
        </row>
        <row r="8">
          <cell r="C8" t="str">
            <v>Centros sec.sur</v>
          </cell>
          <cell r="M8">
            <v>12.997060188766827</v>
          </cell>
        </row>
        <row r="9">
          <cell r="C9" t="str">
            <v>Los Cristianos</v>
          </cell>
          <cell r="M9">
            <v>9.0360513693331264</v>
          </cell>
        </row>
        <row r="10">
          <cell r="C10" t="str">
            <v>Los Gigantes/ Pº Santiago + Abama</v>
          </cell>
          <cell r="M10">
            <v>6.4675847129815871</v>
          </cell>
        </row>
        <row r="11">
          <cell r="C11" t="str">
            <v>Resto sur + sur interior</v>
          </cell>
          <cell r="M11">
            <v>2.5529939656506269</v>
          </cell>
        </row>
        <row r="12">
          <cell r="C12" t="str">
            <v>Área metropolitana</v>
          </cell>
          <cell r="M12">
            <v>1.5008509979885503</v>
          </cell>
        </row>
        <row r="13">
          <cell r="C13" t="str">
            <v>Resto norte</v>
          </cell>
          <cell r="M13">
            <v>1.3461240909794214</v>
          </cell>
        </row>
      </sheetData>
      <sheetData sheetId="38"/>
      <sheetData sheetId="39" refreshError="1"/>
      <sheetData sheetId="40">
        <row r="3">
          <cell r="B3" t="str">
            <v>PORCENTAJE DE TURISTAS EN TENERIFE SEGÚN TIPO DE ALOJAMIENTO  (%)</v>
          </cell>
        </row>
        <row r="4">
          <cell r="L4" t="str">
            <v>Invierno 10-11</v>
          </cell>
          <cell r="N4" t="str">
            <v>var.  Invierno 
09-10/10-11</v>
          </cell>
        </row>
        <row r="5">
          <cell r="B5" t="str">
            <v>Hotel</v>
          </cell>
          <cell r="L5">
            <v>51.957295373665481</v>
          </cell>
          <cell r="N5">
            <v>5.0026190874775223E-2</v>
          </cell>
        </row>
        <row r="6">
          <cell r="B6" t="str">
            <v>Apartamento</v>
          </cell>
          <cell r="L6">
            <v>19.897880241373976</v>
          </cell>
          <cell r="N6">
            <v>-7.0827597985208213E-2</v>
          </cell>
        </row>
        <row r="7">
          <cell r="B7" t="str">
            <v>Casa particular</v>
          </cell>
          <cell r="L7">
            <v>12.037753365310227</v>
          </cell>
          <cell r="N7">
            <v>2.9003846721447957E-2</v>
          </cell>
        </row>
        <row r="8">
          <cell r="B8" t="str">
            <v>Time sharing</v>
          </cell>
          <cell r="L8">
            <v>7.2876373201299707</v>
          </cell>
          <cell r="N8">
            <v>-0.15308242731683286</v>
          </cell>
        </row>
        <row r="9">
          <cell r="B9" t="str">
            <v>Aparthotel</v>
          </cell>
          <cell r="L9">
            <v>8.2005260714838304</v>
          </cell>
          <cell r="N9">
            <v>-1.6946414988880942E-3</v>
          </cell>
        </row>
        <row r="10">
          <cell r="B10" t="str">
            <v>Turismo rural</v>
          </cell>
          <cell r="L10">
            <v>0.58796224663468977</v>
          </cell>
          <cell r="N10">
            <v>5.8173135227134853E-2</v>
          </cell>
        </row>
        <row r="11">
          <cell r="B11" t="str">
            <v>Otro tipo</v>
          </cell>
          <cell r="L11">
            <v>3.0945381401825778E-2</v>
          </cell>
          <cell r="N11">
            <v>3.0326473773789386E-2</v>
          </cell>
        </row>
      </sheetData>
      <sheetData sheetId="41"/>
      <sheetData sheetId="42" refreshError="1"/>
      <sheetData sheetId="43">
        <row r="3">
          <cell r="C3" t="str">
            <v>ESTANCIA MEDIA DE LOS TURISTAS QUE  VISITAN TENERIFE  SEGÚN MERCADOS (noches)</v>
          </cell>
        </row>
        <row r="4">
          <cell r="M4" t="str">
            <v>Invierno 10-11</v>
          </cell>
          <cell r="O4" t="str">
            <v>dif.  Invierno 
09-10/10-11</v>
          </cell>
        </row>
        <row r="5">
          <cell r="C5" t="str">
            <v>Alemania</v>
          </cell>
          <cell r="M5">
            <v>12.790286975717432</v>
          </cell>
          <cell r="O5">
            <v>-0.6304839022268709</v>
          </cell>
        </row>
        <row r="6">
          <cell r="C6" t="str">
            <v>Italia</v>
          </cell>
          <cell r="M6">
            <v>11.993103448275859</v>
          </cell>
          <cell r="O6">
            <v>1.1840125391849483</v>
          </cell>
        </row>
        <row r="7">
          <cell r="C7" t="str">
            <v>Suiza + Austria</v>
          </cell>
          <cell r="M7">
            <v>11.356435643564353</v>
          </cell>
          <cell r="O7">
            <v>-1.0903728670739419</v>
          </cell>
        </row>
        <row r="8">
          <cell r="C8" t="str">
            <v>Rusia</v>
          </cell>
          <cell r="M8">
            <v>11.185840707964605</v>
          </cell>
          <cell r="O8">
            <v>-0.2586037364798397</v>
          </cell>
        </row>
        <row r="9">
          <cell r="C9" t="str">
            <v>Bélgica</v>
          </cell>
          <cell r="M9">
            <v>11.175675675675681</v>
          </cell>
          <cell r="O9">
            <v>0.23690016547160475</v>
          </cell>
        </row>
        <row r="10">
          <cell r="C10" t="str">
            <v>Reino Unido</v>
          </cell>
          <cell r="M10">
            <v>10.081871345029262</v>
          </cell>
          <cell r="O10">
            <v>0.15074996745681446</v>
          </cell>
        </row>
        <row r="11">
          <cell r="C11" t="str">
            <v>Irlanda</v>
          </cell>
          <cell r="M11">
            <v>9.8222222222222229</v>
          </cell>
          <cell r="O11">
            <v>1.7160275319567333</v>
          </cell>
        </row>
        <row r="12">
          <cell r="C12" t="str">
            <v>Todos los países</v>
          </cell>
          <cell r="M12">
            <v>9.6520191861364744</v>
          </cell>
          <cell r="O12">
            <v>-0.36750326468199823</v>
          </cell>
        </row>
        <row r="13">
          <cell r="C13" t="str">
            <v>Noruega</v>
          </cell>
          <cell r="M13">
            <v>9.488095238095239</v>
          </cell>
          <cell r="O13">
            <v>-1.1331168831168732</v>
          </cell>
        </row>
        <row r="14">
          <cell r="C14" t="str">
            <v>Holanda</v>
          </cell>
          <cell r="M14">
            <v>9.2982456140350855</v>
          </cell>
          <cell r="O14">
            <v>-1.2264180630949593</v>
          </cell>
        </row>
        <row r="15">
          <cell r="C15" t="str">
            <v>Finlandia</v>
          </cell>
          <cell r="M15">
            <v>8.6538461538461515</v>
          </cell>
          <cell r="O15">
            <v>-3.5995322245322274</v>
          </cell>
        </row>
        <row r="16">
          <cell r="C16" t="str">
            <v>Total nórdicos</v>
          </cell>
          <cell r="M16">
            <v>8.6405433646812853</v>
          </cell>
          <cell r="O16">
            <v>-2.0787715734728582</v>
          </cell>
        </row>
        <row r="17">
          <cell r="C17" t="str">
            <v>Dinamarca</v>
          </cell>
          <cell r="M17">
            <v>8.6055555555555472</v>
          </cell>
          <cell r="O17">
            <v>-0.14116933527415121</v>
          </cell>
        </row>
        <row r="18">
          <cell r="C18" t="str">
            <v>Francia</v>
          </cell>
          <cell r="M18">
            <v>8.5256410256410184</v>
          </cell>
          <cell r="O18">
            <v>-1.3056089743589787</v>
          </cell>
        </row>
        <row r="19">
          <cell r="C19" t="str">
            <v>Suecia</v>
          </cell>
          <cell r="M19">
            <v>8.2074303405572788</v>
          </cell>
          <cell r="O19">
            <v>-2.5639111228573501</v>
          </cell>
        </row>
        <row r="20">
          <cell r="C20" t="str">
            <v>Resto del Mundo</v>
          </cell>
          <cell r="M20">
            <v>7.9954751131221764</v>
          </cell>
          <cell r="O20">
            <v>-1.5867166676997426</v>
          </cell>
        </row>
        <row r="21">
          <cell r="C21" t="str">
            <v>Península</v>
          </cell>
          <cell r="M21">
            <v>6.7915376676986563</v>
          </cell>
          <cell r="O21">
            <v>0.14185613903623651</v>
          </cell>
        </row>
        <row r="22">
          <cell r="C22" t="str">
            <v>España</v>
          </cell>
          <cell r="M22">
            <v>6.564027370478982</v>
          </cell>
          <cell r="O22">
            <v>9.9772417851930584E-2</v>
          </cell>
        </row>
        <row r="23">
          <cell r="C23" t="str">
            <v>Canarias</v>
          </cell>
          <cell r="M23">
            <v>2.481481481481481</v>
          </cell>
          <cell r="O23">
            <v>-0.69593787335722901</v>
          </cell>
        </row>
      </sheetData>
      <sheetData sheetId="44"/>
      <sheetData sheetId="45" refreshError="1"/>
      <sheetData sheetId="46"/>
      <sheetData sheetId="47" refreshError="1"/>
      <sheetData sheetId="48" refreshError="1"/>
      <sheetData sheetId="49" refreshError="1"/>
      <sheetData sheetId="50"/>
      <sheetData sheetId="51" refreshError="1"/>
      <sheetData sheetId="52"/>
      <sheetData sheetId="53" refreshError="1"/>
      <sheetData sheetId="54"/>
      <sheetData sheetId="55">
        <row r="4">
          <cell r="C4" t="str">
            <v>SERVICIOS CONTRATADOS POR LOS TURISTAS EN ORIGEN (%)</v>
          </cell>
        </row>
      </sheetData>
      <sheetData sheetId="56"/>
      <sheetData sheetId="57" refreshError="1"/>
      <sheetData sheetId="58">
        <row r="3">
          <cell r="C3" t="str">
            <v>PORCENTAJE DE TURISTAS QUE REALIZAN ESCALA EN SU VIAJE A TENERIFE POR NACIONALIDADES</v>
          </cell>
        </row>
        <row r="4">
          <cell r="M4" t="str">
            <v>Invierno 10-11</v>
          </cell>
          <cell r="O4" t="str">
            <v>var.  Invierno 
09-10/10-11</v>
          </cell>
        </row>
        <row r="5">
          <cell r="C5" t="str">
            <v>Rusia</v>
          </cell>
          <cell r="M5">
            <v>36.283185840707965</v>
          </cell>
          <cell r="O5">
            <v>1.040929203539823</v>
          </cell>
        </row>
        <row r="6">
          <cell r="C6" t="str">
            <v>Resto del Mundo</v>
          </cell>
          <cell r="M6">
            <v>34.841628959276015</v>
          </cell>
          <cell r="O6">
            <v>0.95984162895927572</v>
          </cell>
        </row>
        <row r="7">
          <cell r="C7" t="str">
            <v>Suiza + Austria</v>
          </cell>
          <cell r="M7">
            <v>34.653465346534652</v>
          </cell>
          <cell r="O7">
            <v>0.12325025606008877</v>
          </cell>
        </row>
        <row r="8">
          <cell r="C8" t="str">
            <v>Italia</v>
          </cell>
          <cell r="M8">
            <v>26.206896551724139</v>
          </cell>
          <cell r="O8">
            <v>-0.3295910184442663</v>
          </cell>
        </row>
        <row r="9">
          <cell r="C9" t="str">
            <v>Francia</v>
          </cell>
          <cell r="M9">
            <v>25.213675213675213</v>
          </cell>
          <cell r="O9">
            <v>-0.45483945483945487</v>
          </cell>
        </row>
        <row r="10">
          <cell r="C10" t="str">
            <v>Holanda</v>
          </cell>
          <cell r="M10">
            <v>25</v>
          </cell>
          <cell r="O10">
            <v>5.1886792452830344E-2</v>
          </cell>
        </row>
        <row r="11">
          <cell r="C11" t="str">
            <v>Alemania</v>
          </cell>
          <cell r="M11">
            <v>18.101545253863133</v>
          </cell>
          <cell r="O11">
            <v>-7.61287832181331E-2</v>
          </cell>
        </row>
        <row r="12">
          <cell r="C12" t="str">
            <v>Bélgica</v>
          </cell>
          <cell r="M12">
            <v>10.810810810810811</v>
          </cell>
          <cell r="O12">
            <v>-0.44238975817923187</v>
          </cell>
        </row>
        <row r="13">
          <cell r="C13" t="str">
            <v>Todos los países</v>
          </cell>
          <cell r="M13">
            <v>10.010830883490639</v>
          </cell>
          <cell r="O13">
            <v>-5.4437973713983401E-2</v>
          </cell>
        </row>
        <row r="14">
          <cell r="C14" t="str">
            <v>Península</v>
          </cell>
          <cell r="M14">
            <v>8.8751289989680089</v>
          </cell>
          <cell r="O14">
            <v>-2.4623323013415854E-2</v>
          </cell>
        </row>
        <row r="15">
          <cell r="C15" t="str">
            <v>España</v>
          </cell>
          <cell r="M15">
            <v>8.4066471163245353</v>
          </cell>
          <cell r="O15">
            <v>-2.3988269794721462E-2</v>
          </cell>
        </row>
        <row r="16">
          <cell r="C16" t="str">
            <v>Suecia</v>
          </cell>
          <cell r="M16">
            <v>6.5015479876160986</v>
          </cell>
          <cell r="O16">
            <v>6.6253869969040258E-2</v>
          </cell>
        </row>
        <row r="17">
          <cell r="C17" t="str">
            <v>Dinamarca</v>
          </cell>
          <cell r="M17">
            <v>6.1111111111111107</v>
          </cell>
          <cell r="O17">
            <v>0.27222222222222214</v>
          </cell>
        </row>
        <row r="18">
          <cell r="C18" t="str">
            <v>Total nórdicos</v>
          </cell>
          <cell r="M18">
            <v>4.9111807732497388</v>
          </cell>
          <cell r="O18">
            <v>-0.31177986764193666</v>
          </cell>
        </row>
        <row r="19">
          <cell r="C19" t="str">
            <v>Noruega</v>
          </cell>
          <cell r="M19">
            <v>3.5714285714285716</v>
          </cell>
          <cell r="O19">
            <v>-0.52857142857142858</v>
          </cell>
        </row>
        <row r="20">
          <cell r="C20" t="str">
            <v>Finlandia</v>
          </cell>
          <cell r="M20">
            <v>3.1468531468531467</v>
          </cell>
          <cell r="O20">
            <v>-0.67880395466602361</v>
          </cell>
        </row>
        <row r="21">
          <cell r="C21" t="str">
            <v>Reino Unido</v>
          </cell>
          <cell r="M21">
            <v>0.85470085470085466</v>
          </cell>
          <cell r="O21">
            <v>-0.54776828110161446</v>
          </cell>
        </row>
        <row r="22">
          <cell r="C22" t="str">
            <v>Irlanda</v>
          </cell>
          <cell r="M22">
            <v>0</v>
          </cell>
          <cell r="O22">
            <v>-1</v>
          </cell>
        </row>
        <row r="23">
          <cell r="C23" t="str">
            <v>Canarias</v>
          </cell>
          <cell r="M23">
            <v>0</v>
          </cell>
          <cell r="O23" t="str">
            <v>-</v>
          </cell>
        </row>
      </sheetData>
      <sheetData sheetId="59"/>
      <sheetData sheetId="60" refreshError="1"/>
      <sheetData sheetId="61" refreshError="1"/>
      <sheetData sheetId="62"/>
      <sheetData sheetId="63" refreshError="1"/>
      <sheetData sheetId="64"/>
      <sheetData sheetId="65" refreshError="1"/>
      <sheetData sheetId="66"/>
      <sheetData sheetId="67" refreshError="1"/>
      <sheetData sheetId="68" refreshError="1"/>
      <sheetData sheetId="69" refreshError="1"/>
      <sheetData sheetId="70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>
        <row r="5">
          <cell r="C5" t="str">
            <v>MOTIVOS MÁS IMPORTANTES A LA HORA DE ELEGIR TENERIFE (RESPUESTA ESPONTÁNEA)</v>
          </cell>
        </row>
        <row r="7">
          <cell r="C7" t="str">
            <v>clima</v>
          </cell>
          <cell r="F7">
            <v>81.638723634396968</v>
          </cell>
        </row>
        <row r="8">
          <cell r="C8" t="str">
            <v>accesibilidad /cercanía</v>
          </cell>
          <cell r="F8">
            <v>14.250946457544618</v>
          </cell>
        </row>
        <row r="9">
          <cell r="C9" t="str">
            <v>paisaje natural</v>
          </cell>
          <cell r="F9">
            <v>14.223904813412656</v>
          </cell>
        </row>
        <row r="10">
          <cell r="C10" t="str">
            <v>precio del viaje</v>
          </cell>
          <cell r="F10">
            <v>10.762574364521363</v>
          </cell>
        </row>
        <row r="11">
          <cell r="C11" t="str">
            <v>playas /mar</v>
          </cell>
          <cell r="F11">
            <v>10.65440778799351</v>
          </cell>
        </row>
        <row r="12">
          <cell r="C12" t="str">
            <v>relax</v>
          </cell>
          <cell r="F12">
            <v>9.4645754461871281</v>
          </cell>
        </row>
        <row r="13">
          <cell r="C13" t="str">
            <v>características del alojamiento</v>
          </cell>
          <cell r="F13">
            <v>8.9778258518117902</v>
          </cell>
        </row>
        <row r="14">
          <cell r="C14" t="str">
            <v>conocer/ excursiones</v>
          </cell>
          <cell r="F14">
            <v>8.166576527852893</v>
          </cell>
        </row>
        <row r="15">
          <cell r="C15" t="str">
            <v>amabilidad/ hospitalidad/ambiente</v>
          </cell>
          <cell r="F15">
            <v>7.5716603569497023</v>
          </cell>
        </row>
        <row r="16">
          <cell r="C16" t="str">
            <v>buenas referencias /fidelidad</v>
          </cell>
          <cell r="F16">
            <v>7.1660356949702546</v>
          </cell>
        </row>
        <row r="17">
          <cell r="C17" t="str">
            <v>destino preparado para el turismo</v>
          </cell>
          <cell r="F17">
            <v>6.2466197944835047</v>
          </cell>
        </row>
        <row r="18">
          <cell r="C18" t="str">
            <v>visita familiares /amigos</v>
          </cell>
          <cell r="F18">
            <v>5.651703623580314</v>
          </cell>
        </row>
        <row r="19">
          <cell r="C19" t="str">
            <v>gastronomía</v>
          </cell>
          <cell r="F19">
            <v>4.4077879935100057</v>
          </cell>
        </row>
        <row r="20">
          <cell r="C20" t="str">
            <v>precios en tenerife</v>
          </cell>
          <cell r="F20">
            <v>3.8939967550027044</v>
          </cell>
        </row>
        <row r="21">
          <cell r="C21" t="str">
            <v>actividades /ocio</v>
          </cell>
          <cell r="F21">
            <v>3.2720389399675502</v>
          </cell>
        </row>
        <row r="22">
          <cell r="C22" t="str">
            <v>seguridad</v>
          </cell>
          <cell r="F22">
            <v>2.7852893455922119</v>
          </cell>
        </row>
        <row r="23">
          <cell r="C23" t="str">
            <v>alojamiento (contratación)</v>
          </cell>
          <cell r="F23">
            <v>2.5959978366684693</v>
          </cell>
        </row>
        <row r="24">
          <cell r="C24" t="str">
            <v>el teide</v>
          </cell>
          <cell r="F24">
            <v>2.2985397512168739</v>
          </cell>
        </row>
        <row r="25">
          <cell r="C25" t="str">
            <v>negocios/estudios/médicos</v>
          </cell>
          <cell r="F25">
            <v>2.1633315305570577</v>
          </cell>
        </row>
        <row r="26">
          <cell r="C26" t="str">
            <v>deportes</v>
          </cell>
          <cell r="F26">
            <v>2.1362898864250948</v>
          </cell>
        </row>
        <row r="27">
          <cell r="C27" t="str">
            <v>senderismo</v>
          </cell>
          <cell r="F27">
            <v>1.9199567333693888</v>
          </cell>
        </row>
        <row r="28">
          <cell r="C28" t="str">
            <v>otros</v>
          </cell>
          <cell r="F28">
            <v>1.7847485127095728</v>
          </cell>
        </row>
        <row r="29">
          <cell r="C29" t="str">
            <v>turismo familiar</v>
          </cell>
          <cell r="F29">
            <v>1.460248783126014</v>
          </cell>
        </row>
        <row r="30">
          <cell r="C30" t="str">
            <v>cultura/eventos/costumbres</v>
          </cell>
          <cell r="F30">
            <v>1.4061654948620876</v>
          </cell>
        </row>
        <row r="31">
          <cell r="C31" t="str">
            <v>medioambiente urbano</v>
          </cell>
          <cell r="F31">
            <v>1.2439156300703083</v>
          </cell>
        </row>
        <row r="32">
          <cell r="C32" t="str">
            <v>está en españa</v>
          </cell>
          <cell r="F32">
            <v>1.0275824770146025</v>
          </cell>
        </row>
        <row r="33">
          <cell r="C33" t="str">
            <v>loro parque</v>
          </cell>
          <cell r="F33">
            <v>1.0275824770146025</v>
          </cell>
        </row>
        <row r="34">
          <cell r="C34" t="str">
            <v>celebración/aniversarios/evento</v>
          </cell>
          <cell r="F34">
            <v>0.94645754461871279</v>
          </cell>
        </row>
        <row r="35">
          <cell r="C35" t="str">
            <v>la isla</v>
          </cell>
          <cell r="F35">
            <v>0.91941590048674959</v>
          </cell>
        </row>
        <row r="36">
          <cell r="C36" t="str">
            <v>ocio nocturno</v>
          </cell>
          <cell r="F36">
            <v>0.75716603569497021</v>
          </cell>
        </row>
        <row r="37">
          <cell r="C37" t="str">
            <v>comercio/compras</v>
          </cell>
          <cell r="F37">
            <v>0.70308274743104382</v>
          </cell>
        </row>
        <row r="38">
          <cell r="C38" t="str">
            <v>lugares específicos</v>
          </cell>
          <cell r="F38">
            <v>0.51379123850730124</v>
          </cell>
        </row>
        <row r="39">
          <cell r="C39" t="str">
            <v>servicios</v>
          </cell>
          <cell r="F39">
            <v>0.48674959437533805</v>
          </cell>
        </row>
        <row r="40">
          <cell r="C40" t="str">
            <v>restaurantes/bares/cafés</v>
          </cell>
          <cell r="F40">
            <v>0.43266630611141155</v>
          </cell>
        </row>
        <row r="41">
          <cell r="C41" t="str">
            <v>infraestructuras urbanas</v>
          </cell>
          <cell r="F41">
            <v>0.35154137371552191</v>
          </cell>
        </row>
        <row r="42">
          <cell r="C42" t="str">
            <v>siam park</v>
          </cell>
          <cell r="F42">
            <v>0.35154137371552191</v>
          </cell>
        </row>
        <row r="43">
          <cell r="C43" t="str">
            <v>carreteras/transporte</v>
          </cell>
          <cell r="F43">
            <v>0.24337479718766902</v>
          </cell>
        </row>
        <row r="44">
          <cell r="C44" t="str">
            <v>pubs/clubs/bares</v>
          </cell>
          <cell r="F44">
            <v>0.10816657652785289</v>
          </cell>
        </row>
        <row r="45">
          <cell r="C45" t="str">
            <v>otros parques temáticos</v>
          </cell>
          <cell r="F45">
            <v>5.4083288263926443E-2</v>
          </cell>
        </row>
      </sheetData>
      <sheetData sheetId="79" refreshError="1"/>
      <sheetData sheetId="80"/>
      <sheetData sheetId="81" refreshError="1"/>
      <sheetData sheetId="82">
        <row r="4">
          <cell r="L4" t="str">
            <v>Invierno 09-10</v>
          </cell>
          <cell r="M4" t="str">
            <v>Invierno 10-11</v>
          </cell>
          <cell r="O4" t="str">
            <v>Diferencia Invierno 
09-10/10-11</v>
          </cell>
        </row>
        <row r="5">
          <cell r="C5" t="str">
            <v>Factores naturales</v>
          </cell>
          <cell r="L5">
            <v>7.8905610621078415</v>
          </cell>
          <cell r="M5">
            <v>7.9906394453004745</v>
          </cell>
          <cell r="O5">
            <v>0.10007838319263307</v>
          </cell>
        </row>
        <row r="6">
          <cell r="C6" t="str">
            <v>Factores alojativos</v>
          </cell>
          <cell r="L6">
            <v>7.8474935177182275</v>
          </cell>
          <cell r="M6">
            <v>7.9146629296356528</v>
          </cell>
          <cell r="O6">
            <v>6.7169411917425315E-2</v>
          </cell>
        </row>
        <row r="7">
          <cell r="C7" t="str">
            <v>Servicios e infraestructuras</v>
          </cell>
          <cell r="L7">
            <v>7.7553044034545184</v>
          </cell>
          <cell r="M7">
            <v>7.8485400628615771</v>
          </cell>
          <cell r="O7">
            <v>9.3235659407058691E-2</v>
          </cell>
        </row>
        <row r="8">
          <cell r="C8" t="str">
            <v>Factores ambientales</v>
          </cell>
          <cell r="L8">
            <v>7.5579399141630823</v>
          </cell>
          <cell r="M8">
            <v>7.7151746198676738</v>
          </cell>
          <cell r="O8">
            <v>0.15723470570459153</v>
          </cell>
        </row>
        <row r="9">
          <cell r="C9" t="str">
            <v>Media de satisfacción factores</v>
          </cell>
          <cell r="L9">
            <v>7.5822387914156941</v>
          </cell>
          <cell r="M9">
            <v>7.7281389667267293</v>
          </cell>
          <cell r="O9">
            <v>0.14590017531103516</v>
          </cell>
        </row>
        <row r="10">
          <cell r="C10" t="str">
            <v>Factores genéricos</v>
          </cell>
          <cell r="L10">
            <v>7.4590835395511546</v>
          </cell>
          <cell r="M10">
            <v>7.6779251227196079</v>
          </cell>
          <cell r="O10">
            <v>0.21884158316845337</v>
          </cell>
        </row>
        <row r="11">
          <cell r="C11" t="str">
            <v>Oferta de restauración</v>
          </cell>
          <cell r="L11">
            <v>7.4343293954134877</v>
          </cell>
          <cell r="M11">
            <v>7.5905288390978871</v>
          </cell>
          <cell r="O11">
            <v>0.15619944368439942</v>
          </cell>
        </row>
        <row r="12">
          <cell r="C12" t="str">
            <v>Oferta comercial</v>
          </cell>
          <cell r="L12">
            <v>7.1436993367722907</v>
          </cell>
          <cell r="M12">
            <v>7.3547520661157053</v>
          </cell>
          <cell r="O12">
            <v>0.21105272934341457</v>
          </cell>
        </row>
        <row r="13">
          <cell r="C13" t="str">
            <v>Oferta de actividades y ocio</v>
          </cell>
          <cell r="L13">
            <v>6.8495779858943351</v>
          </cell>
          <cell r="M13">
            <v>7.1697397534506324</v>
          </cell>
          <cell r="O13">
            <v>0.32016176755629733</v>
          </cell>
        </row>
      </sheetData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/>
      <sheetData sheetId="92"/>
      <sheetData sheetId="93" refreshError="1"/>
      <sheetData sheetId="9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tualizacion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Edad"/>
      <sheetName val="td edad"/>
      <sheetName val="EDAD GRAFICA 1 "/>
      <sheetName val="EDAD GRAFICA 2 "/>
      <sheetName val="edad por mercados"/>
      <sheetName val="td edad mercados"/>
      <sheetName val="GRAFICA EDAD POR MERCADOS"/>
      <sheetName val="renta media"/>
      <sheetName val="td renta media"/>
      <sheetName val="renta nacionalidades"/>
      <sheetName val="td renta nacionalidades"/>
      <sheetName val="GRAFICO RENTA X NACIONAL"/>
      <sheetName val="ACOMPAÑANTES "/>
      <sheetName val="td acompañantes"/>
      <sheetName val="GRAFICA Acompañantes"/>
      <sheetName val="GASTO"/>
      <sheetName val="td gasto"/>
      <sheetName val="GRAFICA GASTO"/>
      <sheetName val="Evolución gasto (nacionalidad) "/>
      <sheetName val="td evolución gato nacionalidad"/>
      <sheetName val="Gasto partidas"/>
      <sheetName val="td gasto partidas"/>
      <sheetName val="GRAFICA GASTO PARTIDA"/>
      <sheetName val="Gasto y estimación de ingresos "/>
      <sheetName val="estimación de ingresos por merc"/>
      <sheetName val="td gasto esti ingresos"/>
      <sheetName val="fidelidad"/>
      <sheetName val="td fidelidad"/>
      <sheetName val="GRAFICA FIDELIDAD"/>
      <sheetName val="Zonas de aloja Total y País "/>
      <sheetName val="td zonas alojamiento"/>
      <sheetName val="GRAFICA ZONAS ALOJA PAIS"/>
      <sheetName val="Tipo de alojamiento"/>
      <sheetName val="td tipología alojamiento"/>
      <sheetName val="gráfica tipo alojamiento"/>
      <sheetName val="estancia media nacionalidades"/>
      <sheetName val="td estancia media nacionalidad"/>
      <sheetName val="GRAFICA estancia media nac"/>
      <sheetName val="uso coche alquiler"/>
      <sheetName val="uso coche "/>
      <sheetName val="fórmula de contratación"/>
      <sheetName val="td formula de contratación"/>
      <sheetName val="fórmula de contratación por mer"/>
      <sheetName val="td fórmula de cotratación merca"/>
      <sheetName val="transfer"/>
      <sheetName val="td transfer"/>
      <sheetName val="Servi contrata origen "/>
      <sheetName val="td servicios contratados en ori"/>
      <sheetName val="escala nacionalidad"/>
      <sheetName val="td escala nacionalidad"/>
      <sheetName val="GRAFICA ESCALA nac"/>
      <sheetName val="Uso de internet"/>
      <sheetName val="td uso de internet"/>
      <sheetName val="internet nacionalidad"/>
      <sheetName val="td internet nacionalidad"/>
      <sheetName val="Actividades realizadas "/>
      <sheetName val="td actividades realizadas"/>
      <sheetName val="Actividades realizadas valoraci"/>
      <sheetName val="td act valoración"/>
      <sheetName val="actividades nacionalidad"/>
      <sheetName val="td actividades nacionalidades"/>
      <sheetName val="Excursiones realizadas"/>
      <sheetName val="td excursiones realizadas"/>
      <sheetName val="excursiones nacionalidad"/>
      <sheetName val="td excursiones nacionalidades"/>
      <sheetName val="excursiones realizadas valoraci"/>
      <sheetName val="td excursiones valoración"/>
      <sheetName val="Motivación"/>
      <sheetName val="td motivación"/>
      <sheetName val="gráfica motivación"/>
      <sheetName val="Índice satisfacción agrupad "/>
      <sheetName val="td indice satisfacción agrupada"/>
      <sheetName val="grafica indice de satisfacción"/>
      <sheetName val="IMPORTANCIA FACTORES"/>
      <sheetName val="td importancia factores"/>
      <sheetName val="satisfacción nacionalidad"/>
      <sheetName val="satisfacción nacionalidad "/>
      <sheetName val="td satisfación nacionalidades"/>
      <sheetName val="satisfacción"/>
      <sheetName val="td satisfacción"/>
      <sheetName val="aspectos negativos"/>
      <sheetName val="td aspectos negativos"/>
      <sheetName val="actualizaciones"/>
    </sheetNames>
    <sheetDataSet>
      <sheetData sheetId="0"/>
      <sheetData sheetId="1">
        <row r="5">
          <cell r="B5" t="str">
            <v>25 años y menos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5">
          <cell r="C5" t="str">
            <v>Contrata vuelo y alojamiento como servicios independientes</v>
          </cell>
        </row>
        <row r="6">
          <cell r="C6" t="str">
            <v>Paquete turístico</v>
          </cell>
        </row>
        <row r="7">
          <cell r="C7" t="str">
            <v>no lo sabe</v>
          </cell>
        </row>
        <row r="8">
          <cell r="C8" t="str">
            <v>no contesta</v>
          </cell>
        </row>
      </sheetData>
      <sheetData sheetId="42"/>
      <sheetData sheetId="43"/>
      <sheetData sheetId="44"/>
      <sheetData sheetId="45"/>
      <sheetData sheetId="46"/>
      <sheetData sheetId="47">
        <row r="4">
          <cell r="C4" t="str">
            <v>SERVICIOS CONTRATADOS POR LOS TURISTAS EN ORIGEN (%)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3">
          <cell r="C3" t="str">
            <v>PORCENTAJE DE TURISTAS QUE REALIZAN ACTIVIDADES DURANTE LA ESTANCIA EN TENERIFE
(% realiza actividades)</v>
          </cell>
        </row>
      </sheetData>
      <sheetData sheetId="57"/>
      <sheetData sheetId="58"/>
      <sheetData sheetId="59"/>
      <sheetData sheetId="60"/>
      <sheetData sheetId="61"/>
      <sheetData sheetId="62">
        <row r="6">
          <cell r="C6" t="str">
            <v>El Teide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M57"/>
  <sheetViews>
    <sheetView showGridLines="0" tabSelected="1" zoomScaleNormal="100" workbookViewId="0"/>
  </sheetViews>
  <sheetFormatPr baseColWidth="10" defaultRowHeight="12.75"/>
  <cols>
    <col min="1" max="1" width="11.42578125" style="1"/>
    <col min="2" max="2" width="6.85546875" style="1" customWidth="1"/>
    <col min="3" max="7" width="16.28515625" style="1" customWidth="1"/>
    <col min="8" max="16384" width="11.42578125" style="1"/>
  </cols>
  <sheetData>
    <row r="3" spans="2:10" ht="25.5" customHeight="1"/>
    <row r="4" spans="2:10" ht="18" customHeight="1">
      <c r="C4" s="2" t="s">
        <v>0</v>
      </c>
      <c r="D4" s="2"/>
      <c r="E4" s="2"/>
      <c r="F4" s="2"/>
      <c r="G4" s="2"/>
      <c r="H4" s="3"/>
    </row>
    <row r="5" spans="2:10" ht="18" customHeight="1">
      <c r="C5" s="4" t="s">
        <v>1</v>
      </c>
      <c r="D5" s="4"/>
      <c r="E5" s="4"/>
      <c r="F5" s="4"/>
      <c r="G5" s="4"/>
      <c r="H5" s="3"/>
    </row>
    <row r="6" spans="2:10" ht="20.100000000000001" customHeight="1">
      <c r="C6" s="5" t="s">
        <v>2</v>
      </c>
      <c r="D6" s="5"/>
      <c r="E6" s="5"/>
      <c r="F6" s="5"/>
      <c r="G6" s="5"/>
      <c r="H6" s="3"/>
    </row>
    <row r="7" spans="2:10" ht="15" customHeight="1">
      <c r="B7" s="6"/>
      <c r="C7" s="7" t="s">
        <v>3</v>
      </c>
      <c r="D7" s="7"/>
      <c r="E7" s="7"/>
      <c r="F7" s="7"/>
      <c r="G7" s="7"/>
      <c r="H7" s="3"/>
    </row>
    <row r="8" spans="2:10" ht="15" customHeight="1">
      <c r="B8" s="6"/>
      <c r="C8" s="8" t="s">
        <v>4</v>
      </c>
      <c r="D8" s="8"/>
      <c r="E8" s="8"/>
      <c r="F8" s="8"/>
      <c r="G8" s="8"/>
      <c r="H8" s="3"/>
    </row>
    <row r="9" spans="2:10" ht="15" customHeight="1">
      <c r="B9" s="6"/>
      <c r="C9" s="8" t="s">
        <v>5</v>
      </c>
      <c r="D9" s="8"/>
      <c r="E9" s="8"/>
      <c r="F9" s="8"/>
      <c r="G9" s="8"/>
      <c r="H9" s="3"/>
    </row>
    <row r="10" spans="2:10" ht="15" customHeight="1">
      <c r="B10" s="6"/>
      <c r="C10" s="8" t="s">
        <v>6</v>
      </c>
      <c r="D10" s="8"/>
      <c r="E10" s="8"/>
      <c r="F10" s="8"/>
      <c r="G10" s="8"/>
      <c r="H10" s="3"/>
    </row>
    <row r="11" spans="2:10" ht="15" customHeight="1">
      <c r="B11" s="6"/>
      <c r="C11" s="8" t="s">
        <v>7</v>
      </c>
      <c r="D11" s="8"/>
      <c r="E11" s="8"/>
      <c r="F11" s="8"/>
      <c r="G11" s="8"/>
      <c r="H11" s="3"/>
    </row>
    <row r="12" spans="2:10" ht="15" customHeight="1">
      <c r="B12" s="6"/>
      <c r="C12" s="8" t="s">
        <v>8</v>
      </c>
      <c r="D12" s="8"/>
      <c r="E12" s="8"/>
      <c r="F12" s="8"/>
      <c r="G12" s="8"/>
      <c r="H12" s="3"/>
    </row>
    <row r="13" spans="2:10" ht="15" customHeight="1">
      <c r="B13" s="6"/>
      <c r="C13" s="8" t="s">
        <v>9</v>
      </c>
      <c r="D13" s="8"/>
      <c r="E13" s="8"/>
      <c r="F13" s="8"/>
      <c r="G13" s="8"/>
      <c r="H13" s="3"/>
    </row>
    <row r="14" spans="2:10" ht="15" customHeight="1">
      <c r="B14" s="6"/>
      <c r="C14" s="8" t="s">
        <v>10</v>
      </c>
      <c r="D14" s="8"/>
      <c r="E14" s="8"/>
      <c r="F14" s="8"/>
      <c r="G14" s="8"/>
      <c r="H14" s="3"/>
    </row>
    <row r="15" spans="2:10" ht="15" customHeight="1">
      <c r="B15" s="6"/>
      <c r="C15" s="8" t="s">
        <v>11</v>
      </c>
      <c r="D15" s="8"/>
      <c r="E15" s="8"/>
      <c r="F15" s="8"/>
      <c r="G15" s="8"/>
      <c r="H15" s="3"/>
      <c r="J15" s="9"/>
    </row>
    <row r="16" spans="2:10" ht="15" customHeight="1">
      <c r="B16" s="6"/>
      <c r="C16" s="8" t="s">
        <v>12</v>
      </c>
      <c r="D16" s="8"/>
      <c r="E16" s="8"/>
      <c r="F16" s="8"/>
      <c r="G16" s="8"/>
      <c r="H16" s="3"/>
    </row>
    <row r="17" spans="2:12" ht="15" customHeight="1">
      <c r="B17" s="6"/>
      <c r="C17" s="8" t="s">
        <v>13</v>
      </c>
      <c r="D17" s="8"/>
      <c r="E17" s="8"/>
      <c r="F17" s="8"/>
      <c r="G17" s="8"/>
      <c r="H17" s="3"/>
    </row>
    <row r="18" spans="2:12" ht="15" customHeight="1">
      <c r="B18" s="6"/>
      <c r="C18" s="8" t="s">
        <v>14</v>
      </c>
      <c r="D18" s="8"/>
      <c r="E18" s="8"/>
      <c r="F18" s="8"/>
      <c r="G18" s="8"/>
      <c r="H18" s="3"/>
    </row>
    <row r="19" spans="2:12" ht="15" customHeight="1">
      <c r="B19" s="6"/>
      <c r="C19" s="8" t="s">
        <v>15</v>
      </c>
      <c r="D19" s="8"/>
      <c r="E19" s="8"/>
      <c r="F19" s="8"/>
      <c r="G19" s="8"/>
      <c r="H19" s="3"/>
    </row>
    <row r="20" spans="2:12" ht="15" customHeight="1">
      <c r="B20" s="6"/>
      <c r="C20" s="8" t="s">
        <v>16</v>
      </c>
      <c r="D20" s="8"/>
      <c r="E20" s="8"/>
      <c r="F20" s="8"/>
      <c r="G20" s="8"/>
      <c r="H20" s="3"/>
      <c r="J20" s="9"/>
    </row>
    <row r="21" spans="2:12" ht="15" customHeight="1">
      <c r="B21" s="6"/>
      <c r="C21" s="8" t="s">
        <v>17</v>
      </c>
      <c r="D21" s="8"/>
      <c r="E21" s="8"/>
      <c r="F21" s="8"/>
      <c r="G21" s="8"/>
      <c r="H21" s="3"/>
    </row>
    <row r="22" spans="2:12" ht="15" customHeight="1">
      <c r="B22" s="6"/>
      <c r="C22" s="8" t="s">
        <v>18</v>
      </c>
      <c r="D22" s="8"/>
      <c r="E22" s="8"/>
      <c r="F22" s="8"/>
      <c r="G22" s="8"/>
      <c r="H22" s="3"/>
    </row>
    <row r="23" spans="2:12" ht="15" customHeight="1">
      <c r="B23" s="6"/>
      <c r="C23" s="8" t="s">
        <v>19</v>
      </c>
      <c r="D23" s="8"/>
      <c r="E23" s="8"/>
      <c r="F23" s="8"/>
      <c r="G23" s="8"/>
      <c r="H23" s="3"/>
    </row>
    <row r="24" spans="2:12" ht="15" customHeight="1">
      <c r="B24" s="6"/>
      <c r="C24" s="8" t="s">
        <v>20</v>
      </c>
      <c r="D24" s="8"/>
      <c r="E24" s="8"/>
      <c r="F24" s="8"/>
      <c r="G24" s="8"/>
      <c r="H24" s="3"/>
    </row>
    <row r="25" spans="2:12" ht="15" customHeight="1">
      <c r="B25" s="6"/>
      <c r="C25" s="8" t="s">
        <v>21</v>
      </c>
      <c r="D25" s="8"/>
      <c r="E25" s="8"/>
      <c r="F25" s="8"/>
      <c r="G25" s="8"/>
      <c r="H25" s="3"/>
      <c r="L25" s="9"/>
    </row>
    <row r="26" spans="2:12" ht="15" customHeight="1">
      <c r="B26" s="6"/>
      <c r="C26" s="8" t="s">
        <v>22</v>
      </c>
      <c r="D26" s="8"/>
      <c r="E26" s="8"/>
      <c r="F26" s="8"/>
      <c r="G26" s="8"/>
      <c r="H26" s="3"/>
    </row>
    <row r="27" spans="2:12" ht="15" customHeight="1">
      <c r="B27" s="6"/>
      <c r="C27" s="8" t="s">
        <v>23</v>
      </c>
      <c r="D27" s="8"/>
      <c r="E27" s="8"/>
      <c r="F27" s="8"/>
      <c r="G27" s="8"/>
      <c r="H27" s="3"/>
      <c r="L27" s="9"/>
    </row>
    <row r="28" spans="2:12" ht="15" customHeight="1">
      <c r="B28" s="6"/>
      <c r="C28" s="8" t="s">
        <v>24</v>
      </c>
      <c r="D28" s="8"/>
      <c r="E28" s="8"/>
      <c r="F28" s="8"/>
      <c r="G28" s="8"/>
      <c r="H28" s="3"/>
    </row>
    <row r="29" spans="2:12" ht="15" customHeight="1">
      <c r="B29" s="6"/>
      <c r="C29" s="8" t="s">
        <v>25</v>
      </c>
      <c r="D29" s="8"/>
      <c r="E29" s="8"/>
      <c r="F29" s="8"/>
      <c r="G29" s="8"/>
      <c r="H29" s="3"/>
    </row>
    <row r="30" spans="2:12" ht="15" customHeight="1">
      <c r="B30" s="6"/>
      <c r="C30" s="8" t="s">
        <v>26</v>
      </c>
      <c r="D30" s="8"/>
      <c r="E30" s="8"/>
      <c r="F30" s="8"/>
      <c r="G30" s="8"/>
      <c r="H30" s="3"/>
    </row>
    <row r="31" spans="2:12" ht="15" customHeight="1">
      <c r="B31" s="6"/>
      <c r="C31" s="8" t="s">
        <v>27</v>
      </c>
      <c r="D31" s="8"/>
      <c r="E31" s="8"/>
      <c r="F31" s="8"/>
      <c r="G31" s="8"/>
      <c r="H31" s="3"/>
      <c r="L31" s="9"/>
    </row>
    <row r="32" spans="2:12" ht="15" customHeight="1">
      <c r="B32" s="6"/>
      <c r="C32" s="8" t="s">
        <v>28</v>
      </c>
      <c r="D32" s="8"/>
      <c r="E32" s="8"/>
      <c r="F32" s="8"/>
      <c r="G32" s="8"/>
      <c r="H32" s="3"/>
    </row>
    <row r="33" spans="2:13" ht="15" customHeight="1">
      <c r="B33" s="6"/>
      <c r="C33" s="8" t="s">
        <v>29</v>
      </c>
      <c r="D33" s="8"/>
      <c r="E33" s="8"/>
      <c r="F33" s="8"/>
      <c r="G33" s="8"/>
      <c r="H33" s="3"/>
      <c r="L33" s="9"/>
    </row>
    <row r="34" spans="2:13" ht="15" customHeight="1">
      <c r="B34" s="6"/>
      <c r="C34" s="8" t="s">
        <v>30</v>
      </c>
      <c r="D34" s="8"/>
      <c r="E34" s="8"/>
      <c r="F34" s="8"/>
      <c r="G34" s="8"/>
      <c r="H34" s="3"/>
    </row>
    <row r="35" spans="2:13" ht="15" customHeight="1">
      <c r="B35" s="6"/>
      <c r="C35" s="8" t="s">
        <v>31</v>
      </c>
      <c r="D35" s="8"/>
      <c r="E35" s="8"/>
      <c r="F35" s="8"/>
      <c r="G35" s="8"/>
      <c r="H35" s="3"/>
      <c r="M35" s="9"/>
    </row>
    <row r="36" spans="2:13" ht="15" customHeight="1">
      <c r="B36" s="6"/>
      <c r="C36" s="8" t="s">
        <v>32</v>
      </c>
      <c r="D36" s="8"/>
      <c r="E36" s="8"/>
      <c r="F36" s="8"/>
      <c r="G36" s="8"/>
      <c r="H36" s="3"/>
    </row>
    <row r="37" spans="2:13" ht="15" customHeight="1">
      <c r="B37" s="6"/>
      <c r="C37" s="8" t="s">
        <v>33</v>
      </c>
      <c r="D37" s="8"/>
      <c r="E37" s="8"/>
      <c r="F37" s="8"/>
      <c r="G37" s="8"/>
      <c r="H37" s="3"/>
    </row>
    <row r="38" spans="2:13" ht="15" customHeight="1">
      <c r="B38" s="6"/>
      <c r="C38" s="8" t="s">
        <v>34</v>
      </c>
      <c r="D38" s="8"/>
      <c r="E38" s="8"/>
      <c r="F38" s="8"/>
      <c r="G38" s="8"/>
      <c r="H38" s="3"/>
    </row>
    <row r="39" spans="2:13" ht="15" customHeight="1">
      <c r="B39" s="6"/>
      <c r="C39" s="7" t="s">
        <v>35</v>
      </c>
      <c r="D39" s="7"/>
      <c r="E39" s="7"/>
      <c r="F39" s="7"/>
      <c r="G39" s="7"/>
      <c r="H39" s="3"/>
    </row>
    <row r="40" spans="2:13" ht="15" customHeight="1">
      <c r="B40" s="6"/>
      <c r="C40" s="8" t="s">
        <v>36</v>
      </c>
      <c r="D40" s="8"/>
      <c r="E40" s="8"/>
      <c r="F40" s="8"/>
      <c r="G40" s="8"/>
      <c r="H40" s="3"/>
    </row>
    <row r="41" spans="2:13" ht="15" customHeight="1">
      <c r="B41" s="6"/>
      <c r="C41" s="8" t="s">
        <v>37</v>
      </c>
      <c r="D41" s="8"/>
      <c r="E41" s="8"/>
      <c r="F41" s="8"/>
      <c r="G41" s="8"/>
      <c r="H41" s="3"/>
    </row>
    <row r="42" spans="2:13" ht="15" customHeight="1">
      <c r="B42" s="6"/>
      <c r="C42" s="8" t="s">
        <v>38</v>
      </c>
      <c r="D42" s="8"/>
      <c r="E42" s="8"/>
      <c r="F42" s="8"/>
      <c r="G42" s="8"/>
      <c r="H42" s="3"/>
    </row>
    <row r="43" spans="2:13" ht="15" customHeight="1">
      <c r="B43" s="6"/>
      <c r="C43" s="8" t="s">
        <v>39</v>
      </c>
      <c r="D43" s="8"/>
      <c r="E43" s="8"/>
      <c r="F43" s="8"/>
      <c r="G43" s="8"/>
      <c r="H43" s="3"/>
    </row>
    <row r="44" spans="2:13" ht="15" customHeight="1">
      <c r="B44" s="6"/>
      <c r="C44" s="8" t="s">
        <v>40</v>
      </c>
      <c r="D44" s="8"/>
      <c r="E44" s="8"/>
      <c r="F44" s="8"/>
      <c r="G44" s="8"/>
      <c r="H44" s="3"/>
    </row>
    <row r="45" spans="2:13" ht="15" customHeight="1">
      <c r="B45" s="6"/>
      <c r="C45" s="8" t="s">
        <v>41</v>
      </c>
      <c r="D45" s="8"/>
      <c r="E45" s="8"/>
      <c r="F45" s="8"/>
      <c r="G45" s="8"/>
      <c r="H45" s="3"/>
    </row>
    <row r="46" spans="2:13" ht="15" customHeight="1">
      <c r="B46" s="6"/>
      <c r="C46" s="8" t="s">
        <v>42</v>
      </c>
      <c r="D46" s="8"/>
      <c r="E46" s="8"/>
      <c r="F46" s="8"/>
      <c r="G46" s="8"/>
      <c r="H46" s="3"/>
    </row>
    <row r="47" spans="2:13" ht="15" customHeight="1">
      <c r="B47" s="6"/>
      <c r="C47" s="8" t="s">
        <v>43</v>
      </c>
      <c r="D47" s="8"/>
      <c r="E47" s="8"/>
      <c r="F47" s="8"/>
      <c r="G47" s="8"/>
      <c r="H47" s="3"/>
    </row>
    <row r="48" spans="2:13" ht="15" customHeight="1">
      <c r="B48" s="6"/>
      <c r="C48" s="8" t="s">
        <v>44</v>
      </c>
      <c r="D48" s="8"/>
      <c r="E48" s="8"/>
      <c r="F48" s="8"/>
      <c r="G48" s="8"/>
      <c r="H48" s="3"/>
    </row>
    <row r="49" spans="2:8">
      <c r="B49" s="6"/>
      <c r="C49" s="8" t="s">
        <v>45</v>
      </c>
      <c r="D49" s="8"/>
      <c r="E49" s="8"/>
      <c r="F49" s="8"/>
      <c r="G49" s="8"/>
      <c r="H49" s="3"/>
    </row>
    <row r="50" spans="2:8">
      <c r="B50" s="6"/>
      <c r="C50" s="8" t="s">
        <v>46</v>
      </c>
      <c r="D50" s="8"/>
      <c r="E50" s="8"/>
      <c r="F50" s="8"/>
      <c r="G50" s="8"/>
      <c r="H50" s="3"/>
    </row>
    <row r="51" spans="2:8">
      <c r="B51" s="6"/>
      <c r="C51" s="8" t="s">
        <v>47</v>
      </c>
      <c r="D51" s="8"/>
      <c r="E51" s="8"/>
      <c r="F51" s="8"/>
      <c r="G51" s="8"/>
      <c r="H51" s="3"/>
    </row>
    <row r="52" spans="2:8">
      <c r="B52" s="6"/>
      <c r="C52" s="8" t="s">
        <v>48</v>
      </c>
      <c r="D52" s="8"/>
      <c r="E52" s="8"/>
      <c r="F52" s="8"/>
      <c r="G52" s="8"/>
      <c r="H52" s="3"/>
    </row>
    <row r="53" spans="2:8">
      <c r="B53" s="6"/>
      <c r="C53" s="8" t="s">
        <v>49</v>
      </c>
      <c r="D53" s="8"/>
      <c r="E53" s="8"/>
      <c r="F53" s="8"/>
      <c r="G53" s="8"/>
      <c r="H53" s="3"/>
    </row>
    <row r="54" spans="2:8">
      <c r="C54" s="3"/>
      <c r="D54" s="3"/>
      <c r="E54" s="3"/>
      <c r="F54" s="3"/>
      <c r="G54" s="3"/>
      <c r="H54" s="3"/>
    </row>
    <row r="55" spans="2:8">
      <c r="C55" s="3"/>
      <c r="D55" s="3"/>
      <c r="E55" s="3"/>
      <c r="F55" s="3"/>
      <c r="G55" s="3"/>
      <c r="H55" s="3"/>
    </row>
    <row r="57" spans="2:8">
      <c r="H57" s="10"/>
    </row>
  </sheetData>
  <mergeCells count="50">
    <mergeCell ref="C50:G50"/>
    <mergeCell ref="C51:G51"/>
    <mergeCell ref="C52:G52"/>
    <mergeCell ref="C53:G53"/>
    <mergeCell ref="C44:G44"/>
    <mergeCell ref="C45:G45"/>
    <mergeCell ref="C46:G46"/>
    <mergeCell ref="C47:G47"/>
    <mergeCell ref="C48:G48"/>
    <mergeCell ref="C49:G49"/>
    <mergeCell ref="C38:G38"/>
    <mergeCell ref="C39:G39"/>
    <mergeCell ref="C40:G40"/>
    <mergeCell ref="C41:G41"/>
    <mergeCell ref="C42:G42"/>
    <mergeCell ref="C43:G43"/>
    <mergeCell ref="C32:G32"/>
    <mergeCell ref="C33:G33"/>
    <mergeCell ref="C34:G34"/>
    <mergeCell ref="C35:G35"/>
    <mergeCell ref="C36:G36"/>
    <mergeCell ref="C37:G37"/>
    <mergeCell ref="C26:G26"/>
    <mergeCell ref="C27:G27"/>
    <mergeCell ref="C28:G28"/>
    <mergeCell ref="C29:G29"/>
    <mergeCell ref="C30:G30"/>
    <mergeCell ref="C31:G31"/>
    <mergeCell ref="C20:G20"/>
    <mergeCell ref="C21:G21"/>
    <mergeCell ref="C22:G22"/>
    <mergeCell ref="C23:G23"/>
    <mergeCell ref="C24:G24"/>
    <mergeCell ref="C25:G25"/>
    <mergeCell ref="C15:G15"/>
    <mergeCell ref="C16:G16"/>
    <mergeCell ref="C17:G17"/>
    <mergeCell ref="C18:G18"/>
    <mergeCell ref="C19:G19"/>
    <mergeCell ref="C10:G10"/>
    <mergeCell ref="C11:G11"/>
    <mergeCell ref="C12:G12"/>
    <mergeCell ref="C13:G13"/>
    <mergeCell ref="C14:G14"/>
    <mergeCell ref="C4:G4"/>
    <mergeCell ref="C5:G5"/>
    <mergeCell ref="C6:G6"/>
    <mergeCell ref="C7:G7"/>
    <mergeCell ref="C8:G8"/>
    <mergeCell ref="C9:G9"/>
  </mergeCells>
  <hyperlinks>
    <hyperlink ref="C8:G8" location="Edad!A1" tooltip="GRUPOS DE EDAD" display="GRUPOS DE EDAD"/>
    <hyperlink ref="C10:G10" location="'renta media'!A1" tooltip="NIVEL DE RENTA DEL TURISTA" display="NIVEL DE RENTA DEL TURISTA"/>
    <hyperlink ref="C11:G11" location="'renta nacionalidades'!A1" tooltip="NIVEL DE RENTA DEL TURISTA POR MERCADOS" display="NIVEL DE RENTA DEL TURISTA POR MERCADOS"/>
    <hyperlink ref="C12:G12" location="'ACOMPAÑANTES '!A1" display="GRUPO VACACIONAL"/>
    <hyperlink ref="C13:G13" location="GASTO!A1" tooltip="GASTO EN ORIGEN Y DESTINO" display="GASTO EN ORIGEN Y DESTINO"/>
    <hyperlink ref="C14:G14" location="'Gasto partidas'!A1" tooltip="GASTO EN DESTINO SEGÚN CONCEPTOS" display="GASTO EN DESTINO SEGÚN CONCEPTOS"/>
    <hyperlink ref="C16:G16" location="'Evolución gasto (nacionalidad) '!A1" tooltip="GASTO SEGÚN MERCADOS" display="GASTO SEGÚN MERCADOS"/>
    <hyperlink ref="C19:G19" location="fidelidad!A1" display="NIVEL DE FIDELIDAD POR MERCADOS"/>
    <hyperlink ref="C21:G21" location="'Zonas de aloja Total y País '!A1" tooltip="ZONA DE ALOJAMIENTO" display="ZONA DE ALOJAMIENTO"/>
    <hyperlink ref="C23:G23" location="'Tipo de alojamiento'!A1" display="TIPO DE ALOJAMIENTO"/>
    <hyperlink ref="C25:G25" location="'fórmde contratación(new version'!A1" tooltip="FORMULA DE CONTRATACIÓN DEL VUELO Y EL ALOJAMIENTO" display="FORMULA DE CONTRATACIÓN DEL VUELO Y EL ALOJAMIENTO"/>
    <hyperlink ref="C29:G29" location="'Uso de internet'!A1" tooltip="USO INTERNET" display="USO INTERNET"/>
    <hyperlink ref="C31:G31" location="'Actividades realizadas '!A1" tooltip="ACTIVIDADES REALIZADAS" display="ACTIVIDADES REALIZADAS"/>
    <hyperlink ref="C33:G33" location="'Excursiones realizadas'!A1" tooltip="EXCURSIONES REALIZADAS" display="EXCURSIONES REALIZADAS"/>
    <hyperlink ref="C35:G35" location="Motivación!A1" tooltip="MOTIVOS ELECCIÓN TENERIFE" display="MOTIVOS ELECCIÓN TENERIFE"/>
    <hyperlink ref="C36:G36" location="'Índice satisfacción agrupad '!A1" tooltip="SATISFACCIÓN" display="SATISFACCIÓN"/>
    <hyperlink ref="C37:G37" location="satisfacción!A1" tooltip="SATISFACCIÓN DETALLADA" display="SATISFACCIÓN DETALLADA"/>
    <hyperlink ref="C17:G17" location="'Gasto y estimación de ingresos '!A1" tooltip="GASTO Y ESTIMACIÓN DE INGRESOS" display="GASTO Y ESTIMACIÓN DE INGRESOS"/>
    <hyperlink ref="C27:G27" location="'Servi contrata origen '!A1" tooltip="SERVICIOS CONTRATADOS EN ORIGEN" display="SERVICIOS CONTRATADOS EN ORIGEN"/>
    <hyperlink ref="C40:G40" location="'EDAD GRAFICA 1 '!A1" tooltip="GRÁFICA DE LOS GRUPOS DE EDAD (1)" display="GRÁFICA DE LOS GRUPOS DE EDAD (1)"/>
    <hyperlink ref="C41:G41" location="'EDAD GRAFICA 2 '!A1" tooltip="GRÁFICA DE LOS GRUPOS DE EDAD (2)" display="GRÁFICA DE LOS GRUPOS DE EDAD (2)"/>
    <hyperlink ref="C43:G43" location="'GRAFICO RENTA X NACIONAL'!A1" tooltip="GRÁFICA NIVEL DE RENTA DEL TURISTA POR MERCADOS" display="GRÁFICA NIVEL DE RENTA DEL TURISTA POR MERCADOS"/>
    <hyperlink ref="C44:G44" location="'GRAFICA Acompañantes'!A1" tooltip="GRÁFICA GRUPO VACACIONAL" display="GRÁFICA GRUPO VACACIONAL"/>
    <hyperlink ref="C45:G45" location="'GRAFICA GASTO'!A1" tooltip="GRÁFICA GASTO EN ORIGEN Y DESTINO" display="GRÁFICA GASTO EN ORIGEN Y DESTINO"/>
    <hyperlink ref="C46:G46" location="'GRAFICA GASTO PARTIDA'!A1" tooltip="GRÁFICA GASTO EN DESTINO SEGÚN PARTIDAS" display="GRÁFICA GASTO EN DESTINO SEGÚN PARTIDAS"/>
    <hyperlink ref="C47:G47" location="'GRAFICA FIDELIDAD'!A1" tooltip="GRÁFICA FIDELIDAD POR MERCADOS" display="GRÁFICA FIDELIDAD POR MERCADOS"/>
    <hyperlink ref="C48:G48" location="'GRAFICA ZONAS ALOJA PAIS'!A1" tooltip="GRÁFICA ZONA DE ALOJAMIENTO" display="GRÁFICA ZONA DE ALOJAMIENTO"/>
    <hyperlink ref="C50:G50" location="'gráfica tipo alojamiento'!A1" tooltip="GRÁFICA TIPO DE ALOJAMIENTO" display="GRÁFICA TIPO DE ALOJAMIENTO"/>
    <hyperlink ref="C52:G52" location="'gráfica motivación'!A1" tooltip="GRÁFICA MOTIVOS ELECCIÓN TENERIFE" display="GRÁFICA MOTIVOS ELECCIÓN TENERIFE"/>
    <hyperlink ref="C53:G53" location="'grafica indice de satisfacción'!A1" tooltip="GRÁFICA SATISFACCIÓN" display="GRÁFICA SATISFACCIÓN"/>
    <hyperlink ref="C26:G26" location="'fórmula de contratación por mer'!A1" tooltip="FORMULA DE CONTRATACIÓN DEL VUELO Y EL ALOJAMIENTO" display="FORMULA DE CONTRATACIÓN POR MERCADOS"/>
    <hyperlink ref="C9:G9" location="'edad por mercados'!A1" tooltip="EDAD MEDIA DE LOS TURISTAS POR MERCADOS" display="EDAD MEDIA DE LOS TURISTAS POR MERCADOS"/>
    <hyperlink ref="C42:G42" location="'GRAFICA EDAD POR MERCADOS'!A1" tooltip="GRÁFICA DE LOS GRUPOS DE EDAD (2)" display="GRÁFICA EDAD MEDIA DE LOS TURISTAS POR MERCADOS"/>
    <hyperlink ref="C22:G22" location="'estancia media nacionalidades'!A1" tooltip="ESTANCIA MEDIA POR MERCADOS" display="ESTANCIA MEDIA POR MERCADOS"/>
    <hyperlink ref="C49:G49" location="'GRAFICA estancia media nac'!A1" display="GRÁFICA ESTANCIA MEDIA POR MERCADOS"/>
    <hyperlink ref="C28:G28" location="'escala nacionalidad'!A1" tooltip="SERVICIOS CONTRATADOS EN ORIGEN" display="TURISTAS QUE REALIZAN ESCALA EN SU VIAJE POR MERCADOS"/>
    <hyperlink ref="C51:G51" location="'GRAFICA ESCALA nac'!A1" tooltip="GRÁFICA TIPO DE ALOJAMIENTO" display="GRÁFICA REALIZACIÓN DE ESCALA EN EL VIAJE POR MERCADOS"/>
    <hyperlink ref="C30:G30" location="'internet nacionalidad'!A1" tooltip="USO INTERNET" display="USO INTERNET POR MERCADOS"/>
    <hyperlink ref="C32:G32" location="'actividades nacionalidad'!A1" tooltip="ACTIVIDADES REALIZADAS" display="ACTIVIDADES REALIZADAS POR MERCADOS"/>
    <hyperlink ref="C34:G34" location="'excursiones nacionalidad'!A1" tooltip="EXCURSIONES REALIZADAS" display="EXCURSIONES REALIZADAS POR MERCADOS"/>
    <hyperlink ref="C18:G18" location="'estimación de ingresos por merc'!A1" tooltip="GASTO Y ESTIMACIÓN DE INGRESOS" display="GASTO Y ESTIMACIÓN DE INGRESOS POR NACIONALIDAD"/>
    <hyperlink ref="C24" location="'uso coche '!A1" display="USO DE COCHE "/>
    <hyperlink ref="C38" location="'aspectos negativos'!A1" display="ASPECTOS NEGATIVOS DEL VIAJE"/>
    <hyperlink ref="C20:G20" location="fidelidad!B36" display="NIVEL DE FIDELIDAD POR MERCADOS (Últimos 5 años)"/>
    <hyperlink ref="C15" location="'Gasto partidas QUIENES GASTAN'!A1" display="GASTO MEDIO EN DESTINO SEGÚN CONCEPTOS DE QUIÉNES GASTAN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E5:H37"/>
  <sheetViews>
    <sheetView showGridLines="0" zoomScaleNormal="100" workbookViewId="0"/>
  </sheetViews>
  <sheetFormatPr baseColWidth="10" defaultRowHeight="12.75"/>
  <cols>
    <col min="2" max="2" width="25.85546875" customWidth="1"/>
    <col min="3" max="3" width="21.42578125" bestFit="1" customWidth="1"/>
    <col min="4" max="4" width="12" customWidth="1"/>
  </cols>
  <sheetData>
    <row r="5" ht="21" customHeight="1"/>
    <row r="16" ht="8.25" customHeight="1"/>
    <row r="23" spans="5:7" ht="6" customHeight="1"/>
    <row r="26" spans="5:7">
      <c r="E26" s="20"/>
      <c r="F26" s="20"/>
      <c r="G26" s="20"/>
    </row>
    <row r="27" spans="5:7">
      <c r="E27" s="20"/>
      <c r="F27" s="20"/>
      <c r="G27" s="20"/>
    </row>
    <row r="28" spans="5:7">
      <c r="E28" s="20"/>
      <c r="F28" s="20"/>
      <c r="G28" s="20"/>
    </row>
    <row r="29" spans="5:7">
      <c r="E29" s="20"/>
      <c r="F29" s="20"/>
      <c r="G29" s="20"/>
    </row>
    <row r="30" spans="5:7">
      <c r="E30" s="20"/>
      <c r="F30" s="20"/>
      <c r="G30" s="20"/>
    </row>
    <row r="31" spans="5:7">
      <c r="E31" s="20"/>
      <c r="F31" s="20"/>
      <c r="G31" s="20"/>
    </row>
    <row r="32" spans="5:7">
      <c r="E32" s="20"/>
      <c r="F32" s="20"/>
      <c r="G32" s="20"/>
    </row>
    <row r="33" spans="5:8">
      <c r="E33" s="20"/>
      <c r="F33" s="20"/>
      <c r="G33" s="20"/>
    </row>
    <row r="34" spans="5:8">
      <c r="E34" s="20"/>
      <c r="F34" s="20"/>
      <c r="H34" s="21" t="s">
        <v>67</v>
      </c>
    </row>
    <row r="35" spans="5:8">
      <c r="E35" s="20"/>
      <c r="F35" s="20"/>
      <c r="H35" s="21"/>
    </row>
    <row r="36" spans="5:8">
      <c r="E36" s="20"/>
      <c r="F36" s="20"/>
      <c r="G36" s="20"/>
    </row>
    <row r="37" spans="5:8">
      <c r="E37" s="20"/>
      <c r="F37" s="20"/>
      <c r="G37" s="20"/>
    </row>
  </sheetData>
  <mergeCells count="1">
    <mergeCell ref="H34:H35"/>
  </mergeCells>
  <hyperlinks>
    <hyperlink ref="H34:H35" location="'ACOMPAÑANTES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AD27"/>
  <sheetViews>
    <sheetView showGridLines="0" zoomScaleNormal="100" workbookViewId="0"/>
  </sheetViews>
  <sheetFormatPr baseColWidth="10" defaultRowHeight="12.75"/>
  <cols>
    <col min="3" max="3" width="16.5703125" customWidth="1"/>
    <col min="4" max="10" width="9.7109375" customWidth="1"/>
    <col min="11" max="11" width="10.140625" customWidth="1"/>
    <col min="12" max="13" width="10.5703125" customWidth="1"/>
    <col min="14" max="15" width="12.7109375" customWidth="1"/>
    <col min="16" max="16" width="11.42578125" hidden="1" customWidth="1"/>
    <col min="17" max="17" width="15" hidden="1" customWidth="1"/>
    <col min="18" max="21" width="11.42578125" hidden="1" customWidth="1"/>
    <col min="22" max="23" width="13.85546875" hidden="1" customWidth="1"/>
    <col min="24" max="24" width="16.42578125" hidden="1" customWidth="1"/>
    <col min="25" max="25" width="73.42578125" bestFit="1" customWidth="1"/>
    <col min="26" max="26" width="47.5703125" bestFit="1" customWidth="1"/>
    <col min="27" max="27" width="34.5703125" bestFit="1" customWidth="1"/>
    <col min="28" max="28" width="76.28515625" bestFit="1" customWidth="1"/>
    <col min="29" max="29" width="48" bestFit="1" customWidth="1"/>
    <col min="30" max="30" width="34.42578125" bestFit="1" customWidth="1"/>
  </cols>
  <sheetData>
    <row r="1" spans="3:30" ht="39.75" customHeight="1"/>
    <row r="2" spans="3:30" ht="39.75" customHeight="1"/>
    <row r="3" spans="3:30" ht="36" customHeight="1">
      <c r="C3" s="11" t="s">
        <v>142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6"/>
      <c r="Z3" s="116"/>
      <c r="AA3" s="116"/>
      <c r="AB3" s="116"/>
      <c r="AC3" s="116"/>
      <c r="AD3" s="116"/>
    </row>
    <row r="4" spans="3:30" ht="15" customHeight="1">
      <c r="C4" s="117" t="s">
        <v>143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6"/>
      <c r="Z4" s="116"/>
      <c r="AA4" s="116"/>
      <c r="AB4" s="116"/>
      <c r="AC4" s="116"/>
      <c r="AD4" s="116"/>
    </row>
    <row r="5" spans="3:30" ht="15" customHeight="1">
      <c r="C5" s="118"/>
      <c r="D5" s="119">
        <v>2007</v>
      </c>
      <c r="E5" s="119">
        <v>2008</v>
      </c>
      <c r="F5" s="119">
        <v>2009</v>
      </c>
      <c r="G5" s="119">
        <v>2010</v>
      </c>
      <c r="H5" s="108" t="s">
        <v>497</v>
      </c>
      <c r="I5" s="108" t="s">
        <v>498</v>
      </c>
      <c r="J5" s="108" t="s">
        <v>322</v>
      </c>
      <c r="K5" s="119" t="s">
        <v>148</v>
      </c>
      <c r="L5" s="119" t="s">
        <v>149</v>
      </c>
      <c r="M5" s="119" t="s">
        <v>111</v>
      </c>
      <c r="N5" s="108" t="s">
        <v>96</v>
      </c>
      <c r="O5" s="108" t="s">
        <v>131</v>
      </c>
      <c r="P5" s="13" t="s">
        <v>161</v>
      </c>
      <c r="Q5" s="13" t="s">
        <v>162</v>
      </c>
      <c r="R5" s="13" t="s">
        <v>260</v>
      </c>
      <c r="S5" s="13" t="s">
        <v>219</v>
      </c>
      <c r="T5" s="13" t="s">
        <v>220</v>
      </c>
      <c r="U5" s="13" t="s">
        <v>261</v>
      </c>
      <c r="V5" s="119" t="s">
        <v>51</v>
      </c>
      <c r="W5" s="119" t="s">
        <v>52</v>
      </c>
      <c r="X5" s="108" t="s">
        <v>110</v>
      </c>
    </row>
    <row r="6" spans="3:30" ht="15" customHeight="1">
      <c r="C6" s="120" t="s">
        <v>144</v>
      </c>
      <c r="D6" s="121">
        <v>637.36725732437696</v>
      </c>
      <c r="E6" s="121">
        <v>643.17659762201754</v>
      </c>
      <c r="F6" s="121">
        <v>630.41157436711387</v>
      </c>
      <c r="G6" s="121">
        <v>653.13452385656899</v>
      </c>
      <c r="H6" s="17">
        <f t="shared" ref="H6:J8" si="0">E6/D6-1</f>
        <v>9.1145885372709845E-3</v>
      </c>
      <c r="I6" s="17">
        <f t="shared" si="0"/>
        <v>-1.9846840357841233E-2</v>
      </c>
      <c r="J6" s="17">
        <f>G6/F6-1</f>
        <v>3.6044626103616917E-2</v>
      </c>
      <c r="K6" s="121">
        <v>647.18687516245416</v>
      </c>
      <c r="L6" s="121">
        <v>646.39274393605513</v>
      </c>
      <c r="M6" s="121">
        <v>684.15899066727604</v>
      </c>
      <c r="N6" s="17">
        <f t="shared" ref="N6:O8" si="1">L6/K6-1</f>
        <v>-1.2270508826367488E-3</v>
      </c>
      <c r="O6" s="17">
        <f t="shared" si="1"/>
        <v>5.8426161316806224E-2</v>
      </c>
      <c r="P6" s="121">
        <v>619.50112204586367</v>
      </c>
      <c r="Q6" s="121">
        <v>632.96484255954954</v>
      </c>
      <c r="R6" s="17">
        <f>Q6/P6-1</f>
        <v>2.1733165662755738E-2</v>
      </c>
      <c r="S6" s="121">
        <v>626.5962040470049</v>
      </c>
      <c r="T6" s="121">
        <v>643.49693516063758</v>
      </c>
      <c r="U6" s="17">
        <f>T6/S6-1</f>
        <v>2.697228455020273E-2</v>
      </c>
      <c r="V6" s="121">
        <v>666.65319334545507</v>
      </c>
      <c r="W6" s="121">
        <v>699.9908758294398</v>
      </c>
      <c r="X6" s="17">
        <f>W6/V6-1</f>
        <v>5.0007534377337626E-2</v>
      </c>
    </row>
    <row r="7" spans="3:30" ht="15" customHeight="1">
      <c r="C7" s="120" t="s">
        <v>145</v>
      </c>
      <c r="D7" s="121">
        <v>388.14461438331301</v>
      </c>
      <c r="E7" s="121">
        <v>376.69051645709465</v>
      </c>
      <c r="F7" s="121">
        <v>357.95475030382158</v>
      </c>
      <c r="G7" s="121">
        <v>359.88552289794779</v>
      </c>
      <c r="H7" s="17">
        <f t="shared" si="0"/>
        <v>-2.9509872098616441E-2</v>
      </c>
      <c r="I7" s="17">
        <f t="shared" si="0"/>
        <v>-4.9737822787495278E-2</v>
      </c>
      <c r="J7" s="17">
        <f t="shared" si="0"/>
        <v>5.3939013031323313E-3</v>
      </c>
      <c r="K7" s="121">
        <v>368.6297500970349</v>
      </c>
      <c r="L7" s="121">
        <v>359.32228728728228</v>
      </c>
      <c r="M7" s="121">
        <v>353.18276070955295</v>
      </c>
      <c r="N7" s="17">
        <f t="shared" si="1"/>
        <v>-2.5248810784540887E-2</v>
      </c>
      <c r="O7" s="17">
        <f t="shared" si="1"/>
        <v>-1.7086406256845099E-2</v>
      </c>
      <c r="P7" s="121">
        <v>353.32309931673603</v>
      </c>
      <c r="Q7" s="121">
        <v>358.57791727140909</v>
      </c>
      <c r="R7" s="17">
        <f>Q7/P7-1</f>
        <v>1.487255705849666E-2</v>
      </c>
      <c r="S7" s="121">
        <v>358.49496500043227</v>
      </c>
      <c r="T7" s="121">
        <v>360.7571754844401</v>
      </c>
      <c r="U7" s="17">
        <f>T7/S7-1</f>
        <v>6.3102991809245168E-3</v>
      </c>
      <c r="V7" s="121">
        <v>361.16874285410671</v>
      </c>
      <c r="W7" s="121">
        <v>344.83763827607117</v>
      </c>
      <c r="X7" s="17">
        <f>W7/V7-1</f>
        <v>-4.5217380798183937E-2</v>
      </c>
    </row>
    <row r="8" spans="3:30" ht="15" customHeight="1">
      <c r="C8" s="122" t="s">
        <v>146</v>
      </c>
      <c r="D8" s="74">
        <v>1022.40866834669</v>
      </c>
      <c r="E8" s="74">
        <v>1015.4233629359832</v>
      </c>
      <c r="F8" s="74">
        <v>981.43492695952568</v>
      </c>
      <c r="G8" s="74">
        <v>1008.5442716873425</v>
      </c>
      <c r="H8" s="123">
        <f t="shared" si="0"/>
        <v>-6.832204799283037E-3</v>
      </c>
      <c r="I8" s="123">
        <f t="shared" si="0"/>
        <v>-3.3472182359664981E-2</v>
      </c>
      <c r="J8" s="123">
        <f t="shared" si="0"/>
        <v>2.7622151997179545E-2</v>
      </c>
      <c r="K8" s="74">
        <v>1007.8348844987788</v>
      </c>
      <c r="L8" s="74">
        <v>1002.0021595435492</v>
      </c>
      <c r="M8" s="74">
        <v>1036.0317672968235</v>
      </c>
      <c r="N8" s="123">
        <f t="shared" si="1"/>
        <v>-5.7873814897074771E-3</v>
      </c>
      <c r="O8" s="123">
        <f t="shared" si="1"/>
        <v>3.3961611189317287E-2</v>
      </c>
      <c r="P8" s="124">
        <v>967.75393097034998</v>
      </c>
      <c r="Q8" s="124">
        <v>987.16373808587389</v>
      </c>
      <c r="R8" s="125">
        <f>Q8/P8-1</f>
        <v>2.0056552078338896E-2</v>
      </c>
      <c r="S8" s="124">
        <v>977.70431111001619</v>
      </c>
      <c r="T8" s="124">
        <v>999.03006041630942</v>
      </c>
      <c r="U8" s="125">
        <f>T8/S8-1</f>
        <v>2.1812064306110601E-2</v>
      </c>
      <c r="V8" s="74">
        <v>1025.7656335658112</v>
      </c>
      <c r="W8" s="74">
        <v>1045.5741381783844</v>
      </c>
      <c r="X8" s="123">
        <f>W8/V8-1</f>
        <v>1.9310945857792028E-2</v>
      </c>
    </row>
    <row r="9" spans="3:30" ht="15" customHeight="1">
      <c r="C9" s="117" t="s">
        <v>147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</row>
    <row r="10" spans="3:30" ht="15" customHeight="1">
      <c r="C10" s="118"/>
      <c r="D10" s="119">
        <v>2007</v>
      </c>
      <c r="E10" s="119">
        <v>2008</v>
      </c>
      <c r="F10" s="119">
        <v>2009</v>
      </c>
      <c r="G10" s="119">
        <v>2010</v>
      </c>
      <c r="H10" s="108" t="s">
        <v>497</v>
      </c>
      <c r="I10" s="108" t="s">
        <v>498</v>
      </c>
      <c r="J10" s="108" t="s">
        <v>322</v>
      </c>
      <c r="K10" s="119" t="s">
        <v>148</v>
      </c>
      <c r="L10" s="119" t="s">
        <v>149</v>
      </c>
      <c r="M10" s="119" t="s">
        <v>111</v>
      </c>
      <c r="N10" s="13" t="s">
        <v>96</v>
      </c>
      <c r="O10" s="13" t="s">
        <v>150</v>
      </c>
      <c r="P10" s="13" t="s">
        <v>161</v>
      </c>
      <c r="Q10" s="13" t="s">
        <v>162</v>
      </c>
      <c r="R10" s="13" t="s">
        <v>260</v>
      </c>
      <c r="S10" s="13" t="s">
        <v>219</v>
      </c>
      <c r="T10" s="13" t="s">
        <v>220</v>
      </c>
      <c r="U10" s="13" t="s">
        <v>261</v>
      </c>
      <c r="V10" s="119" t="s">
        <v>51</v>
      </c>
      <c r="W10" s="119" t="s">
        <v>52</v>
      </c>
      <c r="X10" s="108" t="s">
        <v>110</v>
      </c>
    </row>
    <row r="11" spans="3:30" ht="15" customHeight="1">
      <c r="C11" s="120" t="s">
        <v>144</v>
      </c>
      <c r="D11" s="121">
        <v>66.468318345722494</v>
      </c>
      <c r="E11" s="121">
        <v>68.307611983919543</v>
      </c>
      <c r="F11" s="121">
        <v>65.273888009829918</v>
      </c>
      <c r="G11" s="121">
        <v>67.447191395233872</v>
      </c>
      <c r="H11" s="17">
        <f t="shared" ref="H11:J13" si="2">E11/D11-1</f>
        <v>2.7671734203208009E-2</v>
      </c>
      <c r="I11" s="17">
        <f t="shared" si="2"/>
        <v>-4.441267797216808E-2</v>
      </c>
      <c r="J11" s="17">
        <f t="shared" si="2"/>
        <v>3.3295142233241259E-2</v>
      </c>
      <c r="K11" s="121">
        <v>65.09941098375333</v>
      </c>
      <c r="L11" s="121">
        <v>64.301445686213071</v>
      </c>
      <c r="M11" s="121">
        <v>70.300988364915725</v>
      </c>
      <c r="N11" s="17">
        <f t="shared" ref="N11:O13" si="3">L11/K11-1</f>
        <v>-1.2257642357768828E-2</v>
      </c>
      <c r="O11" s="17">
        <f t="shared" si="3"/>
        <v>9.3303387111699498E-2</v>
      </c>
      <c r="P11" s="121">
        <v>62.431329898946792</v>
      </c>
      <c r="Q11" s="121">
        <v>63.178953647546876</v>
      </c>
      <c r="R11" s="17">
        <f>Q11/P11-1</f>
        <v>1.1975137319839346E-2</v>
      </c>
      <c r="S11" s="121">
        <v>64.633349515594702</v>
      </c>
      <c r="T11" s="121">
        <v>66.032695993682154</v>
      </c>
      <c r="U11" s="17">
        <f>T11/S11-1</f>
        <v>2.165053317791954E-2</v>
      </c>
      <c r="V11" s="121">
        <v>63.02103893051455</v>
      </c>
      <c r="W11" s="121">
        <v>69.577986635348395</v>
      </c>
      <c r="X11" s="17">
        <f>W11/V11-1</f>
        <v>0.10404378944090986</v>
      </c>
    </row>
    <row r="12" spans="3:30" ht="15" customHeight="1">
      <c r="C12" s="120" t="s">
        <v>145</v>
      </c>
      <c r="D12" s="121">
        <v>40.642639932184302</v>
      </c>
      <c r="E12" s="121">
        <v>40.062917528009486</v>
      </c>
      <c r="F12" s="121">
        <v>37.178670560809259</v>
      </c>
      <c r="G12" s="121">
        <v>37.314044359511058</v>
      </c>
      <c r="H12" s="17">
        <f t="shared" si="2"/>
        <v>-1.4263896369481222E-2</v>
      </c>
      <c r="I12" s="17">
        <f t="shared" si="2"/>
        <v>-7.199293374437199E-2</v>
      </c>
      <c r="J12" s="17">
        <f t="shared" si="2"/>
        <v>3.6411683543224882E-3</v>
      </c>
      <c r="K12" s="121">
        <v>37.182187930313901</v>
      </c>
      <c r="L12" s="121">
        <v>35.856282569163113</v>
      </c>
      <c r="M12" s="121">
        <v>36.631568848881095</v>
      </c>
      <c r="N12" s="17">
        <f t="shared" si="3"/>
        <v>-3.565969177595929E-2</v>
      </c>
      <c r="O12" s="17">
        <f t="shared" si="3"/>
        <v>2.1622048471492628E-2</v>
      </c>
      <c r="P12" s="121">
        <v>35.931389038883296</v>
      </c>
      <c r="Q12" s="121">
        <v>36.061272260270961</v>
      </c>
      <c r="R12" s="17">
        <f>Q12/P12-1</f>
        <v>3.6147564806667809E-3</v>
      </c>
      <c r="S12" s="121">
        <v>37.18072566228809</v>
      </c>
      <c r="T12" s="121">
        <v>37.128078215142395</v>
      </c>
      <c r="U12" s="17">
        <f>T12/S12-1</f>
        <v>-1.41598761745243E-3</v>
      </c>
      <c r="V12" s="121">
        <v>34.573622618362492</v>
      </c>
      <c r="W12" s="121">
        <v>34.669028065776203</v>
      </c>
      <c r="X12" s="17">
        <f>W12/V12-1</f>
        <v>2.7594865735314222E-3</v>
      </c>
    </row>
    <row r="13" spans="3:30" ht="15" customHeight="1">
      <c r="C13" s="122" t="s">
        <v>146</v>
      </c>
      <c r="D13" s="126">
        <v>106.610511622506</v>
      </c>
      <c r="E13" s="126">
        <v>107.80798338039341</v>
      </c>
      <c r="F13" s="126">
        <v>101.6994310100757</v>
      </c>
      <c r="G13" s="126">
        <v>104.29226898946538</v>
      </c>
      <c r="H13" s="123">
        <f t="shared" si="2"/>
        <v>1.1232210967409229E-2</v>
      </c>
      <c r="I13" s="123">
        <f t="shared" si="2"/>
        <v>-5.6661410210819718E-2</v>
      </c>
      <c r="J13" s="123">
        <f t="shared" si="2"/>
        <v>2.549510802211663E-2</v>
      </c>
      <c r="K13" s="74">
        <v>101.4488368999006</v>
      </c>
      <c r="L13" s="74">
        <v>99.787590800986123</v>
      </c>
      <c r="M13" s="74">
        <v>106.92695988318951</v>
      </c>
      <c r="N13" s="17">
        <f t="shared" si="3"/>
        <v>-1.6375210891314884E-2</v>
      </c>
      <c r="O13" s="17">
        <f t="shared" si="3"/>
        <v>7.1545660386189258E-2</v>
      </c>
      <c r="P13" s="127">
        <v>97.620802003272232</v>
      </c>
      <c r="Q13" s="127">
        <v>98.663549778366942</v>
      </c>
      <c r="R13" s="125">
        <f>Q13/P13-1</f>
        <v>1.0681614509372217E-2</v>
      </c>
      <c r="S13" s="127">
        <v>100.96517021150255</v>
      </c>
      <c r="T13" s="127">
        <v>102.59906904101379</v>
      </c>
      <c r="U13" s="125">
        <f>T13/S13-1</f>
        <v>1.6182796761383456E-2</v>
      </c>
      <c r="V13" s="126">
        <v>97.227257022270123</v>
      </c>
      <c r="W13" s="126">
        <v>103.94428246049011</v>
      </c>
      <c r="X13" s="123">
        <f>W13/V13-1</f>
        <v>6.908582679321551E-2</v>
      </c>
    </row>
    <row r="14" spans="3:30" ht="15" customHeight="1">
      <c r="C14" s="28" t="s">
        <v>64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3:30" ht="26.25" customHeight="1"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3:30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3:30"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92" t="s">
        <v>94</v>
      </c>
    </row>
    <row r="18" spans="3:30"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92"/>
    </row>
    <row r="19" spans="3:30"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3:30"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6" spans="3:30">
      <c r="V26" s="116"/>
      <c r="W26" s="116"/>
      <c r="X26" s="116"/>
      <c r="Y26" s="116"/>
      <c r="Z26" s="116"/>
      <c r="AA26" s="116"/>
      <c r="AB26" s="116"/>
      <c r="AC26" s="116"/>
      <c r="AD26" s="116"/>
    </row>
    <row r="27" spans="3:30">
      <c r="V27" s="116"/>
      <c r="W27" s="116"/>
      <c r="X27" s="116"/>
      <c r="Y27" s="116"/>
      <c r="Z27" s="116"/>
      <c r="AA27" s="116"/>
      <c r="AB27" s="116"/>
      <c r="AC27" s="116"/>
      <c r="AD27" s="116"/>
    </row>
  </sheetData>
  <mergeCells count="5">
    <mergeCell ref="C3:X3"/>
    <mergeCell ref="C4:X4"/>
    <mergeCell ref="C9:X9"/>
    <mergeCell ref="C14:X14"/>
    <mergeCell ref="P17:P18"/>
  </mergeCells>
  <hyperlinks>
    <hyperlink ref="P17:P18" location="'GRAFICA GASTO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J31:L41"/>
  <sheetViews>
    <sheetView showGridLines="0" zoomScaleNormal="100" workbookViewId="0"/>
  </sheetViews>
  <sheetFormatPr baseColWidth="10" defaultRowHeight="12.75"/>
  <cols>
    <col min="3" max="3" width="12.28515625" customWidth="1"/>
    <col min="9" max="9" width="7.7109375" customWidth="1"/>
    <col min="16" max="16" width="8.28515625" customWidth="1"/>
  </cols>
  <sheetData>
    <row r="31" spans="10:11" ht="21.75" customHeight="1">
      <c r="J31" s="20"/>
      <c r="K31" s="20"/>
    </row>
    <row r="32" spans="10:11">
      <c r="J32" s="20"/>
      <c r="K32" s="20"/>
    </row>
    <row r="33" spans="10:12">
      <c r="J33" s="20"/>
      <c r="K33" s="20"/>
      <c r="L33" s="20"/>
    </row>
    <row r="34" spans="10:12">
      <c r="J34" s="20"/>
      <c r="K34" s="20"/>
      <c r="L34" s="20"/>
    </row>
    <row r="35" spans="10:12">
      <c r="J35" s="20"/>
      <c r="K35" s="20"/>
      <c r="L35" s="20"/>
    </row>
    <row r="36" spans="10:12">
      <c r="J36" s="20"/>
      <c r="K36" s="20"/>
      <c r="L36" s="20"/>
    </row>
    <row r="37" spans="10:12">
      <c r="J37" s="20"/>
      <c r="K37" s="92" t="s">
        <v>67</v>
      </c>
      <c r="L37" s="20"/>
    </row>
    <row r="38" spans="10:12">
      <c r="J38" s="20"/>
      <c r="K38" s="92"/>
      <c r="L38" s="20"/>
    </row>
    <row r="39" spans="10:12">
      <c r="J39" s="20"/>
      <c r="K39" s="20"/>
      <c r="L39" s="20"/>
    </row>
    <row r="40" spans="10:12">
      <c r="J40" s="20"/>
      <c r="K40" s="20"/>
    </row>
    <row r="41" spans="10:12">
      <c r="J41" s="20"/>
      <c r="K41" s="20"/>
    </row>
  </sheetData>
  <mergeCells count="1">
    <mergeCell ref="K37:K38"/>
  </mergeCells>
  <hyperlinks>
    <hyperlink ref="K37:K38" location="GASTO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1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S105"/>
  <sheetViews>
    <sheetView showGridLines="0" zoomScaleNormal="100" workbookViewId="0"/>
  </sheetViews>
  <sheetFormatPr baseColWidth="10" defaultRowHeight="12.75"/>
  <cols>
    <col min="1" max="2" width="14.7109375" style="116" customWidth="1"/>
    <col min="3" max="3" width="16.28515625" style="116" customWidth="1"/>
    <col min="4" max="15" width="8.7109375" style="116" customWidth="1"/>
    <col min="16" max="23" width="8" style="116" customWidth="1"/>
    <col min="24" max="24" width="7.140625" style="116" customWidth="1"/>
    <col min="25" max="25" width="7.7109375" style="116" customWidth="1"/>
    <col min="26" max="26" width="7" style="116" customWidth="1"/>
    <col min="27" max="27" width="7.42578125" style="116" customWidth="1"/>
    <col min="28" max="29" width="8.7109375" style="116" customWidth="1"/>
    <col min="30" max="43" width="8.7109375" customWidth="1"/>
    <col min="48" max="48" width="10" customWidth="1"/>
    <col min="49" max="58" width="10" style="116" customWidth="1"/>
    <col min="59" max="62" width="76.28515625" style="116" customWidth="1"/>
    <col min="63" max="330" width="76.28515625" style="116" bestFit="1" customWidth="1"/>
    <col min="331" max="331" width="13.140625" style="116" bestFit="1" customWidth="1"/>
    <col min="332" max="16384" width="11.42578125" style="116"/>
  </cols>
  <sheetData>
    <row r="1" spans="1:331" ht="24" customHeight="1"/>
    <row r="2" spans="1:331" ht="24" customHeight="1"/>
    <row r="3" spans="1:331" ht="36" customHeight="1">
      <c r="C3" s="128" t="s">
        <v>152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</row>
    <row r="4" spans="1:331" ht="12.75" customHeight="1">
      <c r="C4" s="129"/>
      <c r="D4" s="130">
        <v>2007</v>
      </c>
      <c r="E4" s="130"/>
      <c r="F4" s="130"/>
      <c r="G4" s="130"/>
      <c r="H4" s="131">
        <v>2008</v>
      </c>
      <c r="I4" s="131"/>
      <c r="J4" s="131"/>
      <c r="K4" s="131"/>
      <c r="L4" s="130">
        <v>2009</v>
      </c>
      <c r="M4" s="130"/>
      <c r="N4" s="130"/>
      <c r="O4" s="130"/>
      <c r="P4" s="131">
        <v>2010</v>
      </c>
      <c r="Q4" s="131"/>
      <c r="R4" s="131"/>
      <c r="S4" s="131"/>
      <c r="T4" s="132" t="s">
        <v>497</v>
      </c>
      <c r="U4" s="132"/>
      <c r="V4" s="132"/>
      <c r="W4" s="132"/>
      <c r="X4" s="131" t="s">
        <v>498</v>
      </c>
      <c r="Y4" s="131"/>
      <c r="Z4" s="131"/>
      <c r="AA4" s="131"/>
      <c r="AB4" s="132" t="s">
        <v>322</v>
      </c>
      <c r="AC4" s="132"/>
      <c r="AD4" s="132"/>
      <c r="AE4" s="132"/>
      <c r="AF4" s="131" t="s">
        <v>51</v>
      </c>
      <c r="AG4" s="131"/>
      <c r="AH4" s="131"/>
      <c r="AI4" s="131"/>
      <c r="AJ4" s="131" t="s">
        <v>52</v>
      </c>
      <c r="AK4" s="131"/>
      <c r="AL4" s="131"/>
      <c r="AM4" s="131"/>
      <c r="AN4" s="132" t="s">
        <v>110</v>
      </c>
      <c r="AO4" s="132"/>
      <c r="AP4" s="132"/>
      <c r="AQ4" s="132"/>
      <c r="AR4" s="131" t="s">
        <v>149</v>
      </c>
      <c r="AS4" s="131"/>
      <c r="AT4" s="131"/>
      <c r="AU4" s="131"/>
      <c r="AV4" s="131" t="s">
        <v>111</v>
      </c>
      <c r="AW4" s="131"/>
      <c r="AX4" s="131"/>
      <c r="AY4" s="131"/>
      <c r="AZ4" s="132" t="s">
        <v>53</v>
      </c>
      <c r="BA4" s="132"/>
      <c r="BB4" s="132"/>
      <c r="BC4" s="132"/>
    </row>
    <row r="5" spans="1:331" ht="30" customHeight="1">
      <c r="A5"/>
      <c r="B5"/>
      <c r="C5" s="133"/>
      <c r="D5" s="134" t="s">
        <v>153</v>
      </c>
      <c r="E5" s="134"/>
      <c r="F5" s="130" t="s">
        <v>154</v>
      </c>
      <c r="G5" s="130"/>
      <c r="H5" s="134" t="s">
        <v>153</v>
      </c>
      <c r="I5" s="134"/>
      <c r="J5" s="130" t="s">
        <v>154</v>
      </c>
      <c r="K5" s="130"/>
      <c r="L5" s="134" t="s">
        <v>153</v>
      </c>
      <c r="M5" s="134"/>
      <c r="N5" s="130" t="s">
        <v>154</v>
      </c>
      <c r="O5" s="130"/>
      <c r="P5" s="134" t="s">
        <v>153</v>
      </c>
      <c r="Q5" s="134"/>
      <c r="R5" s="130" t="s">
        <v>154</v>
      </c>
      <c r="S5" s="130"/>
      <c r="T5" s="131" t="s">
        <v>153</v>
      </c>
      <c r="U5" s="131"/>
      <c r="V5" s="132" t="s">
        <v>154</v>
      </c>
      <c r="W5" s="132"/>
      <c r="X5" s="131" t="s">
        <v>153</v>
      </c>
      <c r="Y5" s="131"/>
      <c r="Z5" s="132" t="s">
        <v>154</v>
      </c>
      <c r="AA5" s="132"/>
      <c r="AB5" s="131" t="s">
        <v>153</v>
      </c>
      <c r="AC5" s="131"/>
      <c r="AD5" s="132" t="s">
        <v>154</v>
      </c>
      <c r="AE5" s="132"/>
      <c r="AF5" s="134" t="s">
        <v>153</v>
      </c>
      <c r="AG5" s="134"/>
      <c r="AH5" s="130" t="s">
        <v>154</v>
      </c>
      <c r="AI5" s="130"/>
      <c r="AJ5" s="134" t="s">
        <v>153</v>
      </c>
      <c r="AK5" s="134"/>
      <c r="AL5" s="130" t="s">
        <v>154</v>
      </c>
      <c r="AM5" s="130"/>
      <c r="AN5" s="131" t="s">
        <v>153</v>
      </c>
      <c r="AO5" s="131"/>
      <c r="AP5" s="132" t="s">
        <v>154</v>
      </c>
      <c r="AQ5" s="132"/>
      <c r="AR5" s="134" t="s">
        <v>153</v>
      </c>
      <c r="AS5" s="134"/>
      <c r="AT5" s="130" t="s">
        <v>154</v>
      </c>
      <c r="AU5" s="130"/>
      <c r="AV5" s="134" t="s">
        <v>153</v>
      </c>
      <c r="AW5" s="134"/>
      <c r="AX5" s="130" t="s">
        <v>154</v>
      </c>
      <c r="AY5" s="130"/>
      <c r="AZ5" s="131" t="s">
        <v>153</v>
      </c>
      <c r="BA5" s="131"/>
      <c r="BB5" s="132" t="s">
        <v>154</v>
      </c>
      <c r="BC5" s="132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</row>
    <row r="6" spans="1:331" ht="15" customHeight="1">
      <c r="A6"/>
      <c r="B6"/>
      <c r="C6" s="133"/>
      <c r="D6" s="135" t="s">
        <v>155</v>
      </c>
      <c r="E6" s="135" t="s">
        <v>156</v>
      </c>
      <c r="F6" s="133" t="s">
        <v>155</v>
      </c>
      <c r="G6" s="133" t="s">
        <v>156</v>
      </c>
      <c r="H6" s="135" t="s">
        <v>155</v>
      </c>
      <c r="I6" s="135" t="s">
        <v>156</v>
      </c>
      <c r="J6" s="133" t="s">
        <v>155</v>
      </c>
      <c r="K6" s="133" t="s">
        <v>156</v>
      </c>
      <c r="L6" s="135" t="s">
        <v>155</v>
      </c>
      <c r="M6" s="135" t="s">
        <v>156</v>
      </c>
      <c r="N6" s="133" t="s">
        <v>155</v>
      </c>
      <c r="O6" s="133" t="s">
        <v>156</v>
      </c>
      <c r="P6" s="135" t="s">
        <v>155</v>
      </c>
      <c r="Q6" s="135" t="s">
        <v>156</v>
      </c>
      <c r="R6" s="133" t="s">
        <v>155</v>
      </c>
      <c r="S6" s="133" t="s">
        <v>156</v>
      </c>
      <c r="T6" s="136" t="s">
        <v>155</v>
      </c>
      <c r="U6" s="136" t="s">
        <v>156</v>
      </c>
      <c r="V6" s="137" t="s">
        <v>155</v>
      </c>
      <c r="W6" s="137" t="s">
        <v>156</v>
      </c>
      <c r="X6" s="136" t="s">
        <v>155</v>
      </c>
      <c r="Y6" s="136" t="s">
        <v>156</v>
      </c>
      <c r="Z6" s="137" t="s">
        <v>155</v>
      </c>
      <c r="AA6" s="137" t="s">
        <v>156</v>
      </c>
      <c r="AB6" s="136" t="s">
        <v>155</v>
      </c>
      <c r="AC6" s="136" t="s">
        <v>156</v>
      </c>
      <c r="AD6" s="137" t="s">
        <v>155</v>
      </c>
      <c r="AE6" s="137" t="s">
        <v>156</v>
      </c>
      <c r="AF6" s="135" t="s">
        <v>155</v>
      </c>
      <c r="AG6" s="135" t="s">
        <v>156</v>
      </c>
      <c r="AH6" s="133" t="s">
        <v>155</v>
      </c>
      <c r="AI6" s="133" t="s">
        <v>156</v>
      </c>
      <c r="AJ6" s="135" t="s">
        <v>155</v>
      </c>
      <c r="AK6" s="135" t="s">
        <v>156</v>
      </c>
      <c r="AL6" s="133" t="s">
        <v>155</v>
      </c>
      <c r="AM6" s="133" t="s">
        <v>156</v>
      </c>
      <c r="AN6" s="136" t="s">
        <v>155</v>
      </c>
      <c r="AO6" s="136" t="s">
        <v>156</v>
      </c>
      <c r="AP6" s="137" t="s">
        <v>155</v>
      </c>
      <c r="AQ6" s="137" t="s">
        <v>156</v>
      </c>
      <c r="AR6" s="135" t="s">
        <v>155</v>
      </c>
      <c r="AS6" s="135" t="s">
        <v>156</v>
      </c>
      <c r="AT6" s="133" t="s">
        <v>155</v>
      </c>
      <c r="AU6" s="133" t="s">
        <v>156</v>
      </c>
      <c r="AV6" s="135" t="s">
        <v>155</v>
      </c>
      <c r="AW6" s="135" t="s">
        <v>156</v>
      </c>
      <c r="AX6" s="133" t="s">
        <v>155</v>
      </c>
      <c r="AY6" s="133" t="s">
        <v>156</v>
      </c>
      <c r="AZ6" s="136" t="s">
        <v>155</v>
      </c>
      <c r="BA6" s="136" t="s">
        <v>156</v>
      </c>
      <c r="BB6" s="137" t="s">
        <v>155</v>
      </c>
      <c r="BC6" s="137" t="s">
        <v>156</v>
      </c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</row>
    <row r="7" spans="1:331" ht="15" customHeight="1">
      <c r="C7" s="37" t="s">
        <v>76</v>
      </c>
      <c r="D7" s="138">
        <v>888.22456536803395</v>
      </c>
      <c r="E7" s="138">
        <v>469.675366578872</v>
      </c>
      <c r="F7" s="139">
        <v>74.844815496971606</v>
      </c>
      <c r="G7" s="139">
        <v>38.340846251336501</v>
      </c>
      <c r="H7" s="138">
        <v>981.95942652915357</v>
      </c>
      <c r="I7" s="138">
        <v>381.18548199522434</v>
      </c>
      <c r="J7" s="139">
        <v>95.109604493843634</v>
      </c>
      <c r="K7" s="139">
        <v>36.80411550298718</v>
      </c>
      <c r="L7" s="138">
        <v>932.61449986781167</v>
      </c>
      <c r="M7" s="138">
        <v>417.79314706654759</v>
      </c>
      <c r="N7" s="139">
        <v>90.75778689988779</v>
      </c>
      <c r="O7" s="139">
        <v>40.356489747604599</v>
      </c>
      <c r="P7" s="138">
        <v>974.37544878022481</v>
      </c>
      <c r="Q7" s="138">
        <v>457.06037647556502</v>
      </c>
      <c r="R7" s="139">
        <v>87.266128568098537</v>
      </c>
      <c r="S7" s="139">
        <v>40.616163938773489</v>
      </c>
      <c r="T7" s="140">
        <f t="shared" ref="T7:AB22" si="0">H7/D7-1</f>
        <v>0.10553058856493203</v>
      </c>
      <c r="U7" s="140">
        <f t="shared" si="0"/>
        <v>-0.18840648430896079</v>
      </c>
      <c r="V7" s="141">
        <f t="shared" si="0"/>
        <v>0.2707574180297363</v>
      </c>
      <c r="W7" s="141">
        <f t="shared" si="0"/>
        <v>-4.0080772820598631E-2</v>
      </c>
      <c r="X7" s="140">
        <f t="shared" si="0"/>
        <v>-5.0251492402040632E-2</v>
      </c>
      <c r="Y7" s="140">
        <f t="shared" si="0"/>
        <v>9.6036357102870618E-2</v>
      </c>
      <c r="Z7" s="141">
        <f t="shared" si="0"/>
        <v>-4.575581632491732E-2</v>
      </c>
      <c r="AA7" s="141">
        <f t="shared" si="0"/>
        <v>9.652111444789635E-2</v>
      </c>
      <c r="AB7" s="140">
        <f>P7/L7-1</f>
        <v>4.4778361175311199E-2</v>
      </c>
      <c r="AC7" s="140">
        <f t="shared" ref="AC7:AE23" si="1">Q7/M7-1</f>
        <v>9.3987251070833944E-2</v>
      </c>
      <c r="AD7" s="141">
        <f t="shared" si="1"/>
        <v>-3.8472272749894176E-2</v>
      </c>
      <c r="AE7" s="141">
        <f t="shared" si="1"/>
        <v>6.4345088681629914E-3</v>
      </c>
      <c r="AF7" s="138">
        <v>900.97346184929654</v>
      </c>
      <c r="AG7" s="138">
        <v>557.67757318753627</v>
      </c>
      <c r="AH7" s="139">
        <v>82.698047222882337</v>
      </c>
      <c r="AI7" s="139">
        <v>51.187796572769045</v>
      </c>
      <c r="AJ7" s="138">
        <v>937.76784032298156</v>
      </c>
      <c r="AK7" s="138">
        <v>348.31374771663309</v>
      </c>
      <c r="AL7" s="139">
        <v>75.626438735724307</v>
      </c>
      <c r="AM7" s="139">
        <v>28.447935570481992</v>
      </c>
      <c r="AN7" s="140">
        <f>AJ7/AF7-1</f>
        <v>4.0838470867013754E-2</v>
      </c>
      <c r="AO7" s="140">
        <f>AK7/AG7-1</f>
        <v>-0.37542091620115792</v>
      </c>
      <c r="AP7" s="141">
        <f>AL7/AH7-1</f>
        <v>-8.5511190706826445E-2</v>
      </c>
      <c r="AQ7" s="141">
        <f>AM7/AI7-1</f>
        <v>-0.44424379490451116</v>
      </c>
      <c r="AR7" s="138">
        <v>918.17061630618616</v>
      </c>
      <c r="AS7" s="138">
        <v>504.88012400565719</v>
      </c>
      <c r="AT7" s="139">
        <v>73.199043934288696</v>
      </c>
      <c r="AU7" s="139">
        <v>40.563018509856221</v>
      </c>
      <c r="AV7" s="138">
        <v>1028.3249725481587</v>
      </c>
      <c r="AW7" s="138">
        <v>418.129404806222</v>
      </c>
      <c r="AX7" s="139">
        <v>92.235255171304303</v>
      </c>
      <c r="AY7" s="139">
        <v>36.818718295927141</v>
      </c>
      <c r="AZ7" s="140">
        <f>AV7/AR7-1</f>
        <v>0.11997155461707676</v>
      </c>
      <c r="BA7" s="140">
        <f>AW7/AS7-1</f>
        <v>-0.17182438974060932</v>
      </c>
      <c r="BB7" s="141">
        <f>AX7/AT7-1</f>
        <v>0.26006092721790952</v>
      </c>
      <c r="BC7" s="141">
        <f>AY7/AU7-1</f>
        <v>-9.2308224374851977E-2</v>
      </c>
    </row>
    <row r="8" spans="1:331" ht="15" customHeight="1">
      <c r="C8" s="37" t="s">
        <v>75</v>
      </c>
      <c r="D8" s="138">
        <v>820.75364243128104</v>
      </c>
      <c r="E8" s="138">
        <v>401.38148148148099</v>
      </c>
      <c r="F8" s="139">
        <v>77.819604615706595</v>
      </c>
      <c r="G8" s="139">
        <v>37.7211973546815</v>
      </c>
      <c r="H8" s="138">
        <v>904.88175680676147</v>
      </c>
      <c r="I8" s="138">
        <v>294.48924731182808</v>
      </c>
      <c r="J8" s="139">
        <v>83.913161711104735</v>
      </c>
      <c r="K8" s="139">
        <v>26.261536617523671</v>
      </c>
      <c r="L8" s="138">
        <v>940.86738701955028</v>
      </c>
      <c r="M8" s="138">
        <v>326.61038276069928</v>
      </c>
      <c r="N8" s="139">
        <v>90.870364959405634</v>
      </c>
      <c r="O8" s="139">
        <v>31.601004578193802</v>
      </c>
      <c r="P8" s="138">
        <v>818.35194600628722</v>
      </c>
      <c r="Q8" s="138">
        <v>385.38654572940266</v>
      </c>
      <c r="R8" s="139">
        <v>75.993516148404481</v>
      </c>
      <c r="S8" s="139">
        <v>36.379011658604107</v>
      </c>
      <c r="T8" s="140">
        <f t="shared" si="0"/>
        <v>0.10250105515983043</v>
      </c>
      <c r="U8" s="140">
        <f t="shared" si="0"/>
        <v>-0.26631082673549977</v>
      </c>
      <c r="V8" s="141">
        <f t="shared" si="0"/>
        <v>7.8303624459282517E-2</v>
      </c>
      <c r="W8" s="141">
        <f t="shared" si="0"/>
        <v>-0.30379896558971753</v>
      </c>
      <c r="X8" s="140">
        <f t="shared" si="0"/>
        <v>3.9768323255602533E-2</v>
      </c>
      <c r="Y8" s="140">
        <f t="shared" si="0"/>
        <v>0.10907405191218689</v>
      </c>
      <c r="Z8" s="141">
        <f t="shared" si="0"/>
        <v>8.2909559197078986E-2</v>
      </c>
      <c r="AA8" s="141">
        <f t="shared" si="0"/>
        <v>0.20331894658088046</v>
      </c>
      <c r="AB8" s="140">
        <f t="shared" si="0"/>
        <v>-0.13021541898839062</v>
      </c>
      <c r="AC8" s="140">
        <f t="shared" si="1"/>
        <v>0.17995803584654402</v>
      </c>
      <c r="AD8" s="141">
        <f t="shared" si="1"/>
        <v>-0.16371507716126221</v>
      </c>
      <c r="AE8" s="141">
        <f t="shared" si="1"/>
        <v>0.1511979490584725</v>
      </c>
      <c r="AF8" s="138">
        <v>793.56063422275975</v>
      </c>
      <c r="AG8" s="138">
        <v>330.24305555555554</v>
      </c>
      <c r="AH8" s="139">
        <v>73.077568132056953</v>
      </c>
      <c r="AI8" s="139">
        <v>30.483974358974358</v>
      </c>
      <c r="AJ8" s="138">
        <v>886.8766176128081</v>
      </c>
      <c r="AK8" s="138">
        <v>327.46573464912285</v>
      </c>
      <c r="AL8" s="139">
        <v>85.042963332735013</v>
      </c>
      <c r="AM8" s="139">
        <v>30.35048272357723</v>
      </c>
      <c r="AN8" s="140">
        <f t="shared" ref="AN8:AQ24" si="2">AJ8/AF8-1</f>
        <v>0.11759149756898557</v>
      </c>
      <c r="AO8" s="140">
        <f t="shared" si="2"/>
        <v>-8.4099297766020431E-3</v>
      </c>
      <c r="AP8" s="141">
        <f t="shared" si="2"/>
        <v>0.16373554165151805</v>
      </c>
      <c r="AQ8" s="141">
        <f t="shared" si="2"/>
        <v>-4.379075832604773E-3</v>
      </c>
      <c r="AR8" s="138">
        <v>855.07126659640039</v>
      </c>
      <c r="AS8" s="138">
        <v>366.51603498542278</v>
      </c>
      <c r="AT8" s="139">
        <v>77.695571866568741</v>
      </c>
      <c r="AU8" s="139">
        <v>33.506130063965877</v>
      </c>
      <c r="AV8" s="138">
        <v>857.37309163115196</v>
      </c>
      <c r="AW8" s="138">
        <v>373.63210227272725</v>
      </c>
      <c r="AX8" s="139">
        <v>78.366228284838286</v>
      </c>
      <c r="AY8" s="139">
        <v>34.364156563545166</v>
      </c>
      <c r="AZ8" s="140">
        <f t="shared" ref="AZ8:BC9" si="3">AV8/AR8-1</f>
        <v>2.6919686401274401E-3</v>
      </c>
      <c r="BA8" s="140">
        <f t="shared" si="3"/>
        <v>1.9415432363245611E-2</v>
      </c>
      <c r="BB8" s="141">
        <f t="shared" si="3"/>
        <v>8.6318486646999038E-3</v>
      </c>
      <c r="BC8" s="141">
        <f t="shared" si="3"/>
        <v>2.5608045391731338E-2</v>
      </c>
    </row>
    <row r="9" spans="1:331" ht="15" customHeight="1">
      <c r="C9" s="37" t="s">
        <v>91</v>
      </c>
      <c r="D9" s="138">
        <v>501.12180882247998</v>
      </c>
      <c r="E9" s="138">
        <v>351.23191440308398</v>
      </c>
      <c r="F9" s="139">
        <v>73.188751010941701</v>
      </c>
      <c r="G9" s="139">
        <v>51.275390960856498</v>
      </c>
      <c r="H9" s="138">
        <v>495.81818437929809</v>
      </c>
      <c r="I9" s="138">
        <v>339.11581428034975</v>
      </c>
      <c r="J9" s="139">
        <v>73.948275529781526</v>
      </c>
      <c r="K9" s="139">
        <v>50.91419447203463</v>
      </c>
      <c r="L9" s="138">
        <v>458.06965964166938</v>
      </c>
      <c r="M9" s="138">
        <v>328.48909725428297</v>
      </c>
      <c r="N9" s="139">
        <v>69.92608707540721</v>
      </c>
      <c r="O9" s="139">
        <v>50.309491282641986</v>
      </c>
      <c r="P9" s="138">
        <v>479.13985116860067</v>
      </c>
      <c r="Q9" s="138">
        <v>315.34543830105707</v>
      </c>
      <c r="R9" s="139">
        <v>69.51144215481122</v>
      </c>
      <c r="S9" s="139">
        <v>46.041772731122158</v>
      </c>
      <c r="T9" s="140">
        <f t="shared" si="0"/>
        <v>-1.0583503551051088E-2</v>
      </c>
      <c r="U9" s="140">
        <f t="shared" si="0"/>
        <v>-3.4496011398410187E-2</v>
      </c>
      <c r="V9" s="141">
        <f t="shared" si="0"/>
        <v>1.0377612793614599E-2</v>
      </c>
      <c r="W9" s="141">
        <f t="shared" si="0"/>
        <v>-7.0442464124281789E-3</v>
      </c>
      <c r="X9" s="140">
        <f t="shared" si="0"/>
        <v>-7.6133804541447248E-2</v>
      </c>
      <c r="Y9" s="140">
        <f t="shared" si="0"/>
        <v>-3.1336542203489248E-2</v>
      </c>
      <c r="Z9" s="141">
        <f t="shared" si="0"/>
        <v>-5.4391916857539746E-2</v>
      </c>
      <c r="AA9" s="141">
        <f t="shared" si="0"/>
        <v>-1.1876907720199448E-2</v>
      </c>
      <c r="AB9" s="140">
        <f t="shared" si="0"/>
        <v>4.5997788946366081E-2</v>
      </c>
      <c r="AC9" s="140">
        <f t="shared" si="1"/>
        <v>-4.00124663591237E-2</v>
      </c>
      <c r="AD9" s="141">
        <f t="shared" si="1"/>
        <v>-5.9297600929513195E-3</v>
      </c>
      <c r="AE9" s="141">
        <f>S9/O9-1</f>
        <v>-8.4829292499570497E-2</v>
      </c>
      <c r="AF9" s="138">
        <v>379.76638808798737</v>
      </c>
      <c r="AG9" s="138">
        <v>312.09625366734377</v>
      </c>
      <c r="AH9" s="139">
        <v>59.0344624122881</v>
      </c>
      <c r="AI9" s="139">
        <v>49.58758247274816</v>
      </c>
      <c r="AJ9" s="138">
        <v>434.94842331789101</v>
      </c>
      <c r="AK9" s="138">
        <v>313.41211052322194</v>
      </c>
      <c r="AL9" s="139">
        <v>60.933297569794114</v>
      </c>
      <c r="AM9" s="139">
        <v>44.459511300141791</v>
      </c>
      <c r="AN9" s="140">
        <f t="shared" si="2"/>
        <v>0.14530521120557571</v>
      </c>
      <c r="AO9" s="140">
        <f t="shared" si="2"/>
        <v>4.2161892057848149E-3</v>
      </c>
      <c r="AP9" s="141">
        <f t="shared" si="2"/>
        <v>3.2164858963986687E-2</v>
      </c>
      <c r="AQ9" s="141">
        <f t="shared" si="2"/>
        <v>-0.10341442185499972</v>
      </c>
      <c r="AR9" s="138">
        <v>401.53551254392352</v>
      </c>
      <c r="AS9" s="138">
        <v>324.68148977459271</v>
      </c>
      <c r="AT9" s="139">
        <v>62.380421283826969</v>
      </c>
      <c r="AU9" s="139">
        <v>50.197324821875014</v>
      </c>
      <c r="AV9" s="138">
        <v>463.44078896740325</v>
      </c>
      <c r="AW9" s="138">
        <v>316.96589163524635</v>
      </c>
      <c r="AX9" s="139">
        <v>69.782298245635062</v>
      </c>
      <c r="AY9" s="139">
        <v>48.28832571003089</v>
      </c>
      <c r="AZ9" s="140">
        <f t="shared" si="3"/>
        <v>0.15417136091221328</v>
      </c>
      <c r="BA9" s="140">
        <f t="shared" si="3"/>
        <v>-2.3763591034101861E-2</v>
      </c>
      <c r="BB9" s="141">
        <f t="shared" si="3"/>
        <v>0.11865705311815744</v>
      </c>
      <c r="BC9" s="141">
        <f t="shared" si="3"/>
        <v>-3.8029897382344524E-2</v>
      </c>
    </row>
    <row r="10" spans="1:331" ht="15" customHeight="1">
      <c r="C10" s="142" t="s">
        <v>88</v>
      </c>
      <c r="D10" s="143" t="s">
        <v>90</v>
      </c>
      <c r="E10" s="143" t="s">
        <v>90</v>
      </c>
      <c r="F10" s="144" t="s">
        <v>90</v>
      </c>
      <c r="G10" s="144" t="s">
        <v>90</v>
      </c>
      <c r="H10" s="143">
        <v>521.13222803318104</v>
      </c>
      <c r="I10" s="143">
        <v>345.69810671032832</v>
      </c>
      <c r="J10" s="144">
        <v>75.128581545583842</v>
      </c>
      <c r="K10" s="144">
        <v>50.147299380970644</v>
      </c>
      <c r="L10" s="143">
        <v>475.08556452670211</v>
      </c>
      <c r="M10" s="143">
        <v>336.62210772901955</v>
      </c>
      <c r="N10" s="144">
        <v>70.500359736968207</v>
      </c>
      <c r="O10" s="144">
        <v>49.818920536734431</v>
      </c>
      <c r="P10" s="143">
        <v>492.84480416910333</v>
      </c>
      <c r="Q10" s="143">
        <v>320.16480096572803</v>
      </c>
      <c r="R10" s="144">
        <v>69.936137302383273</v>
      </c>
      <c r="S10" s="144">
        <v>45.520706038964903</v>
      </c>
      <c r="T10" s="140" t="s">
        <v>90</v>
      </c>
      <c r="U10" s="140" t="s">
        <v>90</v>
      </c>
      <c r="V10" s="141" t="s">
        <v>90</v>
      </c>
      <c r="W10" s="141" t="s">
        <v>90</v>
      </c>
      <c r="X10" s="140">
        <f t="shared" si="0"/>
        <v>-8.8358886726819463E-2</v>
      </c>
      <c r="Y10" s="140">
        <f t="shared" si="0"/>
        <v>-2.625411827584534E-2</v>
      </c>
      <c r="Z10" s="141">
        <f t="shared" si="0"/>
        <v>-6.1604008932439225E-2</v>
      </c>
      <c r="AA10" s="141">
        <f t="shared" si="0"/>
        <v>-6.5482857160763519E-3</v>
      </c>
      <c r="AB10" s="140">
        <f t="shared" si="0"/>
        <v>3.7381139248239714E-2</v>
      </c>
      <c r="AC10" s="140">
        <f t="shared" si="1"/>
        <v>-4.8889560089557804E-2</v>
      </c>
      <c r="AD10" s="141">
        <f t="shared" si="1"/>
        <v>-8.003114263388289E-3</v>
      </c>
      <c r="AE10" s="141">
        <f t="shared" si="1"/>
        <v>-8.6276748903063916E-2</v>
      </c>
      <c r="AF10" s="143">
        <v>388.70333548037428</v>
      </c>
      <c r="AG10" s="143">
        <v>316.75715473221732</v>
      </c>
      <c r="AH10" s="144">
        <v>59.787259490997343</v>
      </c>
      <c r="AI10" s="144">
        <v>49.27060475082201</v>
      </c>
      <c r="AJ10" s="143">
        <v>455.31912597161079</v>
      </c>
      <c r="AK10" s="143">
        <v>322.35942249240128</v>
      </c>
      <c r="AL10" s="144">
        <v>61.097666995093618</v>
      </c>
      <c r="AM10" s="144">
        <v>43.552692366921576</v>
      </c>
      <c r="AN10" s="140">
        <f>AJ10/AF10-1</f>
        <v>0.17137951854441957</v>
      </c>
      <c r="AO10" s="140">
        <f>AK10/AG10-1</f>
        <v>1.7686317977316346E-2</v>
      </c>
      <c r="AP10" s="141">
        <f>AL10/AH10-1</f>
        <v>2.1917838603952022E-2</v>
      </c>
      <c r="AQ10" s="141">
        <f>AM10/AI10-1</f>
        <v>-0.11605119143184539</v>
      </c>
      <c r="AR10" s="143">
        <v>413.71462626592819</v>
      </c>
      <c r="AS10" s="143">
        <v>329.51171354450042</v>
      </c>
      <c r="AT10" s="144">
        <v>62.780335197588769</v>
      </c>
      <c r="AU10" s="144">
        <v>49.521470226096575</v>
      </c>
      <c r="AV10" s="143">
        <v>478.22513421740894</v>
      </c>
      <c r="AW10" s="143">
        <v>324.34177355152622</v>
      </c>
      <c r="AX10" s="144">
        <v>70.116565477249026</v>
      </c>
      <c r="AY10" s="144">
        <v>47.756751036533679</v>
      </c>
      <c r="AZ10" s="140">
        <f>AV10/AR10-1</f>
        <v>0.15592996683180971</v>
      </c>
      <c r="BA10" s="140">
        <f>AW10/AS10-1</f>
        <v>-1.5689700185046673E-2</v>
      </c>
      <c r="BB10" s="141">
        <f>AX10/AT10-1</f>
        <v>0.11685554491818051</v>
      </c>
      <c r="BC10" s="141">
        <f>AY10/AU10-1</f>
        <v>-3.5635436135192378E-2</v>
      </c>
    </row>
    <row r="11" spans="1:331" ht="15" customHeight="1">
      <c r="C11" s="142" t="s">
        <v>93</v>
      </c>
      <c r="D11" s="143" t="s">
        <v>90</v>
      </c>
      <c r="E11" s="143" t="s">
        <v>90</v>
      </c>
      <c r="F11" s="144" t="s">
        <v>90</v>
      </c>
      <c r="G11" s="144" t="s">
        <v>90</v>
      </c>
      <c r="H11" s="143">
        <v>129.27767390450717</v>
      </c>
      <c r="I11" s="143">
        <v>248.28796844181457</v>
      </c>
      <c r="J11" s="144">
        <v>38.57478979408684</v>
      </c>
      <c r="K11" s="144">
        <v>72.097365406643803</v>
      </c>
      <c r="L11" s="143">
        <v>141.36846441075389</v>
      </c>
      <c r="M11" s="143">
        <v>209.05707070707081</v>
      </c>
      <c r="N11" s="144">
        <v>46.324129580924982</v>
      </c>
      <c r="O11" s="144">
        <v>65.578738910012689</v>
      </c>
      <c r="P11" s="143">
        <v>147.27367743600163</v>
      </c>
      <c r="Q11" s="143">
        <v>217.09523809523807</v>
      </c>
      <c r="R11" s="144">
        <v>46.586571433837229</v>
      </c>
      <c r="S11" s="144">
        <v>70.201992753623173</v>
      </c>
      <c r="T11" s="140" t="s">
        <v>90</v>
      </c>
      <c r="U11" s="140" t="s">
        <v>90</v>
      </c>
      <c r="V11" s="141" t="s">
        <v>90</v>
      </c>
      <c r="W11" s="141" t="s">
        <v>90</v>
      </c>
      <c r="X11" s="140">
        <f t="shared" si="0"/>
        <v>9.3525743007858875E-2</v>
      </c>
      <c r="Y11" s="140">
        <f t="shared" si="0"/>
        <v>-0.15800563346240992</v>
      </c>
      <c r="Z11" s="141">
        <f t="shared" si="0"/>
        <v>0.20089130305581193</v>
      </c>
      <c r="AA11" s="141">
        <f t="shared" si="0"/>
        <v>-9.0414212223494328E-2</v>
      </c>
      <c r="AB11" s="140">
        <f t="shared" si="0"/>
        <v>4.1771784463116246E-2</v>
      </c>
      <c r="AC11" s="140">
        <f t="shared" si="1"/>
        <v>3.8449631772705217E-2</v>
      </c>
      <c r="AD11" s="141">
        <f t="shared" si="1"/>
        <v>5.6653380276423526E-3</v>
      </c>
      <c r="AE11" s="141">
        <f t="shared" si="1"/>
        <v>7.0499279499023793E-2</v>
      </c>
      <c r="AF11" s="143">
        <v>97.846320346320354</v>
      </c>
      <c r="AG11" s="143">
        <v>223.09523809523805</v>
      </c>
      <c r="AH11" s="144">
        <v>22.900202634245186</v>
      </c>
      <c r="AI11" s="144">
        <v>60.064102564102562</v>
      </c>
      <c r="AJ11" s="143">
        <v>123.44642857142856</v>
      </c>
      <c r="AK11" s="143">
        <v>197.40558292282432</v>
      </c>
      <c r="AL11" s="144">
        <v>52.905612244897952</v>
      </c>
      <c r="AM11" s="144">
        <v>79.510582010582013</v>
      </c>
      <c r="AN11" s="140">
        <f t="shared" si="2"/>
        <v>0.26163588098661616</v>
      </c>
      <c r="AO11" s="140">
        <f t="shared" si="2"/>
        <v>-0.11515106907592065</v>
      </c>
      <c r="AP11" s="141">
        <f t="shared" si="2"/>
        <v>1.310268301546921</v>
      </c>
      <c r="AQ11" s="141">
        <f t="shared" si="2"/>
        <v>0.32376209110467391</v>
      </c>
      <c r="AR11" s="143">
        <v>145.24459769825907</v>
      </c>
      <c r="AS11" s="143">
        <v>239.13978494623646</v>
      </c>
      <c r="AT11" s="144">
        <v>45.143591176485913</v>
      </c>
      <c r="AU11" s="144">
        <v>75.26226734348559</v>
      </c>
      <c r="AV11" s="143">
        <v>119.70476190476188</v>
      </c>
      <c r="AW11" s="143">
        <v>184.60978835978835</v>
      </c>
      <c r="AX11" s="144">
        <v>48.365560365560356</v>
      </c>
      <c r="AY11" s="144">
        <v>74.394989339019205</v>
      </c>
      <c r="AZ11" s="140">
        <f t="shared" ref="AZ11:BC24" si="4">AV11/AR11-1</f>
        <v>-0.17584017717860578</v>
      </c>
      <c r="BA11" s="140">
        <f t="shared" si="4"/>
        <v>-0.22802561522210774</v>
      </c>
      <c r="BB11" s="141">
        <f t="shared" si="4"/>
        <v>7.1371574682181693E-2</v>
      </c>
      <c r="BC11" s="141">
        <f t="shared" si="4"/>
        <v>-1.1523410535962952E-2</v>
      </c>
    </row>
    <row r="12" spans="1:331" ht="15" customHeight="1">
      <c r="C12" s="37" t="s">
        <v>80</v>
      </c>
      <c r="D12" s="138">
        <v>470.44104692619999</v>
      </c>
      <c r="E12" s="138">
        <v>560.22699485199405</v>
      </c>
      <c r="F12" s="139">
        <v>52.867153481934601</v>
      </c>
      <c r="G12" s="139">
        <v>61.508601808675998</v>
      </c>
      <c r="H12" s="138">
        <v>421.18860218320384</v>
      </c>
      <c r="I12" s="138">
        <v>580.75566107693385</v>
      </c>
      <c r="J12" s="139">
        <v>47.841696006431469</v>
      </c>
      <c r="K12" s="139">
        <v>65.343747666297631</v>
      </c>
      <c r="L12" s="138">
        <v>458.02353040831582</v>
      </c>
      <c r="M12" s="138">
        <v>450.80732602426878</v>
      </c>
      <c r="N12" s="139">
        <v>58.978372408742025</v>
      </c>
      <c r="O12" s="139">
        <v>57.470470370643547</v>
      </c>
      <c r="P12" s="138">
        <v>506.82196083516783</v>
      </c>
      <c r="Q12" s="138">
        <v>538.27713178294607</v>
      </c>
      <c r="R12" s="139">
        <v>49.295753029560387</v>
      </c>
      <c r="S12" s="139">
        <v>52.218650122203435</v>
      </c>
      <c r="T12" s="140">
        <f t="shared" ref="T12:AE24" si="5">H12/D12-1</f>
        <v>-0.10469419083391029</v>
      </c>
      <c r="U12" s="140">
        <f t="shared" si="5"/>
        <v>3.6643479185367145E-2</v>
      </c>
      <c r="V12" s="141">
        <f t="shared" si="5"/>
        <v>-9.5058219414449807E-2</v>
      </c>
      <c r="W12" s="141">
        <f t="shared" si="5"/>
        <v>6.2351374358190492E-2</v>
      </c>
      <c r="X12" s="140">
        <f t="shared" si="5"/>
        <v>8.7454712768058052E-2</v>
      </c>
      <c r="Y12" s="140">
        <f t="shared" si="5"/>
        <v>-0.22375732818805971</v>
      </c>
      <c r="Z12" s="141">
        <f t="shared" si="5"/>
        <v>0.23278180608006505</v>
      </c>
      <c r="AA12" s="141">
        <f t="shared" si="5"/>
        <v>-0.12049013986559098</v>
      </c>
      <c r="AB12" s="140">
        <f t="shared" si="0"/>
        <v>0.10654131761167274</v>
      </c>
      <c r="AC12" s="140">
        <f t="shared" si="1"/>
        <v>0.19402924644123565</v>
      </c>
      <c r="AD12" s="141">
        <f t="shared" si="1"/>
        <v>-0.16417237342660951</v>
      </c>
      <c r="AE12" s="141">
        <f t="shared" si="1"/>
        <v>-9.1382934828436513E-2</v>
      </c>
      <c r="AF12" s="138">
        <v>508.36167578580478</v>
      </c>
      <c r="AG12" s="138">
        <v>449.17910447761187</v>
      </c>
      <c r="AH12" s="139">
        <v>62.773405309583168</v>
      </c>
      <c r="AI12" s="139">
        <v>54.421338155515365</v>
      </c>
      <c r="AJ12" s="138">
        <v>517.88957871327079</v>
      </c>
      <c r="AK12" s="138">
        <v>529.07407407407402</v>
      </c>
      <c r="AL12" s="139">
        <v>63.111991671151294</v>
      </c>
      <c r="AM12" s="139">
        <v>65.005688282138806</v>
      </c>
      <c r="AN12" s="140">
        <f t="shared" si="2"/>
        <v>1.8742370602068181E-2</v>
      </c>
      <c r="AO12" s="140">
        <f t="shared" si="2"/>
        <v>0.17786884741528386</v>
      </c>
      <c r="AP12" s="141">
        <f t="shared" si="2"/>
        <v>5.3937867461275601E-3</v>
      </c>
      <c r="AQ12" s="141">
        <f t="shared" si="2"/>
        <v>0.19448897225528383</v>
      </c>
      <c r="AR12" s="138">
        <v>523.42648033125727</v>
      </c>
      <c r="AS12" s="138">
        <v>446.86011904761904</v>
      </c>
      <c r="AT12" s="139">
        <v>65.274361076603824</v>
      </c>
      <c r="AU12" s="139">
        <v>55.058672533920067</v>
      </c>
      <c r="AV12" s="138">
        <v>466.75788068695158</v>
      </c>
      <c r="AW12" s="138">
        <v>525.9722222222224</v>
      </c>
      <c r="AX12" s="139">
        <v>46.56622049106916</v>
      </c>
      <c r="AY12" s="139">
        <v>53.549208144796381</v>
      </c>
      <c r="AZ12" s="140">
        <f t="shared" si="4"/>
        <v>-0.10826467856277011</v>
      </c>
      <c r="BA12" s="140">
        <f t="shared" si="4"/>
        <v>0.17703997247105607</v>
      </c>
      <c r="BB12" s="141">
        <f t="shared" si="4"/>
        <v>-0.28660779327398411</v>
      </c>
      <c r="BC12" s="141">
        <f t="shared" si="4"/>
        <v>-2.7415560885412749E-2</v>
      </c>
    </row>
    <row r="13" spans="1:331" ht="15" customHeight="1">
      <c r="C13" s="37" t="s">
        <v>83</v>
      </c>
      <c r="D13" s="138">
        <v>705.07475223996903</v>
      </c>
      <c r="E13" s="138">
        <v>322.185254803676</v>
      </c>
      <c r="F13" s="139">
        <v>71.901253366172</v>
      </c>
      <c r="G13" s="139">
        <v>32.735400220694302</v>
      </c>
      <c r="H13" s="138">
        <v>817.78486985318318</v>
      </c>
      <c r="I13" s="138">
        <v>360.15741107153855</v>
      </c>
      <c r="J13" s="139">
        <v>80.895556136629452</v>
      </c>
      <c r="K13" s="139">
        <v>35.33065907522429</v>
      </c>
      <c r="L13" s="138">
        <v>786.61843478930143</v>
      </c>
      <c r="M13" s="138">
        <v>339.60711111111152</v>
      </c>
      <c r="N13" s="139">
        <v>77.073658990638179</v>
      </c>
      <c r="O13" s="139">
        <v>33.34712402897793</v>
      </c>
      <c r="P13" s="138">
        <v>708.80168497498187</v>
      </c>
      <c r="Q13" s="138">
        <v>353.72266671324832</v>
      </c>
      <c r="R13" s="139">
        <v>70.511214468303663</v>
      </c>
      <c r="S13" s="139">
        <v>35.513192036549192</v>
      </c>
      <c r="T13" s="140">
        <f t="shared" si="5"/>
        <v>0.15985555752087666</v>
      </c>
      <c r="U13" s="140">
        <f t="shared" si="5"/>
        <v>0.1178581443492841</v>
      </c>
      <c r="V13" s="141">
        <f t="shared" si="5"/>
        <v>0.12509243371116363</v>
      </c>
      <c r="W13" s="141">
        <f t="shared" si="5"/>
        <v>7.9279887737231602E-2</v>
      </c>
      <c r="X13" s="140">
        <f t="shared" si="5"/>
        <v>-3.811079932241479E-2</v>
      </c>
      <c r="Y13" s="140">
        <f t="shared" si="5"/>
        <v>-5.7059217244165183E-2</v>
      </c>
      <c r="Z13" s="141">
        <f t="shared" si="5"/>
        <v>-4.724483430877513E-2</v>
      </c>
      <c r="AA13" s="141">
        <f t="shared" si="5"/>
        <v>-5.6142033524569035E-2</v>
      </c>
      <c r="AB13" s="140">
        <f t="shared" si="0"/>
        <v>-9.8925662522977964E-2</v>
      </c>
      <c r="AC13" s="140">
        <f t="shared" si="1"/>
        <v>4.1564369944887547E-2</v>
      </c>
      <c r="AD13" s="141">
        <f t="shared" si="1"/>
        <v>-8.5145101559686243E-2</v>
      </c>
      <c r="AE13" s="141">
        <f t="shared" si="1"/>
        <v>6.4955166919012042E-2</v>
      </c>
      <c r="AF13" s="138">
        <v>716.42241466429334</v>
      </c>
      <c r="AG13" s="138">
        <v>378.83680555555554</v>
      </c>
      <c r="AH13" s="139">
        <v>61.670061335571027</v>
      </c>
      <c r="AI13" s="139">
        <v>32.50074471254095</v>
      </c>
      <c r="AJ13" s="138">
        <v>818.32568248788664</v>
      </c>
      <c r="AK13" s="138">
        <v>319.21942640692652</v>
      </c>
      <c r="AL13" s="139">
        <v>85.512868937226273</v>
      </c>
      <c r="AM13" s="139">
        <v>34.299523228094642</v>
      </c>
      <c r="AN13" s="140">
        <f t="shared" si="2"/>
        <v>0.14223908372736194</v>
      </c>
      <c r="AO13" s="140">
        <f t="shared" si="2"/>
        <v>-0.15736955405164899</v>
      </c>
      <c r="AP13" s="141">
        <f t="shared" si="2"/>
        <v>0.38661884041134909</v>
      </c>
      <c r="AQ13" s="141">
        <f t="shared" si="2"/>
        <v>5.5345763042149665E-2</v>
      </c>
      <c r="AR13" s="138">
        <v>725.56655353510359</v>
      </c>
      <c r="AS13" s="138">
        <v>340.69627457744036</v>
      </c>
      <c r="AT13" s="139">
        <v>68.474520478811939</v>
      </c>
      <c r="AU13" s="139">
        <v>32.371226770672841</v>
      </c>
      <c r="AV13" s="138">
        <v>761.50918189500783</v>
      </c>
      <c r="AW13" s="138">
        <v>336.66674488797167</v>
      </c>
      <c r="AX13" s="139">
        <v>80.625845499522129</v>
      </c>
      <c r="AY13" s="139">
        <v>36.207555582291263</v>
      </c>
      <c r="AZ13" s="140">
        <f t="shared" si="4"/>
        <v>4.9537328015996085E-2</v>
      </c>
      <c r="BA13" s="140">
        <f t="shared" si="4"/>
        <v>-1.1827337103895386E-2</v>
      </c>
      <c r="BB13" s="141">
        <f t="shared" si="4"/>
        <v>0.17745761395247994</v>
      </c>
      <c r="BC13" s="141">
        <f t="shared" si="4"/>
        <v>0.11851045494185586</v>
      </c>
    </row>
    <row r="14" spans="1:331" ht="15" customHeight="1">
      <c r="C14" s="37" t="s">
        <v>84</v>
      </c>
      <c r="D14" s="138">
        <v>722.27764824565497</v>
      </c>
      <c r="E14" s="138">
        <v>373.82556060569402</v>
      </c>
      <c r="F14" s="139">
        <v>80.424699640698094</v>
      </c>
      <c r="G14" s="139">
        <v>41.915429914517198</v>
      </c>
      <c r="H14" s="138">
        <v>722.31166008283526</v>
      </c>
      <c r="I14" s="138">
        <v>395.61895988076498</v>
      </c>
      <c r="J14" s="139">
        <v>72.5500674034637</v>
      </c>
      <c r="K14" s="139">
        <v>40.158162079779849</v>
      </c>
      <c r="L14" s="138">
        <v>733.93405837244507</v>
      </c>
      <c r="M14" s="138">
        <v>401.70006182853348</v>
      </c>
      <c r="N14" s="139">
        <v>69.788781399890937</v>
      </c>
      <c r="O14" s="139">
        <v>38.144300359505969</v>
      </c>
      <c r="P14" s="138">
        <v>790.46306521106374</v>
      </c>
      <c r="Q14" s="138">
        <v>401.12903451760377</v>
      </c>
      <c r="R14" s="139">
        <v>74.663022815818337</v>
      </c>
      <c r="S14" s="139">
        <v>38.085931667287277</v>
      </c>
      <c r="T14" s="140">
        <f t="shared" si="5"/>
        <v>4.708969917999184E-5</v>
      </c>
      <c r="U14" s="140">
        <f t="shared" si="5"/>
        <v>5.829831229239657E-2</v>
      </c>
      <c r="V14" s="141">
        <f t="shared" si="5"/>
        <v>-9.791310719735058E-2</v>
      </c>
      <c r="W14" s="141">
        <f t="shared" si="5"/>
        <v>-4.1924127661845279E-2</v>
      </c>
      <c r="X14" s="140">
        <f t="shared" si="5"/>
        <v>1.6090558870774707E-2</v>
      </c>
      <c r="Y14" s="140">
        <f t="shared" si="5"/>
        <v>1.5371108476705198E-2</v>
      </c>
      <c r="Z14" s="141">
        <f t="shared" si="5"/>
        <v>-3.8060419547465973E-2</v>
      </c>
      <c r="AA14" s="141">
        <f t="shared" si="5"/>
        <v>-5.0148254202297848E-2</v>
      </c>
      <c r="AB14" s="140">
        <f t="shared" si="0"/>
        <v>7.7021915243960848E-2</v>
      </c>
      <c r="AC14" s="140">
        <f t="shared" si="1"/>
        <v>-1.4215265696758683E-3</v>
      </c>
      <c r="AD14" s="141">
        <f t="shared" si="1"/>
        <v>6.9842764383546196E-2</v>
      </c>
      <c r="AE14" s="141">
        <f t="shared" si="1"/>
        <v>-1.5302074403927834E-3</v>
      </c>
      <c r="AF14" s="138">
        <v>836.13899412895978</v>
      </c>
      <c r="AG14" s="138">
        <v>411.08887263040765</v>
      </c>
      <c r="AH14" s="139">
        <v>72.344804816482295</v>
      </c>
      <c r="AI14" s="139">
        <v>36.179778921135636</v>
      </c>
      <c r="AJ14" s="138">
        <v>810.8636858108498</v>
      </c>
      <c r="AK14" s="138">
        <v>357.9758084951871</v>
      </c>
      <c r="AL14" s="139">
        <v>98.246455819516271</v>
      </c>
      <c r="AM14" s="139">
        <v>43.396288371617146</v>
      </c>
      <c r="AN14" s="140">
        <f t="shared" si="2"/>
        <v>-3.0228596555815779E-2</v>
      </c>
      <c r="AO14" s="140">
        <f t="shared" si="2"/>
        <v>-0.12920092873195388</v>
      </c>
      <c r="AP14" s="141">
        <f t="shared" si="2"/>
        <v>0.35803056029716185</v>
      </c>
      <c r="AQ14" s="141">
        <f t="shared" si="2"/>
        <v>0.19946250822073819</v>
      </c>
      <c r="AR14" s="138">
        <v>799.19243972244249</v>
      </c>
      <c r="AS14" s="138">
        <v>406.72480886035595</v>
      </c>
      <c r="AT14" s="139">
        <v>73.725095564656414</v>
      </c>
      <c r="AU14" s="139">
        <v>37.943171854450057</v>
      </c>
      <c r="AV14" s="138">
        <v>769.04826125687259</v>
      </c>
      <c r="AW14" s="138">
        <v>375.80105056775051</v>
      </c>
      <c r="AX14" s="139">
        <v>89.064817141858697</v>
      </c>
      <c r="AY14" s="139">
        <v>43.492756729149612</v>
      </c>
      <c r="AZ14" s="140">
        <f t="shared" si="4"/>
        <v>-3.7718297830793945E-2</v>
      </c>
      <c r="BA14" s="140">
        <f t="shared" si="4"/>
        <v>-7.6031158215437822E-2</v>
      </c>
      <c r="BB14" s="141">
        <f t="shared" si="4"/>
        <v>0.2080664861770094</v>
      </c>
      <c r="BC14" s="141">
        <f t="shared" si="4"/>
        <v>0.14626043642286302</v>
      </c>
    </row>
    <row r="15" spans="1:331" ht="15" customHeight="1">
      <c r="C15" s="142" t="s">
        <v>78</v>
      </c>
      <c r="D15" s="138">
        <v>707.75623331991801</v>
      </c>
      <c r="E15" s="138">
        <v>358.17191735108798</v>
      </c>
      <c r="F15" s="139">
        <v>84.446035329235798</v>
      </c>
      <c r="G15" s="139">
        <v>42.524121134655601</v>
      </c>
      <c r="H15" s="138">
        <v>711.84721492058691</v>
      </c>
      <c r="I15" s="138">
        <v>358.89798511797164</v>
      </c>
      <c r="J15" s="139">
        <v>79.233877279146583</v>
      </c>
      <c r="K15" s="139">
        <v>40.206731823357664</v>
      </c>
      <c r="L15" s="138">
        <v>734.34751112747426</v>
      </c>
      <c r="M15" s="138">
        <v>340.96387362458574</v>
      </c>
      <c r="N15" s="139">
        <v>84.101251274375613</v>
      </c>
      <c r="O15" s="139">
        <v>39.336750290421335</v>
      </c>
      <c r="P15" s="138">
        <v>749.21761650989413</v>
      </c>
      <c r="Q15" s="138">
        <v>363.22931552805505</v>
      </c>
      <c r="R15" s="139">
        <v>79.959190662742174</v>
      </c>
      <c r="S15" s="139">
        <v>38.936740523106643</v>
      </c>
      <c r="T15" s="140">
        <f t="shared" si="5"/>
        <v>5.7802127456780816E-3</v>
      </c>
      <c r="U15" s="140">
        <f t="shared" si="5"/>
        <v>2.0271487844536473E-3</v>
      </c>
      <c r="V15" s="141">
        <f t="shared" si="5"/>
        <v>-6.1721761474866188E-2</v>
      </c>
      <c r="W15" s="141">
        <f t="shared" si="5"/>
        <v>-5.4495877856235109E-2</v>
      </c>
      <c r="X15" s="140">
        <f t="shared" si="5"/>
        <v>3.160832231309274E-2</v>
      </c>
      <c r="Y15" s="140">
        <f t="shared" si="5"/>
        <v>-4.996994198084137E-2</v>
      </c>
      <c r="Z15" s="141">
        <f t="shared" si="5"/>
        <v>6.1430465886213259E-2</v>
      </c>
      <c r="AA15" s="141">
        <f t="shared" si="5"/>
        <v>-2.1637708251405874E-2</v>
      </c>
      <c r="AB15" s="140">
        <f t="shared" si="0"/>
        <v>2.0249412106795539E-2</v>
      </c>
      <c r="AC15" s="140">
        <f t="shared" si="1"/>
        <v>6.5301469234199327E-2</v>
      </c>
      <c r="AD15" s="141">
        <f t="shared" si="1"/>
        <v>-4.9250879729722419E-2</v>
      </c>
      <c r="AE15" s="141">
        <f t="shared" si="1"/>
        <v>-1.0168856460216924E-2</v>
      </c>
      <c r="AF15" s="138">
        <v>787.00007756782372</v>
      </c>
      <c r="AG15" s="138">
        <v>384.43558186281837</v>
      </c>
      <c r="AH15" s="139">
        <v>85.198173534865376</v>
      </c>
      <c r="AI15" s="139">
        <v>41.697203620289258</v>
      </c>
      <c r="AJ15" s="138">
        <v>775.20417990323938</v>
      </c>
      <c r="AK15" s="138">
        <v>319.82270861200982</v>
      </c>
      <c r="AL15" s="139">
        <v>97.033810689401349</v>
      </c>
      <c r="AM15" s="139">
        <v>39.925851790315932</v>
      </c>
      <c r="AN15" s="140">
        <f t="shared" si="2"/>
        <v>-1.4988432658150197E-2</v>
      </c>
      <c r="AO15" s="140">
        <f t="shared" si="2"/>
        <v>-0.16807204197312031</v>
      </c>
      <c r="AP15" s="141">
        <f t="shared" si="2"/>
        <v>0.13891890710183485</v>
      </c>
      <c r="AQ15" s="141">
        <f t="shared" si="2"/>
        <v>-4.2481309924376154E-2</v>
      </c>
      <c r="AR15" s="138">
        <v>730.99340685851075</v>
      </c>
      <c r="AS15" s="138">
        <v>369.78181810812629</v>
      </c>
      <c r="AT15" s="139">
        <v>83.267595085744915</v>
      </c>
      <c r="AU15" s="139">
        <v>42.276603268477729</v>
      </c>
      <c r="AV15" s="138">
        <v>750.10657644819878</v>
      </c>
      <c r="AW15" s="138">
        <v>332.80241164110424</v>
      </c>
      <c r="AX15" s="139">
        <v>87.012362867991087</v>
      </c>
      <c r="AY15" s="139">
        <v>38.672972301742277</v>
      </c>
      <c r="AZ15" s="140">
        <f t="shared" si="4"/>
        <v>2.6146842653243629E-2</v>
      </c>
      <c r="BA15" s="140">
        <f t="shared" si="4"/>
        <v>-0.10000331183457234</v>
      </c>
      <c r="BB15" s="141">
        <f t="shared" si="4"/>
        <v>4.4972690497305567E-2</v>
      </c>
      <c r="BC15" s="141">
        <f t="shared" si="4"/>
        <v>-8.5239368542703864E-2</v>
      </c>
    </row>
    <row r="16" spans="1:331" ht="15" customHeight="1">
      <c r="C16" s="142" t="s">
        <v>87</v>
      </c>
      <c r="D16" s="138">
        <v>724.00836970141097</v>
      </c>
      <c r="E16" s="138">
        <v>414.05543154761898</v>
      </c>
      <c r="F16" s="139">
        <v>74.669270504453706</v>
      </c>
      <c r="G16" s="139">
        <v>44.712397557448199</v>
      </c>
      <c r="H16" s="138">
        <v>729.74629789549567</v>
      </c>
      <c r="I16" s="138">
        <v>407.28295591291982</v>
      </c>
      <c r="J16" s="139">
        <v>71.821932113651499</v>
      </c>
      <c r="K16" s="139">
        <v>40.920340510656075</v>
      </c>
      <c r="L16" s="138">
        <v>759.47125831747337</v>
      </c>
      <c r="M16" s="138">
        <v>410.58188594586744</v>
      </c>
      <c r="N16" s="139">
        <v>67.477098440135848</v>
      </c>
      <c r="O16" s="139">
        <v>37.449803292539642</v>
      </c>
      <c r="P16" s="138">
        <v>731.35930647907253</v>
      </c>
      <c r="Q16" s="138">
        <v>447.96235875585921</v>
      </c>
      <c r="R16" s="139">
        <v>60.690530684712918</v>
      </c>
      <c r="S16" s="139">
        <v>37.759813133075539</v>
      </c>
      <c r="T16" s="140">
        <f t="shared" si="5"/>
        <v>7.9252235667539583E-3</v>
      </c>
      <c r="U16" s="140">
        <f t="shared" si="5"/>
        <v>-1.6356446791159329E-2</v>
      </c>
      <c r="V16" s="141">
        <f t="shared" si="5"/>
        <v>-3.8132666511485169E-2</v>
      </c>
      <c r="W16" s="141">
        <f t="shared" si="5"/>
        <v>-8.4809968911193856E-2</v>
      </c>
      <c r="X16" s="140">
        <f t="shared" si="5"/>
        <v>4.0733280192994492E-2</v>
      </c>
      <c r="Y16" s="140">
        <f t="shared" si="5"/>
        <v>8.0998479927869571E-3</v>
      </c>
      <c r="Z16" s="141">
        <f t="shared" si="5"/>
        <v>-6.0494525079614392E-2</v>
      </c>
      <c r="AA16" s="141">
        <f t="shared" si="5"/>
        <v>-8.4812031737924287E-2</v>
      </c>
      <c r="AB16" s="140">
        <f t="shared" si="0"/>
        <v>-3.701516223363055E-2</v>
      </c>
      <c r="AC16" s="140">
        <f t="shared" si="1"/>
        <v>9.1042674042663752E-2</v>
      </c>
      <c r="AD16" s="141">
        <f t="shared" si="1"/>
        <v>-0.10057586814352748</v>
      </c>
      <c r="AE16" s="141">
        <f t="shared" si="1"/>
        <v>8.2780098499917187E-3</v>
      </c>
      <c r="AF16" s="138">
        <v>778.55655440448731</v>
      </c>
      <c r="AG16" s="138">
        <v>464.8672643946058</v>
      </c>
      <c r="AH16" s="139">
        <v>55.777185987187131</v>
      </c>
      <c r="AI16" s="139">
        <v>34.697826389165712</v>
      </c>
      <c r="AJ16" s="138">
        <v>751.40476324812278</v>
      </c>
      <c r="AK16" s="138">
        <v>373.8282312925171</v>
      </c>
      <c r="AL16" s="139">
        <v>93.332381119240537</v>
      </c>
      <c r="AM16" s="139">
        <v>46.896014678272742</v>
      </c>
      <c r="AN16" s="140">
        <f t="shared" si="2"/>
        <v>-3.4874526458945287E-2</v>
      </c>
      <c r="AO16" s="140">
        <f t="shared" si="2"/>
        <v>-0.19583876963384017</v>
      </c>
      <c r="AP16" s="141">
        <f t="shared" si="2"/>
        <v>0.67330745478411913</v>
      </c>
      <c r="AQ16" s="141">
        <f t="shared" si="2"/>
        <v>0.35155482514362557</v>
      </c>
      <c r="AR16" s="138">
        <v>774.83331041516021</v>
      </c>
      <c r="AS16" s="138">
        <v>440.09954692400197</v>
      </c>
      <c r="AT16" s="139">
        <v>61.340970407866806</v>
      </c>
      <c r="AU16" s="139">
        <v>35.916588334575287</v>
      </c>
      <c r="AV16" s="138">
        <v>692.93126715659764</v>
      </c>
      <c r="AW16" s="138">
        <v>413.78596403596401</v>
      </c>
      <c r="AX16" s="139">
        <v>80.633170169821966</v>
      </c>
      <c r="AY16" s="139">
        <v>47.815266955266956</v>
      </c>
      <c r="AZ16" s="140">
        <f t="shared" si="4"/>
        <v>-0.10570279072627764</v>
      </c>
      <c r="BA16" s="140">
        <f t="shared" si="4"/>
        <v>-5.9790070387375049E-2</v>
      </c>
      <c r="BB16" s="141">
        <f t="shared" si="4"/>
        <v>0.31450757354632564</v>
      </c>
      <c r="BC16" s="141">
        <f t="shared" si="4"/>
        <v>0.33128643817311976</v>
      </c>
    </row>
    <row r="17" spans="3:55" ht="15" customHeight="1">
      <c r="C17" s="142" t="s">
        <v>82</v>
      </c>
      <c r="D17" s="138">
        <v>758.285158110015</v>
      </c>
      <c r="E17" s="138">
        <v>479.66349627987199</v>
      </c>
      <c r="F17" s="139">
        <v>75.197487940174895</v>
      </c>
      <c r="G17" s="139">
        <v>46.760573824953802</v>
      </c>
      <c r="H17" s="138">
        <v>789.90253633514556</v>
      </c>
      <c r="I17" s="138">
        <v>530.76521533227594</v>
      </c>
      <c r="J17" s="139">
        <v>66.3350682776356</v>
      </c>
      <c r="K17" s="139">
        <v>44.689801142591492</v>
      </c>
      <c r="L17" s="138">
        <v>819.03078620008637</v>
      </c>
      <c r="M17" s="138">
        <v>514.6915643158103</v>
      </c>
      <c r="N17" s="139">
        <v>68.829176786045522</v>
      </c>
      <c r="O17" s="139">
        <v>42.068036530801095</v>
      </c>
      <c r="P17" s="138">
        <v>868.48098238901127</v>
      </c>
      <c r="Q17" s="138">
        <v>485.86087889726048</v>
      </c>
      <c r="R17" s="139">
        <v>85.609718660789056</v>
      </c>
      <c r="S17" s="139">
        <v>47.289017690222764</v>
      </c>
      <c r="T17" s="140">
        <f t="shared" si="5"/>
        <v>4.1695894858255089E-2</v>
      </c>
      <c r="U17" s="140">
        <f t="shared" si="5"/>
        <v>0.10653660211530314</v>
      </c>
      <c r="V17" s="141">
        <f t="shared" si="5"/>
        <v>-0.11785526226075527</v>
      </c>
      <c r="W17" s="141">
        <f t="shared" si="5"/>
        <v>-4.4284586628773215E-2</v>
      </c>
      <c r="X17" s="140">
        <f t="shared" si="5"/>
        <v>3.6875751785891309E-2</v>
      </c>
      <c r="Y17" s="140">
        <f t="shared" si="5"/>
        <v>-3.0283919428297557E-2</v>
      </c>
      <c r="Z17" s="141">
        <f t="shared" si="5"/>
        <v>3.7598642364717216E-2</v>
      </c>
      <c r="AA17" s="141">
        <f t="shared" si="5"/>
        <v>-5.8665837501159279E-2</v>
      </c>
      <c r="AB17" s="140">
        <f t="shared" si="0"/>
        <v>6.0376480374260799E-2</v>
      </c>
      <c r="AC17" s="140">
        <f t="shared" si="1"/>
        <v>-5.6015461331438421E-2</v>
      </c>
      <c r="AD17" s="141">
        <f t="shared" si="1"/>
        <v>0.24379983399925886</v>
      </c>
      <c r="AE17" s="141">
        <f t="shared" si="1"/>
        <v>0.12410803046629004</v>
      </c>
      <c r="AF17" s="138">
        <v>931.11055821410571</v>
      </c>
      <c r="AG17" s="138">
        <v>446.88038446988617</v>
      </c>
      <c r="AH17" s="139">
        <v>89.299492132814791</v>
      </c>
      <c r="AI17" s="139">
        <v>42.669276956570243</v>
      </c>
      <c r="AJ17" s="138">
        <v>878.88812382998969</v>
      </c>
      <c r="AK17" s="138">
        <v>446.32736276909446</v>
      </c>
      <c r="AL17" s="139">
        <v>96.86122014367632</v>
      </c>
      <c r="AM17" s="139">
        <v>47.956450680509079</v>
      </c>
      <c r="AN17" s="140">
        <f t="shared" si="2"/>
        <v>-5.6086180017419163E-2</v>
      </c>
      <c r="AO17" s="140">
        <f t="shared" si="2"/>
        <v>-1.2375161676602131E-3</v>
      </c>
      <c r="AP17" s="141">
        <f t="shared" si="2"/>
        <v>8.4678286855371931E-2</v>
      </c>
      <c r="AQ17" s="141">
        <f t="shared" si="2"/>
        <v>0.12391055347200375</v>
      </c>
      <c r="AR17" s="138">
        <v>882.43771498505021</v>
      </c>
      <c r="AS17" s="138">
        <v>480.48613451832819</v>
      </c>
      <c r="AT17" s="139">
        <v>83.99623463351476</v>
      </c>
      <c r="AU17" s="139">
        <v>45.238352180042313</v>
      </c>
      <c r="AV17" s="138">
        <v>842.73655411211791</v>
      </c>
      <c r="AW17" s="138">
        <v>486.40318999360102</v>
      </c>
      <c r="AX17" s="139">
        <v>89.568925203092704</v>
      </c>
      <c r="AY17" s="139">
        <v>51.264577113503741</v>
      </c>
      <c r="AZ17" s="140">
        <f t="shared" si="4"/>
        <v>-4.4990326454490748E-2</v>
      </c>
      <c r="BA17" s="140">
        <f t="shared" si="4"/>
        <v>1.2314726794779407E-2</v>
      </c>
      <c r="BB17" s="141">
        <f t="shared" si="4"/>
        <v>6.6344528345731568E-2</v>
      </c>
      <c r="BC17" s="141">
        <f t="shared" si="4"/>
        <v>0.13321053139773742</v>
      </c>
    </row>
    <row r="18" spans="3:55" ht="15" customHeight="1">
      <c r="C18" s="142" t="s">
        <v>85</v>
      </c>
      <c r="D18" s="138">
        <v>713.77861177805096</v>
      </c>
      <c r="E18" s="138">
        <v>305.722956485591</v>
      </c>
      <c r="F18" s="139">
        <v>84.496132301685506</v>
      </c>
      <c r="G18" s="139">
        <v>36.239236687631703</v>
      </c>
      <c r="H18" s="138">
        <v>678.66733569761789</v>
      </c>
      <c r="I18" s="138">
        <v>324.36166784123913</v>
      </c>
      <c r="J18" s="139">
        <v>73.237482269527135</v>
      </c>
      <c r="K18" s="139">
        <v>35.371225959485471</v>
      </c>
      <c r="L18" s="138">
        <v>657.91907416066499</v>
      </c>
      <c r="M18" s="138">
        <v>374.26822527780149</v>
      </c>
      <c r="N18" s="139">
        <v>63.214239401631112</v>
      </c>
      <c r="O18" s="139">
        <v>35.215609818261413</v>
      </c>
      <c r="P18" s="138">
        <v>821.54139873920951</v>
      </c>
      <c r="Q18" s="138">
        <v>345.41271079061642</v>
      </c>
      <c r="R18" s="139">
        <v>78.371538790349021</v>
      </c>
      <c r="S18" s="139">
        <v>33.303198289620376</v>
      </c>
      <c r="T18" s="140">
        <f t="shared" si="5"/>
        <v>-4.9190709137346467E-2</v>
      </c>
      <c r="U18" s="140">
        <f t="shared" si="5"/>
        <v>6.0966018286319201E-2</v>
      </c>
      <c r="V18" s="141">
        <f t="shared" si="5"/>
        <v>-0.13324456073279689</v>
      </c>
      <c r="W18" s="141">
        <f t="shared" si="5"/>
        <v>-2.3952235407940559E-2</v>
      </c>
      <c r="X18" s="140">
        <f t="shared" si="5"/>
        <v>-3.0572064464580828E-2</v>
      </c>
      <c r="Y18" s="140">
        <f t="shared" si="5"/>
        <v>0.15386083617312463</v>
      </c>
      <c r="Z18" s="141">
        <f t="shared" si="5"/>
        <v>-0.13685946809324612</v>
      </c>
      <c r="AA18" s="141">
        <f t="shared" si="5"/>
        <v>-4.3995122307126655E-3</v>
      </c>
      <c r="AB18" s="140">
        <f t="shared" si="0"/>
        <v>0.24869673338971721</v>
      </c>
      <c r="AC18" s="140">
        <f t="shared" si="1"/>
        <v>-7.709848856596635E-2</v>
      </c>
      <c r="AD18" s="141">
        <f t="shared" si="1"/>
        <v>0.23977666317261437</v>
      </c>
      <c r="AE18" s="141">
        <f t="shared" si="1"/>
        <v>-5.4305790486392058E-2</v>
      </c>
      <c r="AF18" s="138">
        <v>871.94919424007401</v>
      </c>
      <c r="AG18" s="138">
        <v>366.04975277161145</v>
      </c>
      <c r="AH18" s="139">
        <v>74.677887195256915</v>
      </c>
      <c r="AI18" s="139">
        <v>31.816152346636464</v>
      </c>
      <c r="AJ18" s="138">
        <v>837.61612445997844</v>
      </c>
      <c r="AK18" s="138">
        <v>311.51525828086523</v>
      </c>
      <c r="AL18" s="139">
        <v>104.15191740220391</v>
      </c>
      <c r="AM18" s="139">
        <v>39.091158677489723</v>
      </c>
      <c r="AN18" s="140">
        <f t="shared" si="2"/>
        <v>-3.9375080574525545E-2</v>
      </c>
      <c r="AO18" s="140">
        <f t="shared" si="2"/>
        <v>-0.14898109909330226</v>
      </c>
      <c r="AP18" s="141">
        <f t="shared" si="2"/>
        <v>0.39468216514860099</v>
      </c>
      <c r="AQ18" s="141">
        <f t="shared" si="2"/>
        <v>0.22865764067232841</v>
      </c>
      <c r="AR18" s="138">
        <v>819.17170478960895</v>
      </c>
      <c r="AS18" s="138">
        <v>357.87200378457271</v>
      </c>
      <c r="AT18" s="139">
        <v>75.311754166668351</v>
      </c>
      <c r="AU18" s="139">
        <v>33.224460017361956</v>
      </c>
      <c r="AV18" s="138">
        <v>805.63997396883701</v>
      </c>
      <c r="AW18" s="138">
        <v>308.60263054095276</v>
      </c>
      <c r="AX18" s="139">
        <v>97.572323682662983</v>
      </c>
      <c r="AY18" s="139">
        <v>37.600395950482003</v>
      </c>
      <c r="AZ18" s="140">
        <f t="shared" si="4"/>
        <v>-1.651879665966649E-2</v>
      </c>
      <c r="BA18" s="140">
        <f t="shared" si="4"/>
        <v>-0.13767317007920665</v>
      </c>
      <c r="BB18" s="141">
        <f t="shared" si="4"/>
        <v>0.29557895394032352</v>
      </c>
      <c r="BC18" s="141">
        <f t="shared" si="4"/>
        <v>0.13170826345509701</v>
      </c>
    </row>
    <row r="19" spans="3:55" ht="15" customHeight="1">
      <c r="C19" s="37" t="s">
        <v>79</v>
      </c>
      <c r="D19" s="138">
        <v>774.87455548551304</v>
      </c>
      <c r="E19" s="138">
        <v>337.082321187584</v>
      </c>
      <c r="F19" s="139">
        <v>80.147368205141305</v>
      </c>
      <c r="G19" s="139">
        <v>35.324282279734099</v>
      </c>
      <c r="H19" s="138">
        <v>749.77792667565177</v>
      </c>
      <c r="I19" s="138">
        <v>329.41025164789414</v>
      </c>
      <c r="J19" s="139">
        <v>77.851273135216985</v>
      </c>
      <c r="K19" s="139">
        <v>34.578976692320389</v>
      </c>
      <c r="L19" s="138">
        <v>782.36562622653594</v>
      </c>
      <c r="M19" s="138">
        <v>348.92903828197956</v>
      </c>
      <c r="N19" s="139">
        <v>72.271774266186668</v>
      </c>
      <c r="O19" s="139">
        <v>32.226332764181372</v>
      </c>
      <c r="P19" s="138">
        <v>721.79787478496394</v>
      </c>
      <c r="Q19" s="138">
        <v>335.00328947368399</v>
      </c>
      <c r="R19" s="139">
        <v>75.758026362015912</v>
      </c>
      <c r="S19" s="139">
        <v>35.472309299895535</v>
      </c>
      <c r="T19" s="140">
        <f t="shared" si="5"/>
        <v>-3.2387989297359865E-2</v>
      </c>
      <c r="U19" s="140">
        <f t="shared" si="5"/>
        <v>-2.2760225195614492E-2</v>
      </c>
      <c r="V19" s="141">
        <f t="shared" si="5"/>
        <v>-2.8648415055218646E-2</v>
      </c>
      <c r="W19" s="141">
        <f t="shared" si="5"/>
        <v>-2.109895911009918E-2</v>
      </c>
      <c r="X19" s="140">
        <f t="shared" si="5"/>
        <v>4.3463135405133579E-2</v>
      </c>
      <c r="Y19" s="140">
        <f t="shared" si="5"/>
        <v>5.9253731589838265E-2</v>
      </c>
      <c r="Z19" s="141">
        <f t="shared" si="5"/>
        <v>-7.1668691394930595E-2</v>
      </c>
      <c r="AA19" s="141">
        <f t="shared" si="5"/>
        <v>-6.8036829113613195E-2</v>
      </c>
      <c r="AB19" s="140">
        <f t="shared" si="0"/>
        <v>-7.7416171430868097E-2</v>
      </c>
      <c r="AC19" s="140">
        <f t="shared" si="1"/>
        <v>-3.9909973892862882E-2</v>
      </c>
      <c r="AD19" s="141">
        <f t="shared" si="1"/>
        <v>4.823808646220451E-2</v>
      </c>
      <c r="AE19" s="141">
        <f t="shared" si="1"/>
        <v>0.10072435357342213</v>
      </c>
      <c r="AF19" s="138">
        <v>777.34594635675649</v>
      </c>
      <c r="AG19" s="138">
        <v>305.99578059071729</v>
      </c>
      <c r="AH19" s="139">
        <v>77.628254560934664</v>
      </c>
      <c r="AI19" s="139">
        <v>31.071550985432737</v>
      </c>
      <c r="AJ19" s="138">
        <v>692.17977978320937</v>
      </c>
      <c r="AK19" s="138">
        <v>260.62121212121207</v>
      </c>
      <c r="AL19" s="139">
        <v>83.504246688962752</v>
      </c>
      <c r="AM19" s="139">
        <v>32.121381886087768</v>
      </c>
      <c r="AN19" s="140">
        <f t="shared" si="2"/>
        <v>-0.10956018613424501</v>
      </c>
      <c r="AO19" s="140">
        <f t="shared" si="2"/>
        <v>-0.14828494818428783</v>
      </c>
      <c r="AP19" s="141">
        <f t="shared" si="2"/>
        <v>7.5693987469674484E-2</v>
      </c>
      <c r="AQ19" s="141">
        <f t="shared" si="2"/>
        <v>3.3787528055719607E-2</v>
      </c>
      <c r="AR19" s="138">
        <v>744.49480972031517</v>
      </c>
      <c r="AS19" s="138">
        <v>323.8104166666667</v>
      </c>
      <c r="AT19" s="139">
        <v>74.142683660333617</v>
      </c>
      <c r="AU19" s="139">
        <v>32.93685102776012</v>
      </c>
      <c r="AV19" s="138">
        <v>670.78977344432667</v>
      </c>
      <c r="AW19" s="138">
        <v>279.96509971509971</v>
      </c>
      <c r="AX19" s="139">
        <v>77.881958714509835</v>
      </c>
      <c r="AY19" s="139">
        <v>32.838011695906445</v>
      </c>
      <c r="AZ19" s="140">
        <f t="shared" si="4"/>
        <v>-9.9000067312325912E-2</v>
      </c>
      <c r="BA19" s="140">
        <f t="shared" si="4"/>
        <v>-0.13540428193420884</v>
      </c>
      <c r="BB19" s="141">
        <f t="shared" si="4"/>
        <v>5.0433500239980278E-2</v>
      </c>
      <c r="BC19" s="141">
        <f t="shared" si="4"/>
        <v>-3.0008737559753529E-3</v>
      </c>
    </row>
    <row r="20" spans="3:55" ht="15" customHeight="1">
      <c r="C20" s="145" t="s">
        <v>81</v>
      </c>
      <c r="D20" s="146">
        <v>637.36725732437696</v>
      </c>
      <c r="E20" s="146">
        <v>388.14461438331301</v>
      </c>
      <c r="F20" s="146">
        <v>66.468318345722494</v>
      </c>
      <c r="G20" s="146">
        <v>40.642639932184302</v>
      </c>
      <c r="H20" s="146">
        <v>643.17659762201754</v>
      </c>
      <c r="I20" s="146">
        <v>376.69051645709465</v>
      </c>
      <c r="J20" s="146">
        <v>68.307611983919543</v>
      </c>
      <c r="K20" s="146">
        <v>40.062917528009486</v>
      </c>
      <c r="L20" s="146">
        <v>630.41157436711387</v>
      </c>
      <c r="M20" s="146">
        <v>357.95475030382158</v>
      </c>
      <c r="N20" s="146">
        <v>65.273888009829918</v>
      </c>
      <c r="O20" s="146">
        <v>37.178670560809259</v>
      </c>
      <c r="P20" s="146">
        <v>653.13452385656899</v>
      </c>
      <c r="Q20" s="146">
        <v>359.88552289794779</v>
      </c>
      <c r="R20" s="146">
        <v>67.447191395233872</v>
      </c>
      <c r="S20" s="146">
        <v>37.314044359511058</v>
      </c>
      <c r="T20" s="147">
        <f t="shared" si="5"/>
        <v>9.1145885372709845E-3</v>
      </c>
      <c r="U20" s="147">
        <f t="shared" si="5"/>
        <v>-2.9509872098616441E-2</v>
      </c>
      <c r="V20" s="147">
        <f t="shared" si="5"/>
        <v>2.7671734203208009E-2</v>
      </c>
      <c r="W20" s="147">
        <f t="shared" si="5"/>
        <v>-1.4263896369481222E-2</v>
      </c>
      <c r="X20" s="147">
        <f t="shared" si="5"/>
        <v>-1.9846840357841233E-2</v>
      </c>
      <c r="Y20" s="147">
        <f t="shared" si="5"/>
        <v>-4.9737822787495278E-2</v>
      </c>
      <c r="Z20" s="147">
        <f t="shared" si="5"/>
        <v>-4.441267797216808E-2</v>
      </c>
      <c r="AA20" s="147">
        <f t="shared" si="5"/>
        <v>-7.199293374437199E-2</v>
      </c>
      <c r="AB20" s="147">
        <f t="shared" si="0"/>
        <v>3.6044626103616917E-2</v>
      </c>
      <c r="AC20" s="147">
        <f t="shared" si="1"/>
        <v>5.3939013031323313E-3</v>
      </c>
      <c r="AD20" s="147">
        <f t="shared" si="1"/>
        <v>3.3295142233241259E-2</v>
      </c>
      <c r="AE20" s="147">
        <f t="shared" si="1"/>
        <v>3.6411683543224882E-3</v>
      </c>
      <c r="AF20" s="146">
        <v>666.65319334545507</v>
      </c>
      <c r="AG20" s="146">
        <v>361.16874285410671</v>
      </c>
      <c r="AH20" s="146">
        <v>63.02103893051455</v>
      </c>
      <c r="AI20" s="146">
        <v>34.573622618362492</v>
      </c>
      <c r="AJ20" s="146">
        <v>699.9908758294398</v>
      </c>
      <c r="AK20" s="146">
        <v>344.83763827607117</v>
      </c>
      <c r="AL20" s="146">
        <v>69.577986635348395</v>
      </c>
      <c r="AM20" s="146">
        <v>34.669028065776203</v>
      </c>
      <c r="AN20" s="147">
        <f t="shared" si="2"/>
        <v>5.0007534377337626E-2</v>
      </c>
      <c r="AO20" s="147">
        <f t="shared" si="2"/>
        <v>-4.5217380798183937E-2</v>
      </c>
      <c r="AP20" s="147">
        <f t="shared" si="2"/>
        <v>0.10404378944090986</v>
      </c>
      <c r="AQ20" s="147">
        <f t="shared" si="2"/>
        <v>2.7594865735314222E-3</v>
      </c>
      <c r="AR20" s="146">
        <v>646.39274393605513</v>
      </c>
      <c r="AS20" s="146">
        <v>359.32228728728228</v>
      </c>
      <c r="AT20" s="146">
        <v>64.301445686213071</v>
      </c>
      <c r="AU20" s="146">
        <v>35.856282569163113</v>
      </c>
      <c r="AV20" s="146">
        <v>684.15899066727604</v>
      </c>
      <c r="AW20" s="146">
        <v>353.18276070955295</v>
      </c>
      <c r="AX20" s="146">
        <v>70.300988364915725</v>
      </c>
      <c r="AY20" s="146">
        <v>36.631568848881095</v>
      </c>
      <c r="AZ20" s="147">
        <f t="shared" si="4"/>
        <v>5.8426161316806224E-2</v>
      </c>
      <c r="BA20" s="147">
        <f t="shared" si="4"/>
        <v>-1.7086406256845099E-2</v>
      </c>
      <c r="BB20" s="147">
        <f t="shared" si="4"/>
        <v>9.3303387111699498E-2</v>
      </c>
      <c r="BC20" s="147">
        <f t="shared" si="4"/>
        <v>2.1622048471492628E-2</v>
      </c>
    </row>
    <row r="21" spans="3:55" ht="15" customHeight="1">
      <c r="C21" s="37" t="s">
        <v>77</v>
      </c>
      <c r="D21" s="138">
        <v>829.53649244733299</v>
      </c>
      <c r="E21" s="138">
        <v>326.33927342105801</v>
      </c>
      <c r="F21" s="139">
        <v>65.8928557117286</v>
      </c>
      <c r="G21" s="139">
        <v>26.1486167552791</v>
      </c>
      <c r="H21" s="138">
        <v>858.05011168995873</v>
      </c>
      <c r="I21" s="138">
        <v>330.72474802551159</v>
      </c>
      <c r="J21" s="139">
        <v>71.147165109812875</v>
      </c>
      <c r="K21" s="139">
        <v>27.589114386057755</v>
      </c>
      <c r="L21" s="138">
        <v>890.44342138887146</v>
      </c>
      <c r="M21" s="138">
        <v>342.36461370262384</v>
      </c>
      <c r="N21" s="139">
        <v>70.404364099279277</v>
      </c>
      <c r="O21" s="139">
        <v>26.887478534630791</v>
      </c>
      <c r="P21" s="138">
        <v>858.76006077097725</v>
      </c>
      <c r="Q21" s="138">
        <v>334.4927215935877</v>
      </c>
      <c r="R21" s="139">
        <v>70.854621408320057</v>
      </c>
      <c r="S21" s="139">
        <v>27.360022463893884</v>
      </c>
      <c r="T21" s="140">
        <f t="shared" si="5"/>
        <v>3.4372953453203348E-2</v>
      </c>
      <c r="U21" s="140">
        <f t="shared" si="5"/>
        <v>1.3438390539024292E-2</v>
      </c>
      <c r="V21" s="141">
        <f t="shared" si="5"/>
        <v>7.974019855917458E-2</v>
      </c>
      <c r="W21" s="141">
        <f t="shared" si="5"/>
        <v>5.5088865474608228E-2</v>
      </c>
      <c r="X21" s="140">
        <f t="shared" si="5"/>
        <v>3.7752235280423152E-2</v>
      </c>
      <c r="Y21" s="140">
        <f t="shared" si="5"/>
        <v>3.5195024704393729E-2</v>
      </c>
      <c r="Z21" s="141">
        <f t="shared" si="5"/>
        <v>-1.0440345857591238E-2</v>
      </c>
      <c r="AA21" s="141">
        <f t="shared" si="5"/>
        <v>-2.5431619210710799E-2</v>
      </c>
      <c r="AB21" s="140">
        <f t="shared" si="0"/>
        <v>-3.5581553927902632E-2</v>
      </c>
      <c r="AC21" s="140">
        <f t="shared" si="1"/>
        <v>-2.2992715350756532E-2</v>
      </c>
      <c r="AD21" s="141">
        <f t="shared" si="1"/>
        <v>6.3953039673201317E-3</v>
      </c>
      <c r="AE21" s="141">
        <f t="shared" si="1"/>
        <v>1.7574869605361476E-2</v>
      </c>
      <c r="AF21" s="138">
        <v>868.44138699332609</v>
      </c>
      <c r="AG21" s="138">
        <v>380.24947786131975</v>
      </c>
      <c r="AH21" s="139">
        <v>61.602790274171888</v>
      </c>
      <c r="AI21" s="139">
        <v>27.05895160810892</v>
      </c>
      <c r="AJ21" s="138">
        <v>925.96862806321144</v>
      </c>
      <c r="AK21" s="138">
        <v>349.07811140121856</v>
      </c>
      <c r="AL21" s="139">
        <v>66.535599743320759</v>
      </c>
      <c r="AM21" s="139">
        <v>25.326182357769778</v>
      </c>
      <c r="AN21" s="140">
        <f t="shared" si="2"/>
        <v>6.6241938640272835E-2</v>
      </c>
      <c r="AO21" s="140">
        <f t="shared" si="2"/>
        <v>-8.1976092736331552E-2</v>
      </c>
      <c r="AP21" s="141">
        <f t="shared" si="2"/>
        <v>8.0074448692903477E-2</v>
      </c>
      <c r="AQ21" s="141">
        <f t="shared" si="2"/>
        <v>-6.403682136080513E-2</v>
      </c>
      <c r="AR21" s="138">
        <v>889.87997590412988</v>
      </c>
      <c r="AS21" s="138">
        <v>372.15529086366774</v>
      </c>
      <c r="AT21" s="139">
        <v>67.579024116157214</v>
      </c>
      <c r="AU21" s="139">
        <v>27.729799893631178</v>
      </c>
      <c r="AV21" s="138">
        <v>892.91646061539916</v>
      </c>
      <c r="AW21" s="138">
        <v>350.17926784400271</v>
      </c>
      <c r="AX21" s="139">
        <v>69.363328091795822</v>
      </c>
      <c r="AY21" s="139">
        <v>27.378530951559107</v>
      </c>
      <c r="AZ21" s="140">
        <f t="shared" si="4"/>
        <v>3.4122407442467306E-3</v>
      </c>
      <c r="BA21" s="140">
        <f t="shared" si="4"/>
        <v>-5.9050680076762729E-2</v>
      </c>
      <c r="BB21" s="141">
        <f t="shared" si="4"/>
        <v>2.6403221990475734E-2</v>
      </c>
      <c r="BC21" s="141">
        <f t="shared" si="4"/>
        <v>-1.2667561375109271E-2</v>
      </c>
    </row>
    <row r="22" spans="3:55" ht="15" customHeight="1">
      <c r="C22" s="37" t="s">
        <v>86</v>
      </c>
      <c r="D22" s="138">
        <v>679.23969077387403</v>
      </c>
      <c r="E22" s="138">
        <v>394.64448236632597</v>
      </c>
      <c r="F22" s="139">
        <v>69.925555613537099</v>
      </c>
      <c r="G22" s="139">
        <v>35.556836818368097</v>
      </c>
      <c r="H22" s="138">
        <v>759.88355991162109</v>
      </c>
      <c r="I22" s="138">
        <v>379.75485799701039</v>
      </c>
      <c r="J22" s="139">
        <v>81.00470223018749</v>
      </c>
      <c r="K22" s="139">
        <v>40.558109833971905</v>
      </c>
      <c r="L22" s="138">
        <v>777.80600975372158</v>
      </c>
      <c r="M22" s="138">
        <v>470.3752436647174</v>
      </c>
      <c r="N22" s="139">
        <v>60.455594856712409</v>
      </c>
      <c r="O22" s="139">
        <v>36.416147896623308</v>
      </c>
      <c r="P22" s="138">
        <v>714.08793095915541</v>
      </c>
      <c r="Q22" s="138">
        <v>431.86212121212128</v>
      </c>
      <c r="R22" s="139">
        <v>72.247378742028403</v>
      </c>
      <c r="S22" s="139">
        <v>42.277764293419636</v>
      </c>
      <c r="T22" s="140">
        <f t="shared" si="5"/>
        <v>0.11872667371052414</v>
      </c>
      <c r="U22" s="140">
        <f t="shared" si="5"/>
        <v>-3.7729209540789621E-2</v>
      </c>
      <c r="V22" s="141">
        <f t="shared" si="5"/>
        <v>0.15844202479966496</v>
      </c>
      <c r="W22" s="141">
        <f t="shared" si="5"/>
        <v>0.14065573496178452</v>
      </c>
      <c r="X22" s="140">
        <f t="shared" si="5"/>
        <v>2.3585784438059143E-2</v>
      </c>
      <c r="Y22" s="140">
        <f t="shared" si="5"/>
        <v>0.238628640975596</v>
      </c>
      <c r="Z22" s="141">
        <f t="shared" si="5"/>
        <v>-0.25367795705342622</v>
      </c>
      <c r="AA22" s="141">
        <f t="shared" si="5"/>
        <v>-0.10212413631463779</v>
      </c>
      <c r="AB22" s="140">
        <f t="shared" si="0"/>
        <v>-8.1920270601587908E-2</v>
      </c>
      <c r="AC22" s="140">
        <f t="shared" si="1"/>
        <v>-8.1877443533248995E-2</v>
      </c>
      <c r="AD22" s="141">
        <f t="shared" si="1"/>
        <v>0.1950486785096408</v>
      </c>
      <c r="AE22" s="141">
        <f t="shared" si="1"/>
        <v>0.16096201095832674</v>
      </c>
      <c r="AF22" s="138">
        <v>694.56291712304107</v>
      </c>
      <c r="AG22" s="138">
        <v>305.04861111111109</v>
      </c>
      <c r="AH22" s="139">
        <v>81.576181541296776</v>
      </c>
      <c r="AI22" s="139">
        <v>34.157853810264385</v>
      </c>
      <c r="AJ22" s="138">
        <v>819.93971998962922</v>
      </c>
      <c r="AK22" s="138">
        <v>383.30769230769243</v>
      </c>
      <c r="AL22" s="139">
        <v>70.968507448870525</v>
      </c>
      <c r="AM22" s="139">
        <v>33.578167115902971</v>
      </c>
      <c r="AN22" s="140">
        <f t="shared" si="2"/>
        <v>0.18051180069605954</v>
      </c>
      <c r="AO22" s="140">
        <f t="shared" si="2"/>
        <v>0.25654626294324023</v>
      </c>
      <c r="AP22" s="141">
        <f t="shared" si="2"/>
        <v>-0.13003396202182216</v>
      </c>
      <c r="AQ22" s="141">
        <f t="shared" si="2"/>
        <v>-1.6970817241076741E-2</v>
      </c>
      <c r="AR22" s="138">
        <v>716.97558310059105</v>
      </c>
      <c r="AS22" s="138">
        <v>374.83939393939403</v>
      </c>
      <c r="AT22" s="139">
        <v>67.805046387796679</v>
      </c>
      <c r="AU22" s="139">
        <v>34.678160919540225</v>
      </c>
      <c r="AV22" s="138">
        <v>738.10797238522309</v>
      </c>
      <c r="AW22" s="138">
        <v>375.86321839080466</v>
      </c>
      <c r="AX22" s="139">
        <v>61.060026912646173</v>
      </c>
      <c r="AY22" s="139">
        <v>31.33994632930802</v>
      </c>
      <c r="AZ22" s="140">
        <f t="shared" si="4"/>
        <v>2.9474350009583539E-2</v>
      </c>
      <c r="BA22" s="140">
        <f t="shared" si="4"/>
        <v>2.7313683352507834E-3</v>
      </c>
      <c r="BB22" s="141">
        <f t="shared" si="4"/>
        <v>-9.9476658958004172E-2</v>
      </c>
      <c r="BC22" s="141">
        <f t="shared" si="4"/>
        <v>-9.6262734289095708E-2</v>
      </c>
    </row>
    <row r="23" spans="3:55" ht="15" customHeight="1">
      <c r="C23" s="37" t="s">
        <v>74</v>
      </c>
      <c r="D23" s="138">
        <v>566.79772698719705</v>
      </c>
      <c r="E23" s="138">
        <v>412.26003166070399</v>
      </c>
      <c r="F23" s="139">
        <v>58.336013863258501</v>
      </c>
      <c r="G23" s="139">
        <v>42.566159643613901</v>
      </c>
      <c r="H23" s="138">
        <v>539.65196832336642</v>
      </c>
      <c r="I23" s="138">
        <v>370.52899487247851</v>
      </c>
      <c r="J23" s="139">
        <v>55.900964002711412</v>
      </c>
      <c r="K23" s="139">
        <v>38.286385669917728</v>
      </c>
      <c r="L23" s="138">
        <v>529.11505623054427</v>
      </c>
      <c r="M23" s="138">
        <v>326.68363853135287</v>
      </c>
      <c r="N23" s="139">
        <v>53.392893680439414</v>
      </c>
      <c r="O23" s="139">
        <v>32.941953919426957</v>
      </c>
      <c r="P23" s="138">
        <v>597.38443624579804</v>
      </c>
      <c r="Q23" s="138">
        <v>331.8469158210018</v>
      </c>
      <c r="R23" s="139">
        <v>59.764696850586574</v>
      </c>
      <c r="S23" s="139">
        <v>33.165187636417848</v>
      </c>
      <c r="T23" s="140">
        <f t="shared" si="5"/>
        <v>-4.7893203115198513E-2</v>
      </c>
      <c r="U23" s="140">
        <f t="shared" si="5"/>
        <v>-0.10122503658703141</v>
      </c>
      <c r="V23" s="141">
        <f t="shared" si="5"/>
        <v>-4.1741793778624081E-2</v>
      </c>
      <c r="W23" s="141">
        <f t="shared" si="5"/>
        <v>-0.10054404742003209</v>
      </c>
      <c r="X23" s="140">
        <f t="shared" si="5"/>
        <v>-1.952538434272566E-2</v>
      </c>
      <c r="Y23" s="140">
        <f t="shared" si="5"/>
        <v>-0.1183317822569202</v>
      </c>
      <c r="Z23" s="141">
        <f t="shared" si="5"/>
        <v>-4.4866316118454486E-2</v>
      </c>
      <c r="AA23" s="141">
        <f t="shared" si="5"/>
        <v>-0.13959091872936913</v>
      </c>
      <c r="AB23" s="140">
        <f t="shared" si="5"/>
        <v>0.12902558566677347</v>
      </c>
      <c r="AC23" s="140">
        <f t="shared" si="1"/>
        <v>1.5805129736099044E-2</v>
      </c>
      <c r="AD23" s="141">
        <f t="shared" si="1"/>
        <v>0.11933803790974307</v>
      </c>
      <c r="AE23" s="141">
        <f t="shared" si="1"/>
        <v>6.776577902358083E-3</v>
      </c>
      <c r="AF23" s="138">
        <v>562.78840788958541</v>
      </c>
      <c r="AG23" s="138">
        <v>315.20142932514801</v>
      </c>
      <c r="AH23" s="139">
        <v>54.795051546650598</v>
      </c>
      <c r="AI23" s="139">
        <v>30.636580120268775</v>
      </c>
      <c r="AJ23" s="138">
        <v>618.66664258871367</v>
      </c>
      <c r="AK23" s="138">
        <v>320.29072711651577</v>
      </c>
      <c r="AL23" s="139">
        <v>57.68981506211118</v>
      </c>
      <c r="AM23" s="139">
        <v>29.969523280716516</v>
      </c>
      <c r="AN23" s="140">
        <f t="shared" si="2"/>
        <v>9.9288176365727621E-2</v>
      </c>
      <c r="AO23" s="140">
        <f t="shared" si="2"/>
        <v>1.6146176120660494E-2</v>
      </c>
      <c r="AP23" s="141">
        <f t="shared" si="2"/>
        <v>5.2828922206525908E-2</v>
      </c>
      <c r="AQ23" s="141">
        <f t="shared" si="2"/>
        <v>-2.1773214795307472E-2</v>
      </c>
      <c r="AR23" s="138">
        <v>544.8092630036997</v>
      </c>
      <c r="AS23" s="138">
        <v>315.87522218336869</v>
      </c>
      <c r="AT23" s="139">
        <v>54.955531575196403</v>
      </c>
      <c r="AU23" s="139">
        <v>31.806601709320894</v>
      </c>
      <c r="AV23" s="138">
        <v>606.71410069684032</v>
      </c>
      <c r="AW23" s="138">
        <v>316.58786308240053</v>
      </c>
      <c r="AX23" s="139">
        <v>60.080145149168288</v>
      </c>
      <c r="AY23" s="139">
        <v>31.401696396224128</v>
      </c>
      <c r="AZ23" s="140">
        <f t="shared" si="4"/>
        <v>0.11362662476008634</v>
      </c>
      <c r="BA23" s="140">
        <f t="shared" si="4"/>
        <v>2.2560835702971627E-3</v>
      </c>
      <c r="BB23" s="141">
        <f t="shared" si="4"/>
        <v>9.3250186597864326E-2</v>
      </c>
      <c r="BC23" s="141">
        <f t="shared" si="4"/>
        <v>-1.2730228673819899E-2</v>
      </c>
    </row>
    <row r="24" spans="3:55" ht="15" customHeight="1">
      <c r="C24" s="37" t="s">
        <v>157</v>
      </c>
      <c r="D24" s="138">
        <v>700.42645430130904</v>
      </c>
      <c r="E24" s="138">
        <v>469.28937091958801</v>
      </c>
      <c r="F24" s="139">
        <v>76.077483808162398</v>
      </c>
      <c r="G24" s="139">
        <v>52.595827608723603</v>
      </c>
      <c r="H24" s="138">
        <v>812.64253904892769</v>
      </c>
      <c r="I24" s="138">
        <v>481.14174112095287</v>
      </c>
      <c r="J24" s="139">
        <v>88.403549284421985</v>
      </c>
      <c r="K24" s="139">
        <v>49.41392425238309</v>
      </c>
      <c r="L24" s="138">
        <v>780.26742308793234</v>
      </c>
      <c r="M24" s="138">
        <v>503.24756625092073</v>
      </c>
      <c r="N24" s="139">
        <v>87.348846046532429</v>
      </c>
      <c r="O24" s="139">
        <v>57.930334250635639</v>
      </c>
      <c r="P24" s="138">
        <v>766.85872191987266</v>
      </c>
      <c r="Q24" s="138">
        <v>452.67609671562934</v>
      </c>
      <c r="R24" s="139">
        <v>77.670047450781382</v>
      </c>
      <c r="S24" s="139">
        <v>48.743586760200131</v>
      </c>
      <c r="T24" s="140">
        <f t="shared" si="5"/>
        <v>0.16021108862822242</v>
      </c>
      <c r="U24" s="140">
        <f t="shared" si="5"/>
        <v>2.525599541736856E-2</v>
      </c>
      <c r="V24" s="141">
        <f t="shared" si="5"/>
        <v>0.16201988892457453</v>
      </c>
      <c r="W24" s="141">
        <f t="shared" si="5"/>
        <v>-6.0497258071717464E-2</v>
      </c>
      <c r="X24" s="140">
        <f t="shared" si="5"/>
        <v>-3.9839307451078554E-2</v>
      </c>
      <c r="Y24" s="140">
        <f t="shared" si="5"/>
        <v>4.5944517468940127E-2</v>
      </c>
      <c r="Z24" s="141">
        <f t="shared" si="5"/>
        <v>-1.1930553087820539E-2</v>
      </c>
      <c r="AA24" s="141">
        <f t="shared" si="5"/>
        <v>0.17234838412660225</v>
      </c>
      <c r="AB24" s="140">
        <f t="shared" si="5"/>
        <v>-1.7184750729428599E-2</v>
      </c>
      <c r="AC24" s="140">
        <f t="shared" si="5"/>
        <v>-0.10049024163601483</v>
      </c>
      <c r="AD24" s="141">
        <f t="shared" si="5"/>
        <v>-0.11080625599329574</v>
      </c>
      <c r="AE24" s="141">
        <f t="shared" si="5"/>
        <v>-0.15858267709433604</v>
      </c>
      <c r="AF24" s="138">
        <v>696.59780016575996</v>
      </c>
      <c r="AG24" s="138">
        <v>450.79629629629636</v>
      </c>
      <c r="AH24" s="139">
        <v>55.061958468984692</v>
      </c>
      <c r="AI24" s="139">
        <v>39.720512820512802</v>
      </c>
      <c r="AJ24" s="138">
        <v>790.66223819958327</v>
      </c>
      <c r="AK24" s="138">
        <v>464.72222222222194</v>
      </c>
      <c r="AL24" s="139">
        <v>80.246316712793487</v>
      </c>
      <c r="AM24" s="139">
        <v>50.96599842767295</v>
      </c>
      <c r="AN24" s="140">
        <f t="shared" si="2"/>
        <v>0.13503407276256119</v>
      </c>
      <c r="AO24" s="140">
        <f t="shared" si="2"/>
        <v>3.0891837489215757E-2</v>
      </c>
      <c r="AP24" s="141">
        <f t="shared" si="2"/>
        <v>0.45738217353809962</v>
      </c>
      <c r="AQ24" s="141">
        <f>AM24/AI24-1</f>
        <v>0.28311531771947962</v>
      </c>
      <c r="AR24" s="138">
        <v>743.25480694971668</v>
      </c>
      <c r="AS24" s="138">
        <v>411.65723111880658</v>
      </c>
      <c r="AT24" s="139">
        <v>70.888464246649278</v>
      </c>
      <c r="AU24" s="139">
        <v>42.960654569939763</v>
      </c>
      <c r="AV24" s="138">
        <v>775.47907477382137</v>
      </c>
      <c r="AW24" s="138">
        <v>413.96773059784215</v>
      </c>
      <c r="AX24" s="139">
        <v>91.297536462733646</v>
      </c>
      <c r="AY24" s="139">
        <v>51.775250968943496</v>
      </c>
      <c r="AZ24" s="140">
        <f t="shared" si="4"/>
        <v>4.3355613072119326E-2</v>
      </c>
      <c r="BA24" s="140">
        <f t="shared" si="4"/>
        <v>5.6126779863820975E-3</v>
      </c>
      <c r="BB24" s="141">
        <f t="shared" si="4"/>
        <v>0.2879039972579045</v>
      </c>
      <c r="BC24" s="141">
        <f>AY24/AU24-1</f>
        <v>0.2051783541764618</v>
      </c>
    </row>
    <row r="25" spans="3:55" ht="15" customHeight="1">
      <c r="C25" s="148" t="s">
        <v>158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</row>
    <row r="26" spans="3:55" ht="12.75" customHeight="1"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W26"/>
      <c r="AX26"/>
      <c r="AY26"/>
      <c r="AZ26"/>
      <c r="BA26"/>
      <c r="BB26"/>
    </row>
    <row r="27" spans="3:55"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</row>
    <row r="29" spans="3:55" ht="34.5" hidden="1" customHeight="1">
      <c r="C29" s="128" t="s">
        <v>152</v>
      </c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T29"/>
      <c r="U29"/>
      <c r="V29"/>
      <c r="W29"/>
      <c r="X29"/>
      <c r="Y29"/>
      <c r="Z29"/>
      <c r="AA29"/>
      <c r="AB29"/>
    </row>
    <row r="30" spans="3:55" ht="12.75" hidden="1" customHeight="1">
      <c r="C30" s="150"/>
      <c r="D30" s="131" t="s">
        <v>148</v>
      </c>
      <c r="E30" s="131"/>
      <c r="F30" s="131"/>
      <c r="G30" s="131"/>
      <c r="H30" s="131" t="s">
        <v>159</v>
      </c>
      <c r="I30" s="131"/>
      <c r="J30" s="131"/>
      <c r="K30" s="131"/>
      <c r="L30" s="131" t="s">
        <v>515</v>
      </c>
      <c r="M30" s="131"/>
      <c r="N30" s="131"/>
      <c r="O30" s="131"/>
      <c r="T30"/>
      <c r="U30"/>
      <c r="V30"/>
      <c r="W30"/>
      <c r="X30"/>
      <c r="Y30"/>
      <c r="Z30"/>
      <c r="AA30"/>
      <c r="AB30"/>
      <c r="AC30"/>
      <c r="AO30" s="116"/>
      <c r="AP30" s="116"/>
      <c r="AQ30" s="116"/>
      <c r="AR30" s="116"/>
      <c r="AS30" s="116"/>
      <c r="AT30" s="116"/>
      <c r="AU30" s="116"/>
      <c r="AV30" s="116"/>
    </row>
    <row r="31" spans="3:55" ht="12.75" hidden="1" customHeight="1">
      <c r="C31" s="136"/>
      <c r="D31" s="132" t="s">
        <v>153</v>
      </c>
      <c r="E31" s="132"/>
      <c r="F31" s="131" t="s">
        <v>154</v>
      </c>
      <c r="G31" s="131"/>
      <c r="H31" s="132" t="s">
        <v>153</v>
      </c>
      <c r="I31" s="132"/>
      <c r="J31" s="131" t="s">
        <v>154</v>
      </c>
      <c r="K31" s="131"/>
      <c r="L31" s="132" t="s">
        <v>153</v>
      </c>
      <c r="M31" s="132"/>
      <c r="N31" s="131" t="s">
        <v>154</v>
      </c>
      <c r="O31" s="131"/>
      <c r="T31"/>
      <c r="U31"/>
      <c r="V31"/>
      <c r="W31"/>
      <c r="X31"/>
      <c r="Y31"/>
      <c r="Z31"/>
      <c r="AA31"/>
      <c r="AB31"/>
      <c r="AC31"/>
      <c r="AO31" s="116"/>
      <c r="AP31" s="116"/>
      <c r="AQ31" s="116"/>
      <c r="AR31" s="116"/>
      <c r="AS31" s="116"/>
      <c r="AT31" s="116"/>
      <c r="AU31" s="116"/>
      <c r="AV31" s="116"/>
    </row>
    <row r="32" spans="3:55" hidden="1">
      <c r="C32" s="136"/>
      <c r="D32" s="137" t="s">
        <v>155</v>
      </c>
      <c r="E32" s="137" t="s">
        <v>156</v>
      </c>
      <c r="F32" s="136" t="s">
        <v>155</v>
      </c>
      <c r="G32" s="136" t="s">
        <v>156</v>
      </c>
      <c r="H32" s="137" t="s">
        <v>155</v>
      </c>
      <c r="I32" s="137" t="s">
        <v>156</v>
      </c>
      <c r="J32" s="136" t="s">
        <v>155</v>
      </c>
      <c r="K32" s="136" t="s">
        <v>156</v>
      </c>
      <c r="L32" s="137" t="s">
        <v>155</v>
      </c>
      <c r="M32" s="137" t="s">
        <v>156</v>
      </c>
      <c r="N32" s="136" t="s">
        <v>155</v>
      </c>
      <c r="O32" s="136" t="s">
        <v>156</v>
      </c>
      <c r="T32"/>
      <c r="U32"/>
      <c r="V32"/>
      <c r="W32"/>
      <c r="X32"/>
      <c r="Y32"/>
      <c r="Z32"/>
      <c r="AA32"/>
      <c r="AB32"/>
      <c r="AC32"/>
      <c r="AO32" s="116"/>
      <c r="AP32" s="116"/>
      <c r="AQ32" s="116"/>
      <c r="AR32" s="116"/>
      <c r="AS32" s="116"/>
      <c r="AT32" s="116"/>
      <c r="AU32" s="116"/>
      <c r="AV32" s="116"/>
    </row>
    <row r="33" spans="3:48" hidden="1">
      <c r="C33" s="151" t="s">
        <v>76</v>
      </c>
      <c r="D33" s="152">
        <v>979.1951271853593</v>
      </c>
      <c r="E33" s="152">
        <v>407.57417169968261</v>
      </c>
      <c r="F33" s="153">
        <v>86.161061915896028</v>
      </c>
      <c r="G33" s="153">
        <v>36.024027508913363</v>
      </c>
      <c r="H33" s="152">
        <v>918.17061630618616</v>
      </c>
      <c r="I33" s="152">
        <v>504.88012400565719</v>
      </c>
      <c r="J33" s="153">
        <v>73.199043934288696</v>
      </c>
      <c r="K33" s="153">
        <v>40.563018509856221</v>
      </c>
      <c r="L33" s="141">
        <f>H33/D33-1</f>
        <v>-6.2321093298926655E-2</v>
      </c>
      <c r="M33" s="141">
        <f>I33/E33-1</f>
        <v>0.23874415765892443</v>
      </c>
      <c r="N33" s="140">
        <f>J33/F33-1</f>
        <v>-0.15043939447101851</v>
      </c>
      <c r="O33" s="140">
        <f>K33/G33-1</f>
        <v>0.12599898775393115</v>
      </c>
      <c r="T33" s="154"/>
      <c r="U33" s="154"/>
      <c r="V33"/>
      <c r="W33"/>
      <c r="X33"/>
      <c r="Y33"/>
      <c r="Z33"/>
      <c r="AA33"/>
      <c r="AB33"/>
      <c r="AC33"/>
      <c r="AO33" s="116"/>
      <c r="AP33" s="116"/>
      <c r="AQ33" s="116"/>
      <c r="AR33" s="116"/>
      <c r="AS33" s="116"/>
      <c r="AT33" s="116"/>
      <c r="AU33" s="116"/>
      <c r="AV33" s="116"/>
    </row>
    <row r="34" spans="3:48" hidden="1">
      <c r="C34" s="151" t="s">
        <v>80</v>
      </c>
      <c r="D34" s="152">
        <v>443.90253052752922</v>
      </c>
      <c r="E34" s="152">
        <v>521.53346994535536</v>
      </c>
      <c r="F34" s="153">
        <v>59.023051150474764</v>
      </c>
      <c r="G34" s="153">
        <v>64.991913517194448</v>
      </c>
      <c r="H34" s="152">
        <v>523.42648033125727</v>
      </c>
      <c r="I34" s="152">
        <v>446.86011904761904</v>
      </c>
      <c r="J34" s="153">
        <v>65.274361076603824</v>
      </c>
      <c r="K34" s="153">
        <v>55.058672533920067</v>
      </c>
      <c r="L34" s="141">
        <f t="shared" ref="L34:O37" si="6">H34/D34-1</f>
        <v>0.179147322519704</v>
      </c>
      <c r="M34" s="141">
        <f t="shared" si="6"/>
        <v>-0.14318036176194093</v>
      </c>
      <c r="N34" s="140">
        <f t="shared" si="6"/>
        <v>0.10591302557693649</v>
      </c>
      <c r="O34" s="140">
        <f t="shared" si="6"/>
        <v>-0.15283810624603955</v>
      </c>
      <c r="T34" s="154"/>
      <c r="U34" s="154"/>
      <c r="V34"/>
      <c r="W34"/>
      <c r="X34"/>
      <c r="Y34"/>
      <c r="Z34"/>
      <c r="AA34"/>
      <c r="AB34"/>
      <c r="AC34"/>
      <c r="AO34" s="116"/>
      <c r="AP34" s="116"/>
      <c r="AQ34" s="116"/>
      <c r="AR34" s="116"/>
      <c r="AS34" s="116"/>
      <c r="AT34" s="116"/>
      <c r="AU34" s="116"/>
      <c r="AV34" s="116"/>
    </row>
    <row r="35" spans="3:48" hidden="1">
      <c r="C35" s="151" t="s">
        <v>86</v>
      </c>
      <c r="D35" s="152">
        <v>822.0057542493746</v>
      </c>
      <c r="E35" s="152">
        <v>509.72625448028691</v>
      </c>
      <c r="F35" s="153">
        <v>56.360650204198826</v>
      </c>
      <c r="G35" s="153">
        <v>35.075502528055246</v>
      </c>
      <c r="H35" s="152">
        <v>716.97558310059105</v>
      </c>
      <c r="I35" s="152">
        <v>374.83939393939403</v>
      </c>
      <c r="J35" s="153">
        <v>67.805046387796679</v>
      </c>
      <c r="K35" s="153">
        <v>34.678160919540225</v>
      </c>
      <c r="L35" s="141">
        <f t="shared" si="6"/>
        <v>-0.12777303638791826</v>
      </c>
      <c r="M35" s="141">
        <f t="shared" si="6"/>
        <v>-0.26462607989149489</v>
      </c>
      <c r="N35" s="140">
        <f t="shared" si="6"/>
        <v>0.20305649672482406</v>
      </c>
      <c r="O35" s="140">
        <f t="shared" si="6"/>
        <v>-1.1328180065195204E-2</v>
      </c>
      <c r="T35" s="154"/>
      <c r="U35" s="154"/>
      <c r="V35"/>
      <c r="W35"/>
      <c r="X35"/>
      <c r="Y35"/>
      <c r="Z35"/>
      <c r="AA35"/>
      <c r="AB35"/>
      <c r="AC35"/>
      <c r="AO35" s="116"/>
      <c r="AP35" s="116"/>
      <c r="AQ35" s="116"/>
      <c r="AR35" s="116"/>
      <c r="AS35" s="116"/>
      <c r="AT35" s="116"/>
      <c r="AU35" s="116"/>
      <c r="AV35" s="116"/>
    </row>
    <row r="36" spans="3:48" hidden="1">
      <c r="C36" s="151" t="s">
        <v>79</v>
      </c>
      <c r="D36" s="152">
        <v>804.26668709605076</v>
      </c>
      <c r="E36" s="152">
        <v>343.30374753451662</v>
      </c>
      <c r="F36" s="153">
        <v>70.499226596970431</v>
      </c>
      <c r="G36" s="153">
        <v>30.423876944590091</v>
      </c>
      <c r="H36" s="152">
        <v>744.49480972031517</v>
      </c>
      <c r="I36" s="152">
        <v>323.8104166666667</v>
      </c>
      <c r="J36" s="153">
        <v>74.142683660333617</v>
      </c>
      <c r="K36" s="153">
        <v>32.93685102776012</v>
      </c>
      <c r="L36" s="141">
        <f t="shared" si="6"/>
        <v>-7.4318479597299647E-2</v>
      </c>
      <c r="M36" s="141">
        <f t="shared" si="6"/>
        <v>-5.6781584843870747E-2</v>
      </c>
      <c r="N36" s="140">
        <f t="shared" si="6"/>
        <v>5.1680808985211657E-2</v>
      </c>
      <c r="O36" s="140">
        <f t="shared" si="6"/>
        <v>8.2598745970042575E-2</v>
      </c>
      <c r="T36" s="154"/>
      <c r="U36" s="154"/>
      <c r="V36"/>
      <c r="W36"/>
      <c r="X36"/>
      <c r="Y36"/>
      <c r="Z36"/>
      <c r="AA36"/>
      <c r="AB36"/>
      <c r="AC36"/>
      <c r="AO36" s="116"/>
      <c r="AP36" s="116"/>
      <c r="AQ36" s="116"/>
      <c r="AR36" s="116"/>
      <c r="AS36" s="116"/>
      <c r="AT36" s="116"/>
      <c r="AU36" s="116"/>
      <c r="AV36" s="116"/>
    </row>
    <row r="37" spans="3:48" hidden="1">
      <c r="C37" s="151" t="s">
        <v>91</v>
      </c>
      <c r="D37" s="152">
        <v>415.66037140377477</v>
      </c>
      <c r="E37" s="152">
        <v>331.60373341255723</v>
      </c>
      <c r="F37" s="153">
        <v>67.291315670791946</v>
      </c>
      <c r="G37" s="153">
        <v>55.079110124187899</v>
      </c>
      <c r="H37" s="152">
        <v>401.53551254392352</v>
      </c>
      <c r="I37" s="152">
        <v>324.68148977459271</v>
      </c>
      <c r="J37" s="153">
        <v>62.380421283826969</v>
      </c>
      <c r="K37" s="153">
        <v>50.197324821875014</v>
      </c>
      <c r="L37" s="141">
        <f t="shared" si="6"/>
        <v>-3.3981730835077162E-2</v>
      </c>
      <c r="M37" s="141">
        <f t="shared" si="6"/>
        <v>-2.0875047354645959E-2</v>
      </c>
      <c r="N37" s="140">
        <f t="shared" si="6"/>
        <v>-7.2979616136359282E-2</v>
      </c>
      <c r="O37" s="140">
        <f t="shared" si="6"/>
        <v>-8.8632247167861555E-2</v>
      </c>
      <c r="T37" s="154"/>
      <c r="U37" s="154"/>
      <c r="V37"/>
      <c r="W37"/>
      <c r="X37"/>
      <c r="Y37"/>
      <c r="Z37"/>
      <c r="AA37"/>
      <c r="AB37"/>
      <c r="AC37"/>
      <c r="AO37" s="116"/>
      <c r="AP37" s="116"/>
      <c r="AQ37" s="116"/>
      <c r="AR37" s="116"/>
      <c r="AS37" s="116"/>
      <c r="AT37" s="116"/>
      <c r="AU37" s="116"/>
      <c r="AV37" s="116"/>
    </row>
    <row r="38" spans="3:48" hidden="1">
      <c r="C38" s="155" t="s">
        <v>88</v>
      </c>
      <c r="D38" s="152">
        <v>443.3665272776347</v>
      </c>
      <c r="E38" s="152">
        <v>343.60704404603774</v>
      </c>
      <c r="F38" s="153">
        <v>68.759923463902425</v>
      </c>
      <c r="G38" s="153">
        <v>54.15721698935986</v>
      </c>
      <c r="H38" s="152">
        <v>413.71462626592819</v>
      </c>
      <c r="I38" s="152">
        <v>329.51171354450042</v>
      </c>
      <c r="J38" s="153">
        <v>62.780335197588769</v>
      </c>
      <c r="K38" s="153">
        <v>49.521470226096575</v>
      </c>
      <c r="L38" s="141">
        <f>H38/D38-1</f>
        <v>-6.6878979777240999E-2</v>
      </c>
      <c r="M38" s="141">
        <f>I38/E38-1</f>
        <v>-4.1021657575939452E-2</v>
      </c>
      <c r="N38" s="140">
        <f>J38/F38-1</f>
        <v>-8.6963276936351086E-2</v>
      </c>
      <c r="O38" s="140">
        <f>K38/G38-1</f>
        <v>-8.55979502080777E-2</v>
      </c>
      <c r="T38" s="154"/>
      <c r="U38" s="154"/>
      <c r="V38"/>
      <c r="W38"/>
      <c r="X38"/>
      <c r="Y38"/>
      <c r="Z38"/>
      <c r="AA38"/>
      <c r="AB38"/>
      <c r="AC38"/>
      <c r="AO38" s="116"/>
      <c r="AP38" s="116"/>
      <c r="AQ38" s="116"/>
      <c r="AR38" s="116"/>
      <c r="AS38" s="116"/>
      <c r="AT38" s="116"/>
      <c r="AU38" s="116"/>
      <c r="AV38" s="116"/>
    </row>
    <row r="39" spans="3:48" hidden="1">
      <c r="C39" s="155" t="s">
        <v>93</v>
      </c>
      <c r="D39" s="152">
        <v>126.58168481627142</v>
      </c>
      <c r="E39" s="152">
        <v>229.47387005649722</v>
      </c>
      <c r="F39" s="153">
        <v>37.792373524282461</v>
      </c>
      <c r="G39" s="153">
        <v>70.332251082251091</v>
      </c>
      <c r="H39" s="152">
        <v>145.24459769825907</v>
      </c>
      <c r="I39" s="152">
        <v>239.13978494623646</v>
      </c>
      <c r="J39" s="153">
        <v>45.143591176485913</v>
      </c>
      <c r="K39" s="153">
        <v>75.26226734348559</v>
      </c>
      <c r="L39" s="141">
        <f t="shared" ref="L39:O50" si="7">H39/D39-1</f>
        <v>0.14743770324337335</v>
      </c>
      <c r="M39" s="141">
        <f>I39/E39-1</f>
        <v>4.2122072057090731E-2</v>
      </c>
      <c r="N39" s="140">
        <f>J39/F39-1</f>
        <v>0.19451590272519215</v>
      </c>
      <c r="O39" s="140">
        <f>K39/G39-1</f>
        <v>7.0096096532855423E-2</v>
      </c>
      <c r="T39" s="154"/>
      <c r="U39" s="154"/>
      <c r="V39"/>
      <c r="W39"/>
      <c r="X39"/>
      <c r="Y39"/>
      <c r="Z39"/>
      <c r="AA39"/>
      <c r="AB39"/>
      <c r="AC39"/>
      <c r="AO39" s="116"/>
      <c r="AP39" s="116"/>
      <c r="AQ39" s="116"/>
      <c r="AR39" s="116"/>
      <c r="AS39" s="116"/>
      <c r="AT39" s="116"/>
      <c r="AU39" s="116"/>
      <c r="AV39" s="116"/>
    </row>
    <row r="40" spans="3:48" hidden="1">
      <c r="C40" s="151" t="s">
        <v>84</v>
      </c>
      <c r="D40" s="152">
        <v>739.04762211428942</v>
      </c>
      <c r="E40" s="152">
        <v>398.33291121122249</v>
      </c>
      <c r="F40" s="153">
        <v>69.782555577811792</v>
      </c>
      <c r="G40" s="153">
        <v>37.717435010762379</v>
      </c>
      <c r="H40" s="152">
        <v>799.19243972244249</v>
      </c>
      <c r="I40" s="152">
        <v>406.72480886035595</v>
      </c>
      <c r="J40" s="153">
        <v>73.725095564656414</v>
      </c>
      <c r="K40" s="153">
        <v>37.943171854450057</v>
      </c>
      <c r="L40" s="141">
        <f t="shared" si="7"/>
        <v>8.1381518333133895E-2</v>
      </c>
      <c r="M40" s="141">
        <f t="shared" si="7"/>
        <v>2.1067547804714426E-2</v>
      </c>
      <c r="N40" s="140">
        <f t="shared" si="7"/>
        <v>5.6497500760751773E-2</v>
      </c>
      <c r="O40" s="140">
        <f t="shared" si="7"/>
        <v>5.9849468454911126E-3</v>
      </c>
      <c r="T40" s="154"/>
      <c r="U40" s="154"/>
      <c r="V40"/>
      <c r="W40"/>
      <c r="X40"/>
      <c r="Y40"/>
      <c r="Z40"/>
      <c r="AA40"/>
      <c r="AB40"/>
      <c r="AC40"/>
      <c r="AO40" s="116"/>
      <c r="AP40" s="116"/>
      <c r="AQ40" s="116"/>
      <c r="AR40" s="116"/>
      <c r="AS40" s="116"/>
      <c r="AT40" s="116"/>
      <c r="AU40" s="116"/>
      <c r="AV40" s="116"/>
    </row>
    <row r="41" spans="3:48" hidden="1">
      <c r="C41" s="155" t="s">
        <v>82</v>
      </c>
      <c r="D41" s="152">
        <v>810.17096095108479</v>
      </c>
      <c r="E41" s="152">
        <v>509.22545051180634</v>
      </c>
      <c r="F41" s="153">
        <v>69.736234613511186</v>
      </c>
      <c r="G41" s="153">
        <v>42.621574622515958</v>
      </c>
      <c r="H41" s="152">
        <v>882.43771498505021</v>
      </c>
      <c r="I41" s="152">
        <v>480.48613451832819</v>
      </c>
      <c r="J41" s="153">
        <v>83.99623463351476</v>
      </c>
      <c r="K41" s="153">
        <v>45.238352180042313</v>
      </c>
      <c r="L41" s="141">
        <f t="shared" si="7"/>
        <v>8.9199388174971306E-2</v>
      </c>
      <c r="M41" s="141">
        <f t="shared" si="7"/>
        <v>-5.6437312715994836E-2</v>
      </c>
      <c r="N41" s="140">
        <f t="shared" si="7"/>
        <v>0.20448480046326933</v>
      </c>
      <c r="O41" s="140">
        <f t="shared" si="7"/>
        <v>6.1395609634374626E-2</v>
      </c>
      <c r="T41" s="154"/>
      <c r="U41" s="154"/>
      <c r="V41"/>
      <c r="W41"/>
      <c r="X41"/>
      <c r="Y41"/>
      <c r="Z41"/>
      <c r="AA41"/>
      <c r="AB41"/>
      <c r="AC41"/>
      <c r="AO41" s="116"/>
      <c r="AP41" s="116"/>
      <c r="AQ41" s="116"/>
      <c r="AR41" s="116"/>
      <c r="AS41" s="116"/>
      <c r="AT41" s="116"/>
      <c r="AU41" s="116"/>
      <c r="AV41" s="116"/>
    </row>
    <row r="42" spans="3:48" hidden="1">
      <c r="C42" s="155" t="s">
        <v>87</v>
      </c>
      <c r="D42" s="152">
        <v>757.02323696408735</v>
      </c>
      <c r="E42" s="152">
        <v>418.70950900348299</v>
      </c>
      <c r="F42" s="153">
        <v>67.98779070975128</v>
      </c>
      <c r="G42" s="153">
        <v>38.917293146857183</v>
      </c>
      <c r="H42" s="152">
        <v>774.83331041516021</v>
      </c>
      <c r="I42" s="152">
        <v>440.09954692400197</v>
      </c>
      <c r="J42" s="153">
        <v>61.340970407866806</v>
      </c>
      <c r="K42" s="153">
        <v>35.916588334575287</v>
      </c>
      <c r="L42" s="141">
        <f t="shared" si="7"/>
        <v>2.352645543946208E-2</v>
      </c>
      <c r="M42" s="141">
        <f t="shared" si="7"/>
        <v>5.1085627291882263E-2</v>
      </c>
      <c r="N42" s="140">
        <f t="shared" si="7"/>
        <v>-9.7764910912616854E-2</v>
      </c>
      <c r="O42" s="140">
        <f t="shared" si="7"/>
        <v>-7.7104664010380186E-2</v>
      </c>
      <c r="T42" s="154"/>
      <c r="U42" s="154"/>
      <c r="V42"/>
      <c r="W42"/>
      <c r="X42"/>
      <c r="Y42"/>
      <c r="Z42"/>
      <c r="AA42"/>
      <c r="AB42"/>
      <c r="AC42"/>
      <c r="AO42" s="116"/>
      <c r="AP42" s="116"/>
      <c r="AQ42" s="116"/>
      <c r="AR42" s="116"/>
      <c r="AS42" s="116"/>
      <c r="AT42" s="116"/>
      <c r="AU42" s="116"/>
      <c r="AV42" s="116"/>
    </row>
    <row r="43" spans="3:48" hidden="1">
      <c r="C43" s="155" t="s">
        <v>85</v>
      </c>
      <c r="D43" s="152">
        <v>653.95989790625913</v>
      </c>
      <c r="E43" s="152">
        <v>365.03725513871467</v>
      </c>
      <c r="F43" s="153">
        <v>62.14098577389796</v>
      </c>
      <c r="G43" s="153">
        <v>33.993300719366566</v>
      </c>
      <c r="H43" s="152">
        <v>819.17170478960895</v>
      </c>
      <c r="I43" s="152">
        <v>357.87200378457271</v>
      </c>
      <c r="J43" s="153">
        <v>75.311754166668351</v>
      </c>
      <c r="K43" s="153">
        <v>33.224460017361956</v>
      </c>
      <c r="L43" s="141">
        <f t="shared" si="7"/>
        <v>0.25263293271085541</v>
      </c>
      <c r="M43" s="141">
        <f t="shared" si="7"/>
        <v>-1.9628822136028679E-2</v>
      </c>
      <c r="N43" s="140">
        <f t="shared" si="7"/>
        <v>0.21194978207607895</v>
      </c>
      <c r="O43" s="140">
        <f t="shared" si="7"/>
        <v>-2.261741830697217E-2</v>
      </c>
      <c r="T43" s="154"/>
      <c r="U43" s="154"/>
      <c r="V43"/>
      <c r="W43"/>
      <c r="X43"/>
      <c r="Y43"/>
      <c r="Z43"/>
      <c r="AA43"/>
      <c r="AB43"/>
      <c r="AC43"/>
      <c r="AO43" s="116"/>
      <c r="AP43" s="116"/>
      <c r="AQ43" s="116"/>
      <c r="AR43" s="116"/>
      <c r="AS43" s="116"/>
      <c r="AT43" s="116"/>
      <c r="AU43" s="116"/>
      <c r="AV43" s="116"/>
    </row>
    <row r="44" spans="3:48" ht="12.75" hidden="1" customHeight="1">
      <c r="C44" s="155" t="s">
        <v>78</v>
      </c>
      <c r="D44" s="152">
        <v>777.34590543770071</v>
      </c>
      <c r="E44" s="152">
        <v>322.33624943536842</v>
      </c>
      <c r="F44" s="153">
        <v>86.093148666756136</v>
      </c>
      <c r="G44" s="153">
        <v>36.242235882000593</v>
      </c>
      <c r="H44" s="152">
        <v>730.99340685851075</v>
      </c>
      <c r="I44" s="152">
        <v>369.78181810812629</v>
      </c>
      <c r="J44" s="153">
        <v>83.267595085744915</v>
      </c>
      <c r="K44" s="153">
        <v>42.276603268477729</v>
      </c>
      <c r="L44" s="141">
        <f t="shared" si="7"/>
        <v>-5.9629179564649859E-2</v>
      </c>
      <c r="M44" s="141">
        <f t="shared" si="7"/>
        <v>0.14719278007319248</v>
      </c>
      <c r="N44" s="140">
        <f t="shared" si="7"/>
        <v>-3.2819726363455426E-2</v>
      </c>
      <c r="O44" s="140">
        <f t="shared" si="7"/>
        <v>0.16650096881782206</v>
      </c>
      <c r="T44" s="154"/>
      <c r="U44" s="154"/>
      <c r="V44"/>
      <c r="W44"/>
      <c r="X44"/>
      <c r="Y44"/>
      <c r="Z44"/>
      <c r="AA44"/>
      <c r="AB44"/>
      <c r="AC44"/>
      <c r="AO44" s="116"/>
      <c r="AP44" s="116"/>
      <c r="AQ44" s="116"/>
      <c r="AR44" s="116"/>
      <c r="AS44" s="116"/>
      <c r="AT44" s="116"/>
      <c r="AU44" s="116"/>
      <c r="AV44" s="116"/>
    </row>
    <row r="45" spans="3:48" hidden="1">
      <c r="C45" s="151" t="s">
        <v>75</v>
      </c>
      <c r="D45" s="152">
        <v>971.26677824266881</v>
      </c>
      <c r="E45" s="152">
        <v>320.91464646464635</v>
      </c>
      <c r="F45" s="153">
        <v>88.354352796604076</v>
      </c>
      <c r="G45" s="153">
        <v>28.808986216902422</v>
      </c>
      <c r="H45" s="152">
        <v>855.07126659640039</v>
      </c>
      <c r="I45" s="152">
        <v>366.51603498542278</v>
      </c>
      <c r="J45" s="153">
        <v>77.695571866568741</v>
      </c>
      <c r="K45" s="153">
        <v>33.506130063965877</v>
      </c>
      <c r="L45" s="141">
        <f t="shared" si="7"/>
        <v>-0.11963295177922495</v>
      </c>
      <c r="M45" s="141">
        <f t="shared" si="7"/>
        <v>0.14209818412198927</v>
      </c>
      <c r="N45" s="140">
        <f t="shared" si="7"/>
        <v>-0.12063673823260701</v>
      </c>
      <c r="O45" s="140">
        <f t="shared" si="7"/>
        <v>0.16304439912250746</v>
      </c>
      <c r="T45" s="154"/>
      <c r="U45" s="154"/>
      <c r="V45"/>
      <c r="W45"/>
      <c r="X45"/>
      <c r="Y45"/>
      <c r="Z45"/>
      <c r="AA45"/>
      <c r="AB45"/>
      <c r="AC45"/>
      <c r="AO45" s="116"/>
      <c r="AP45" s="116"/>
      <c r="AQ45" s="116"/>
      <c r="AR45" s="116"/>
      <c r="AS45" s="116"/>
      <c r="AT45" s="116"/>
      <c r="AU45" s="116"/>
      <c r="AV45" s="116"/>
    </row>
    <row r="46" spans="3:48" hidden="1">
      <c r="C46" s="156" t="s">
        <v>81</v>
      </c>
      <c r="D46" s="157">
        <v>647.18687516245416</v>
      </c>
      <c r="E46" s="157">
        <v>368.6297500970349</v>
      </c>
      <c r="F46" s="157">
        <v>65.09941098375333</v>
      </c>
      <c r="G46" s="157">
        <v>37.182187930313901</v>
      </c>
      <c r="H46" s="157">
        <v>646.39274393605513</v>
      </c>
      <c r="I46" s="157">
        <v>359.32228728728228</v>
      </c>
      <c r="J46" s="157">
        <v>64.301445686213071</v>
      </c>
      <c r="K46" s="157">
        <v>35.856282569163113</v>
      </c>
      <c r="L46" s="158">
        <f t="shared" si="7"/>
        <v>-1.2270508826367488E-3</v>
      </c>
      <c r="M46" s="158">
        <f t="shared" si="7"/>
        <v>-2.5248810784540887E-2</v>
      </c>
      <c r="N46" s="158">
        <f t="shared" si="7"/>
        <v>-1.2257642357768828E-2</v>
      </c>
      <c r="O46" s="158">
        <f t="shared" si="7"/>
        <v>-3.565969177595929E-2</v>
      </c>
      <c r="T46" s="154"/>
      <c r="U46" s="154"/>
      <c r="V46"/>
      <c r="W46"/>
      <c r="X46"/>
      <c r="Y46"/>
      <c r="Z46"/>
      <c r="AA46"/>
      <c r="AB46"/>
      <c r="AC46"/>
      <c r="AO46" s="116"/>
      <c r="AP46" s="116"/>
      <c r="AQ46" s="116"/>
      <c r="AR46" s="116"/>
      <c r="AS46" s="116"/>
      <c r="AT46" s="116"/>
      <c r="AU46" s="116"/>
      <c r="AV46" s="116"/>
    </row>
    <row r="47" spans="3:48" hidden="1">
      <c r="C47" s="151" t="s">
        <v>157</v>
      </c>
      <c r="D47" s="152">
        <v>897.78555186410449</v>
      </c>
      <c r="E47" s="152">
        <v>608.58259163432115</v>
      </c>
      <c r="F47" s="153">
        <v>97.851286306714428</v>
      </c>
      <c r="G47" s="153">
        <v>57.286682071330702</v>
      </c>
      <c r="H47" s="152">
        <v>743.25480694971668</v>
      </c>
      <c r="I47" s="152">
        <v>411.65723111880658</v>
      </c>
      <c r="J47" s="153">
        <v>70.888464246649278</v>
      </c>
      <c r="K47" s="153">
        <v>42.960654569939763</v>
      </c>
      <c r="L47" s="141">
        <f t="shared" si="7"/>
        <v>-0.17212433926290083</v>
      </c>
      <c r="M47" s="141">
        <f t="shared" si="7"/>
        <v>-0.32358033769365702</v>
      </c>
      <c r="N47" s="140">
        <f t="shared" si="7"/>
        <v>-0.27554897924949395</v>
      </c>
      <c r="O47" s="140">
        <f t="shared" si="7"/>
        <v>-0.25007605578470815</v>
      </c>
      <c r="T47" s="154"/>
      <c r="U47" s="154"/>
      <c r="V47"/>
      <c r="W47"/>
      <c r="X47"/>
      <c r="Y47"/>
      <c r="Z47"/>
      <c r="AA47"/>
      <c r="AB47"/>
      <c r="AC47"/>
      <c r="AO47" s="116"/>
      <c r="AP47" s="116"/>
      <c r="AQ47" s="116"/>
      <c r="AR47" s="116"/>
      <c r="AS47" s="116"/>
      <c r="AT47" s="116"/>
      <c r="AU47" s="116"/>
      <c r="AV47" s="116"/>
    </row>
    <row r="48" spans="3:48" hidden="1">
      <c r="C48" s="151" t="s">
        <v>83</v>
      </c>
      <c r="D48" s="152">
        <v>827.29914245573184</v>
      </c>
      <c r="E48" s="152">
        <v>316.19684628237286</v>
      </c>
      <c r="F48" s="153">
        <v>90.733033058980695</v>
      </c>
      <c r="G48" s="153">
        <v>34.477704903099479</v>
      </c>
      <c r="H48" s="152">
        <v>725.56655353510359</v>
      </c>
      <c r="I48" s="152">
        <v>340.69627457744036</v>
      </c>
      <c r="J48" s="153">
        <v>68.474520478811939</v>
      </c>
      <c r="K48" s="153">
        <v>32.371226770672841</v>
      </c>
      <c r="L48" s="141">
        <f t="shared" si="7"/>
        <v>-0.12296953266341848</v>
      </c>
      <c r="M48" s="141">
        <f t="shared" si="7"/>
        <v>7.7481570683310297E-2</v>
      </c>
      <c r="N48" s="140">
        <f t="shared" si="7"/>
        <v>-0.24531873155501904</v>
      </c>
      <c r="O48" s="140">
        <f t="shared" si="7"/>
        <v>-6.1096820056524948E-2</v>
      </c>
      <c r="T48" s="154"/>
      <c r="U48" s="154"/>
      <c r="V48"/>
      <c r="W48"/>
      <c r="X48"/>
      <c r="Y48"/>
      <c r="Z48"/>
      <c r="AA48"/>
      <c r="AB48"/>
      <c r="AC48"/>
      <c r="AO48" s="116"/>
      <c r="AP48" s="116"/>
      <c r="AQ48" s="116"/>
      <c r="AR48" s="116"/>
      <c r="AS48" s="116"/>
      <c r="AT48" s="116"/>
      <c r="AU48" s="116"/>
      <c r="AV48" s="116"/>
    </row>
    <row r="49" spans="3:48" hidden="1">
      <c r="C49" s="151" t="s">
        <v>77</v>
      </c>
      <c r="D49" s="152">
        <v>891.78770480625269</v>
      </c>
      <c r="E49" s="152">
        <v>342.44264116575579</v>
      </c>
      <c r="F49" s="153">
        <v>69.262715951950284</v>
      </c>
      <c r="G49" s="153">
        <v>26.486476472245705</v>
      </c>
      <c r="H49" s="152">
        <v>889.87997590412988</v>
      </c>
      <c r="I49" s="152">
        <v>372.15529086366774</v>
      </c>
      <c r="J49" s="153">
        <v>67.579024116157214</v>
      </c>
      <c r="K49" s="153">
        <v>27.729799893631178</v>
      </c>
      <c r="L49" s="141">
        <f t="shared" si="7"/>
        <v>-2.1392186636361998E-3</v>
      </c>
      <c r="M49" s="141">
        <f t="shared" si="7"/>
        <v>8.6766792817515537E-2</v>
      </c>
      <c r="N49" s="140">
        <f t="shared" si="7"/>
        <v>-2.4308775834910978E-2</v>
      </c>
      <c r="O49" s="140">
        <f t="shared" si="7"/>
        <v>4.6941820392316425E-2</v>
      </c>
      <c r="T49" s="154"/>
      <c r="U49" s="154"/>
      <c r="V49"/>
      <c r="W49"/>
      <c r="X49"/>
      <c r="Y49"/>
      <c r="Z49"/>
      <c r="AA49"/>
      <c r="AB49"/>
      <c r="AC49"/>
      <c r="AO49" s="116"/>
      <c r="AP49" s="116"/>
      <c r="AQ49" s="116"/>
      <c r="AR49" s="116"/>
      <c r="AS49" s="116"/>
      <c r="AT49" s="116"/>
      <c r="AU49" s="116"/>
      <c r="AV49" s="116"/>
    </row>
    <row r="50" spans="3:48" hidden="1">
      <c r="C50" s="151" t="s">
        <v>74</v>
      </c>
      <c r="D50" s="152">
        <v>514.05515924358713</v>
      </c>
      <c r="E50" s="152">
        <v>332.76342493717982</v>
      </c>
      <c r="F50" s="153">
        <v>52.43725686799263</v>
      </c>
      <c r="G50" s="153">
        <v>33.88232036437919</v>
      </c>
      <c r="H50" s="152">
        <v>544.8092630036997</v>
      </c>
      <c r="I50" s="152">
        <v>315.87522218336869</v>
      </c>
      <c r="J50" s="153">
        <v>54.955531575196403</v>
      </c>
      <c r="K50" s="153">
        <v>31.806601709320894</v>
      </c>
      <c r="L50" s="141">
        <f t="shared" si="7"/>
        <v>5.9826466493140718E-2</v>
      </c>
      <c r="M50" s="141">
        <f t="shared" si="7"/>
        <v>-5.0751379172754185E-2</v>
      </c>
      <c r="N50" s="140">
        <f t="shared" si="7"/>
        <v>4.8024531747405508E-2</v>
      </c>
      <c r="O50" s="140">
        <f t="shared" si="7"/>
        <v>-6.1262588652001515E-2</v>
      </c>
      <c r="T50" s="154"/>
      <c r="U50" s="154"/>
      <c r="V50"/>
      <c r="W50"/>
      <c r="X50"/>
      <c r="Y50"/>
      <c r="Z50"/>
      <c r="AA50"/>
      <c r="AB50"/>
      <c r="AC50"/>
      <c r="AO50" s="116"/>
      <c r="AP50" s="116"/>
      <c r="AQ50" s="116"/>
      <c r="AR50" s="116"/>
      <c r="AS50" s="116"/>
      <c r="AT50" s="116"/>
      <c r="AU50" s="116"/>
      <c r="AV50" s="116"/>
    </row>
    <row r="51" spans="3:48" ht="12.75" hidden="1" customHeight="1">
      <c r="C51" s="148" t="s">
        <v>160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T51"/>
      <c r="U51"/>
      <c r="V51"/>
      <c r="W51"/>
      <c r="X51"/>
      <c r="Y51"/>
      <c r="Z51"/>
      <c r="AA51"/>
      <c r="AB51"/>
    </row>
    <row r="52" spans="3:48" hidden="1">
      <c r="T52"/>
      <c r="U52"/>
      <c r="V52"/>
      <c r="W52"/>
      <c r="X52"/>
      <c r="Y52"/>
      <c r="Z52"/>
      <c r="AA52"/>
      <c r="AB52"/>
    </row>
    <row r="53" spans="3:48" hidden="1"/>
    <row r="54" spans="3:48" hidden="1"/>
    <row r="55" spans="3:48" hidden="1"/>
    <row r="56" spans="3:48" ht="36" hidden="1" customHeight="1">
      <c r="C56" s="128" t="s">
        <v>152</v>
      </c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</row>
    <row r="57" spans="3:48" ht="12.75" hidden="1" customHeight="1">
      <c r="C57" s="150"/>
      <c r="D57" s="131" t="s">
        <v>161</v>
      </c>
      <c r="E57" s="131"/>
      <c r="F57" s="131"/>
      <c r="G57" s="131"/>
      <c r="H57" s="131" t="s">
        <v>162</v>
      </c>
      <c r="I57" s="131"/>
      <c r="J57" s="131"/>
      <c r="K57" s="131"/>
      <c r="L57" s="131" t="s">
        <v>163</v>
      </c>
      <c r="M57" s="131"/>
      <c r="N57" s="131"/>
      <c r="O57" s="131"/>
    </row>
    <row r="58" spans="3:48" hidden="1">
      <c r="C58" s="136"/>
      <c r="D58" s="132" t="s">
        <v>153</v>
      </c>
      <c r="E58" s="132"/>
      <c r="F58" s="131" t="s">
        <v>154</v>
      </c>
      <c r="G58" s="131"/>
      <c r="H58" s="132" t="s">
        <v>153</v>
      </c>
      <c r="I58" s="132"/>
      <c r="J58" s="131" t="s">
        <v>154</v>
      </c>
      <c r="K58" s="131"/>
      <c r="L58" s="132" t="s">
        <v>153</v>
      </c>
      <c r="M58" s="132"/>
      <c r="N58" s="131" t="s">
        <v>154</v>
      </c>
      <c r="O58" s="131"/>
    </row>
    <row r="59" spans="3:48" hidden="1">
      <c r="C59" s="136"/>
      <c r="D59" s="137" t="s">
        <v>155</v>
      </c>
      <c r="E59" s="137" t="s">
        <v>156</v>
      </c>
      <c r="F59" s="136" t="s">
        <v>155</v>
      </c>
      <c r="G59" s="136" t="s">
        <v>156</v>
      </c>
      <c r="H59" s="137" t="s">
        <v>155</v>
      </c>
      <c r="I59" s="137" t="s">
        <v>156</v>
      </c>
      <c r="J59" s="136" t="s">
        <v>155</v>
      </c>
      <c r="K59" s="136" t="s">
        <v>156</v>
      </c>
      <c r="L59" s="137" t="s">
        <v>155</v>
      </c>
      <c r="M59" s="137" t="s">
        <v>156</v>
      </c>
      <c r="N59" s="136" t="s">
        <v>155</v>
      </c>
      <c r="O59" s="136" t="s">
        <v>156</v>
      </c>
    </row>
    <row r="60" spans="3:48" hidden="1">
      <c r="C60" s="151" t="s">
        <v>76</v>
      </c>
      <c r="D60" s="152">
        <v>887.60289258426781</v>
      </c>
      <c r="E60" s="152">
        <v>419.73454189560368</v>
      </c>
      <c r="F60" s="153">
        <v>82.8280126749506</v>
      </c>
      <c r="G60" s="153">
        <v>39.753455997492601</v>
      </c>
      <c r="H60" s="152">
        <v>874.99371909159152</v>
      </c>
      <c r="I60" s="152">
        <v>482.54345451887809</v>
      </c>
      <c r="J60" s="153">
        <v>70.412584690846955</v>
      </c>
      <c r="K60" s="153">
        <v>39.276792809676103</v>
      </c>
      <c r="L60" s="141">
        <f>H60/D60-1</f>
        <v>-1.4205872466193203E-2</v>
      </c>
      <c r="M60" s="141">
        <f>I60/E60-1</f>
        <v>0.14963960873845883</v>
      </c>
      <c r="N60" s="140">
        <f>J60/F60-1</f>
        <v>-0.14989407065489568</v>
      </c>
      <c r="O60" s="140">
        <f>K60/G60-1</f>
        <v>-1.1990484244855715E-2</v>
      </c>
    </row>
    <row r="61" spans="3:48" hidden="1">
      <c r="C61" s="151" t="s">
        <v>80</v>
      </c>
      <c r="D61" s="152">
        <v>407.85299863470266</v>
      </c>
      <c r="E61" s="152">
        <v>450.66660564766732</v>
      </c>
      <c r="F61" s="153">
        <v>53.724606499190884</v>
      </c>
      <c r="G61" s="153">
        <v>58.061341831908081</v>
      </c>
      <c r="H61" s="152">
        <v>503.84312742273704</v>
      </c>
      <c r="I61" s="152">
        <v>486.97169811320759</v>
      </c>
      <c r="J61" s="153">
        <v>59.71474102787991</v>
      </c>
      <c r="K61" s="153">
        <v>55.864718614718612</v>
      </c>
      <c r="L61" s="141">
        <f t="shared" ref="L61:O77" si="8">H61/D61-1</f>
        <v>0.23535472120926793</v>
      </c>
      <c r="M61" s="141">
        <f t="shared" si="8"/>
        <v>8.0558648035092606E-2</v>
      </c>
      <c r="N61" s="140">
        <f t="shared" si="8"/>
        <v>0.11149703867592287</v>
      </c>
      <c r="O61" s="140">
        <f t="shared" si="8"/>
        <v>-3.7832801445561781E-2</v>
      </c>
    </row>
    <row r="62" spans="3:48" hidden="1">
      <c r="C62" s="151" t="s">
        <v>86</v>
      </c>
      <c r="D62" s="152">
        <v>786.32879357709885</v>
      </c>
      <c r="E62" s="152">
        <v>508.47504708097949</v>
      </c>
      <c r="F62" s="153">
        <v>55.284886930718812</v>
      </c>
      <c r="G62" s="153">
        <v>35.84232709411922</v>
      </c>
      <c r="H62" s="152">
        <v>720.46180588608922</v>
      </c>
      <c r="I62" s="152">
        <v>442.35626911314989</v>
      </c>
      <c r="J62" s="153">
        <v>73.62885695301965</v>
      </c>
      <c r="K62" s="153">
        <v>44.073887873248005</v>
      </c>
      <c r="L62" s="141">
        <f t="shared" si="8"/>
        <v>-8.3765198768028348E-2</v>
      </c>
      <c r="M62" s="141">
        <f t="shared" si="8"/>
        <v>-0.13003347626869788</v>
      </c>
      <c r="N62" s="140">
        <f t="shared" si="8"/>
        <v>0.33180804087180094</v>
      </c>
      <c r="O62" s="140">
        <f t="shared" si="8"/>
        <v>0.22966033308923639</v>
      </c>
    </row>
    <row r="63" spans="3:48" hidden="1">
      <c r="C63" s="151" t="s">
        <v>79</v>
      </c>
      <c r="D63" s="152">
        <v>831.40619991434016</v>
      </c>
      <c r="E63" s="152">
        <v>338.30536912751688</v>
      </c>
      <c r="F63" s="153">
        <v>72.343848641195066</v>
      </c>
      <c r="G63" s="153">
        <v>29.512587822014048</v>
      </c>
      <c r="H63" s="152">
        <v>729.27782004460607</v>
      </c>
      <c r="I63" s="152">
        <v>298.96162280701748</v>
      </c>
      <c r="J63" s="153">
        <v>73.191059195812471</v>
      </c>
      <c r="K63" s="153">
        <v>30.621406109613659</v>
      </c>
      <c r="L63" s="141">
        <f t="shared" si="8"/>
        <v>-0.12283812639388114</v>
      </c>
      <c r="M63" s="141">
        <f t="shared" si="8"/>
        <v>-0.116296547175607</v>
      </c>
      <c r="N63" s="140">
        <f t="shared" si="8"/>
        <v>1.1710885867011633E-2</v>
      </c>
      <c r="O63" s="140">
        <f t="shared" si="8"/>
        <v>3.7571028819523677E-2</v>
      </c>
    </row>
    <row r="64" spans="3:48" hidden="1">
      <c r="C64" s="151" t="s">
        <v>91</v>
      </c>
      <c r="D64" s="152">
        <v>424.25210073137987</v>
      </c>
      <c r="E64" s="152">
        <v>312.04387795666901</v>
      </c>
      <c r="F64" s="153">
        <v>66.938962912275485</v>
      </c>
      <c r="G64" s="153">
        <v>50.906910193427059</v>
      </c>
      <c r="H64" s="152">
        <v>415.2594717495237</v>
      </c>
      <c r="I64" s="152">
        <v>307.28274821833509</v>
      </c>
      <c r="J64" s="153">
        <v>61.893406797042623</v>
      </c>
      <c r="K64" s="153">
        <v>46.424012320755615</v>
      </c>
      <c r="L64" s="141">
        <f t="shared" si="8"/>
        <v>-2.1196427705021503E-2</v>
      </c>
      <c r="M64" s="141">
        <f t="shared" si="8"/>
        <v>-1.5257885427878981E-2</v>
      </c>
      <c r="N64" s="140">
        <f t="shared" si="8"/>
        <v>-7.5375474846318458E-2</v>
      </c>
      <c r="O64" s="140">
        <f t="shared" si="8"/>
        <v>-8.8060694621577396E-2</v>
      </c>
    </row>
    <row r="65" spans="3:15" hidden="1">
      <c r="C65" s="155" t="s">
        <v>88</v>
      </c>
      <c r="D65" s="152">
        <v>444.02889879688951</v>
      </c>
      <c r="E65" s="152">
        <v>323.7220863231135</v>
      </c>
      <c r="F65" s="153">
        <v>67.662271345634949</v>
      </c>
      <c r="G65" s="153">
        <v>50.448913117142752</v>
      </c>
      <c r="H65" s="152">
        <v>426.99722820006468</v>
      </c>
      <c r="I65" s="152">
        <v>310.49807610544229</v>
      </c>
      <c r="J65" s="153">
        <v>62.274384548519983</v>
      </c>
      <c r="K65" s="153">
        <v>45.739556127593772</v>
      </c>
      <c r="L65" s="141">
        <f t="shared" si="8"/>
        <v>-3.8357121896733903E-2</v>
      </c>
      <c r="M65" s="141">
        <f t="shared" si="8"/>
        <v>-4.0849885677778697E-2</v>
      </c>
      <c r="N65" s="140">
        <f t="shared" si="8"/>
        <v>-7.9629115162161201E-2</v>
      </c>
      <c r="O65" s="140">
        <f t="shared" si="8"/>
        <v>-9.3349027730564083E-2</v>
      </c>
    </row>
    <row r="66" spans="3:15" hidden="1">
      <c r="C66" s="155" t="s">
        <v>93</v>
      </c>
      <c r="D66" s="152">
        <v>136.02958466189958</v>
      </c>
      <c r="E66" s="152">
        <v>187.71961805555563</v>
      </c>
      <c r="F66" s="153">
        <v>44.373286975272038</v>
      </c>
      <c r="G66" s="153">
        <v>61.088418079096058</v>
      </c>
      <c r="H66" s="152">
        <v>133.55331693653068</v>
      </c>
      <c r="I66" s="152">
        <v>242.97619047619048</v>
      </c>
      <c r="J66" s="153">
        <v>42.120661495367386</v>
      </c>
      <c r="K66" s="153">
        <v>75.174953959484341</v>
      </c>
      <c r="L66" s="141">
        <f t="shared" si="8"/>
        <v>-1.8203890951542956E-2</v>
      </c>
      <c r="M66" s="141">
        <f t="shared" si="8"/>
        <v>0.2943569403826598</v>
      </c>
      <c r="N66" s="140">
        <f t="shared" si="8"/>
        <v>-5.0765350810274112E-2</v>
      </c>
      <c r="O66" s="140">
        <f t="shared" si="8"/>
        <v>0.230592579139131</v>
      </c>
    </row>
    <row r="67" spans="3:15" hidden="1">
      <c r="C67" s="151" t="s">
        <v>84</v>
      </c>
      <c r="D67" s="152">
        <v>729.87651882780915</v>
      </c>
      <c r="E67" s="152">
        <v>403.76615575869278</v>
      </c>
      <c r="F67" s="153">
        <v>66.612086799720188</v>
      </c>
      <c r="G67" s="153">
        <v>36.686651894730296</v>
      </c>
      <c r="H67" s="152">
        <v>837.64087028077199</v>
      </c>
      <c r="I67" s="152">
        <v>410.93731921478269</v>
      </c>
      <c r="J67" s="153">
        <v>72.989453426955123</v>
      </c>
      <c r="K67" s="153">
        <v>36.320068230585377</v>
      </c>
      <c r="L67" s="141">
        <f t="shared" si="8"/>
        <v>0.14764737414218199</v>
      </c>
      <c r="M67" s="141">
        <f t="shared" si="8"/>
        <v>1.7760684876163113E-2</v>
      </c>
      <c r="N67" s="140">
        <f t="shared" si="8"/>
        <v>9.5738880639027357E-2</v>
      </c>
      <c r="O67" s="140">
        <f t="shared" si="8"/>
        <v>-9.9922899804758547E-3</v>
      </c>
    </row>
    <row r="68" spans="3:15" hidden="1">
      <c r="C68" s="155" t="s">
        <v>82</v>
      </c>
      <c r="D68" s="152">
        <v>818.42302603568294</v>
      </c>
      <c r="E68" s="152">
        <v>507.38282946383123</v>
      </c>
      <c r="F68" s="153">
        <v>64.548244612933345</v>
      </c>
      <c r="G68" s="153">
        <v>38.486687443527003</v>
      </c>
      <c r="H68" s="152">
        <v>928.35522816397452</v>
      </c>
      <c r="I68" s="152">
        <v>451.76242403698785</v>
      </c>
      <c r="J68" s="153">
        <v>89.722694635176993</v>
      </c>
      <c r="K68" s="153">
        <v>42.859512024021917</v>
      </c>
      <c r="L68" s="141">
        <f t="shared" si="8"/>
        <v>0.13432198096965386</v>
      </c>
      <c r="M68" s="141">
        <f t="shared" si="8"/>
        <v>-0.10962216732012664</v>
      </c>
      <c r="N68" s="140">
        <f t="shared" si="8"/>
        <v>0.39000983176542525</v>
      </c>
      <c r="O68" s="140">
        <f t="shared" si="8"/>
        <v>0.11361914654025052</v>
      </c>
    </row>
    <row r="69" spans="3:15" hidden="1">
      <c r="C69" s="155" t="s">
        <v>87</v>
      </c>
      <c r="D69" s="152">
        <v>753.55418585011012</v>
      </c>
      <c r="E69" s="152">
        <v>409.89713064713067</v>
      </c>
      <c r="F69" s="153">
        <v>66.210142633727401</v>
      </c>
      <c r="G69" s="153">
        <v>37.073256250552177</v>
      </c>
      <c r="H69" s="152">
        <v>778.55655440448731</v>
      </c>
      <c r="I69" s="152">
        <v>464.8672643946058</v>
      </c>
      <c r="J69" s="153">
        <v>55.777185987187138</v>
      </c>
      <c r="K69" s="153">
        <v>34.697826389165712</v>
      </c>
      <c r="L69" s="141">
        <f t="shared" si="8"/>
        <v>3.3179257741327683E-2</v>
      </c>
      <c r="M69" s="141">
        <f t="shared" si="8"/>
        <v>0.13410714454304729</v>
      </c>
      <c r="N69" s="140">
        <f t="shared" si="8"/>
        <v>-0.15757339029240702</v>
      </c>
      <c r="O69" s="140">
        <f t="shared" si="8"/>
        <v>-6.4073947142182397E-2</v>
      </c>
    </row>
    <row r="70" spans="3:15" hidden="1">
      <c r="C70" s="155" t="s">
        <v>85</v>
      </c>
      <c r="D70" s="152">
        <v>596.34565992717455</v>
      </c>
      <c r="E70" s="152">
        <v>398.10221443074283</v>
      </c>
      <c r="F70" s="153">
        <v>54.017929051560905</v>
      </c>
      <c r="G70" s="153">
        <v>34.881667437044165</v>
      </c>
      <c r="H70" s="152">
        <v>864.44476099874714</v>
      </c>
      <c r="I70" s="152">
        <v>363.08689558146278</v>
      </c>
      <c r="J70" s="153">
        <v>74.535458679564385</v>
      </c>
      <c r="K70" s="153">
        <v>31.810267842977701</v>
      </c>
      <c r="L70" s="141">
        <f t="shared" si="8"/>
        <v>0.44956997105388963</v>
      </c>
      <c r="M70" s="141">
        <f t="shared" si="8"/>
        <v>-8.7955599290874042E-2</v>
      </c>
      <c r="N70" s="140">
        <f t="shared" si="8"/>
        <v>0.37982814203075432</v>
      </c>
      <c r="O70" s="140">
        <f t="shared" si="8"/>
        <v>-8.8051971701463172E-2</v>
      </c>
    </row>
    <row r="71" spans="3:15" hidden="1">
      <c r="C71" s="155" t="s">
        <v>78</v>
      </c>
      <c r="D71" s="152">
        <v>803.11818321723388</v>
      </c>
      <c r="E71" s="152">
        <v>331.56333066653269</v>
      </c>
      <c r="F71" s="153">
        <v>88.468487370023396</v>
      </c>
      <c r="G71" s="153">
        <v>36.982886012450173</v>
      </c>
      <c r="H71" s="152">
        <v>796.20277408167999</v>
      </c>
      <c r="I71" s="152">
        <v>382.09146557652429</v>
      </c>
      <c r="J71" s="153">
        <v>85.356215060214481</v>
      </c>
      <c r="K71" s="153">
        <v>41.075571318744679</v>
      </c>
      <c r="L71" s="141">
        <f t="shared" si="8"/>
        <v>-8.6106992470912358E-3</v>
      </c>
      <c r="M71" s="141">
        <f t="shared" si="8"/>
        <v>0.15239361605041268</v>
      </c>
      <c r="N71" s="140">
        <f t="shared" si="8"/>
        <v>-3.5179445272887966E-2</v>
      </c>
      <c r="O71" s="140">
        <f t="shared" si="8"/>
        <v>0.11066430307566355</v>
      </c>
    </row>
    <row r="72" spans="3:15" hidden="1">
      <c r="C72" s="151" t="s">
        <v>75</v>
      </c>
      <c r="D72" s="152">
        <v>934.2856529391039</v>
      </c>
      <c r="E72" s="152">
        <v>323.13310961968699</v>
      </c>
      <c r="F72" s="153">
        <v>92.342186627702134</v>
      </c>
      <c r="G72" s="153">
        <v>31.780088008800874</v>
      </c>
      <c r="H72" s="152">
        <v>801.82846585017592</v>
      </c>
      <c r="I72" s="152">
        <v>388.08503401360542</v>
      </c>
      <c r="J72" s="153">
        <v>74.94213765789226</v>
      </c>
      <c r="K72" s="153">
        <v>36.553575069171394</v>
      </c>
      <c r="L72" s="141">
        <f t="shared" si="8"/>
        <v>-0.14177375695777861</v>
      </c>
      <c r="M72" s="141">
        <f t="shared" si="8"/>
        <v>0.20100671351927968</v>
      </c>
      <c r="N72" s="140">
        <f t="shared" si="8"/>
        <v>-0.18843011634500273</v>
      </c>
      <c r="O72" s="140">
        <f t="shared" si="8"/>
        <v>0.15020370802776251</v>
      </c>
    </row>
    <row r="73" spans="3:15" hidden="1">
      <c r="C73" s="156" t="s">
        <v>81</v>
      </c>
      <c r="D73" s="157">
        <v>619.50112204586367</v>
      </c>
      <c r="E73" s="157">
        <v>353.32309931673603</v>
      </c>
      <c r="F73" s="157">
        <v>62.431329898946792</v>
      </c>
      <c r="G73" s="157">
        <v>35.931389038883296</v>
      </c>
      <c r="H73" s="157">
        <v>632.96484255954954</v>
      </c>
      <c r="I73" s="157">
        <v>358.57791727140909</v>
      </c>
      <c r="J73" s="157">
        <v>63.178953647546876</v>
      </c>
      <c r="K73" s="157">
        <v>36.061272260270961</v>
      </c>
      <c r="L73" s="158">
        <f t="shared" si="8"/>
        <v>2.1733165662755738E-2</v>
      </c>
      <c r="M73" s="158">
        <f t="shared" si="8"/>
        <v>1.487255705849666E-2</v>
      </c>
      <c r="N73" s="158">
        <f t="shared" si="8"/>
        <v>1.1975137319839346E-2</v>
      </c>
      <c r="O73" s="158">
        <f>K73/G73-1</f>
        <v>3.6147564806667809E-3</v>
      </c>
    </row>
    <row r="74" spans="3:15" hidden="1">
      <c r="C74" s="151" t="s">
        <v>157</v>
      </c>
      <c r="D74" s="152">
        <v>788.75194846162287</v>
      </c>
      <c r="E74" s="152">
        <v>524.15316704695135</v>
      </c>
      <c r="F74" s="153">
        <v>85.984117986803554</v>
      </c>
      <c r="G74" s="153">
        <v>58.461952984841616</v>
      </c>
      <c r="H74" s="152">
        <v>743.2274739735235</v>
      </c>
      <c r="I74" s="152">
        <v>462.82685772400538</v>
      </c>
      <c r="J74" s="153">
        <v>67.986172130793008</v>
      </c>
      <c r="K74" s="153">
        <v>46.91944973306353</v>
      </c>
      <c r="L74" s="141">
        <f t="shared" si="8"/>
        <v>-5.7717099243799086E-2</v>
      </c>
      <c r="M74" s="141">
        <f t="shared" si="8"/>
        <v>-0.11700074172680264</v>
      </c>
      <c r="N74" s="140">
        <f t="shared" si="8"/>
        <v>-0.20931709573124646</v>
      </c>
      <c r="O74" s="140">
        <f t="shared" si="8"/>
        <v>-0.19743615569549822</v>
      </c>
    </row>
    <row r="75" spans="3:15" hidden="1">
      <c r="C75" s="151" t="s">
        <v>83</v>
      </c>
      <c r="D75" s="152">
        <v>804.64738307264099</v>
      </c>
      <c r="E75" s="152">
        <v>322.92407407407427</v>
      </c>
      <c r="F75" s="153">
        <v>80.994111585601331</v>
      </c>
      <c r="G75" s="153">
        <v>32.673599400412208</v>
      </c>
      <c r="H75" s="152">
        <v>695.62457649626117</v>
      </c>
      <c r="I75" s="152">
        <v>339.90872668997685</v>
      </c>
      <c r="J75" s="153">
        <v>67.279751785476023</v>
      </c>
      <c r="K75" s="153">
        <v>33.051898285876177</v>
      </c>
      <c r="L75" s="141">
        <f t="shared" si="8"/>
        <v>-0.1354914076276037</v>
      </c>
      <c r="M75" s="141">
        <f t="shared" si="8"/>
        <v>5.2596427394281386E-2</v>
      </c>
      <c r="N75" s="140">
        <f t="shared" si="8"/>
        <v>-0.16932539331122642</v>
      </c>
      <c r="O75" s="140">
        <f t="shared" si="8"/>
        <v>1.1578120941863501E-2</v>
      </c>
    </row>
    <row r="76" spans="3:15" hidden="1">
      <c r="C76" s="151" t="s">
        <v>77</v>
      </c>
      <c r="D76" s="152">
        <v>847.94923241955667</v>
      </c>
      <c r="E76" s="152">
        <v>333.3635828625234</v>
      </c>
      <c r="F76" s="153">
        <v>65.137522362557021</v>
      </c>
      <c r="G76" s="153">
        <v>25.34322094563155</v>
      </c>
      <c r="H76" s="152">
        <v>826.66588007862231</v>
      </c>
      <c r="I76" s="152">
        <v>354.78422206832875</v>
      </c>
      <c r="J76" s="153">
        <v>63.722350698934058</v>
      </c>
      <c r="K76" s="153">
        <v>26.791570791060945</v>
      </c>
      <c r="L76" s="141">
        <f t="shared" si="8"/>
        <v>-2.5099795515120649E-2</v>
      </c>
      <c r="M76" s="141">
        <f t="shared" si="8"/>
        <v>6.4256086468326146E-2</v>
      </c>
      <c r="N76" s="140">
        <f t="shared" si="8"/>
        <v>-2.1725905626960862E-2</v>
      </c>
      <c r="O76" s="140">
        <f t="shared" si="8"/>
        <v>5.7149398986676481E-2</v>
      </c>
    </row>
    <row r="77" spans="3:15" hidden="1">
      <c r="C77" s="151" t="s">
        <v>74</v>
      </c>
      <c r="D77" s="152">
        <v>497.83081041676871</v>
      </c>
      <c r="E77" s="152">
        <v>317.25212304073267</v>
      </c>
      <c r="F77" s="153">
        <v>50.023896297375359</v>
      </c>
      <c r="G77" s="153">
        <v>31.842892559183252</v>
      </c>
      <c r="H77" s="152">
        <v>568.63408550434724</v>
      </c>
      <c r="I77" s="152">
        <v>323.45493398535922</v>
      </c>
      <c r="J77" s="153">
        <v>56.240182236888096</v>
      </c>
      <c r="K77" s="153">
        <v>31.937496066585798</v>
      </c>
      <c r="L77" s="141">
        <f t="shared" si="8"/>
        <v>0.14222356994799945</v>
      </c>
      <c r="M77" s="141">
        <f t="shared" si="8"/>
        <v>1.9551676708023713E-2</v>
      </c>
      <c r="N77" s="140">
        <f t="shared" si="8"/>
        <v>0.12426632868737353</v>
      </c>
      <c r="O77" s="140">
        <f t="shared" si="8"/>
        <v>2.9709457841091691E-3</v>
      </c>
    </row>
    <row r="78" spans="3:15" hidden="1">
      <c r="C78" s="148" t="s">
        <v>160</v>
      </c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</row>
    <row r="79" spans="3:15" hidden="1"/>
    <row r="80" spans="3:15" hidden="1"/>
    <row r="81" spans="3:15" hidden="1"/>
    <row r="82" spans="3:15" ht="36" hidden="1" customHeight="1">
      <c r="C82" s="159" t="s">
        <v>152</v>
      </c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</row>
    <row r="83" spans="3:15" ht="15" hidden="1" customHeight="1">
      <c r="C83" s="160"/>
      <c r="D83" s="161" t="s">
        <v>219</v>
      </c>
      <c r="E83" s="161"/>
      <c r="F83" s="161"/>
      <c r="G83" s="161"/>
      <c r="H83" s="162" t="s">
        <v>220</v>
      </c>
      <c r="I83" s="162"/>
      <c r="J83" s="162"/>
      <c r="K83" s="162"/>
      <c r="L83" s="163" t="s">
        <v>261</v>
      </c>
      <c r="M83" s="163"/>
      <c r="N83" s="163"/>
      <c r="O83" s="163"/>
    </row>
    <row r="84" spans="3:15" ht="30" hidden="1" customHeight="1">
      <c r="C84" s="118"/>
      <c r="D84" s="164" t="s">
        <v>153</v>
      </c>
      <c r="E84" s="164"/>
      <c r="F84" s="161" t="s">
        <v>154</v>
      </c>
      <c r="G84" s="161"/>
      <c r="H84" s="164" t="s">
        <v>153</v>
      </c>
      <c r="I84" s="164"/>
      <c r="J84" s="161" t="s">
        <v>154</v>
      </c>
      <c r="K84" s="161"/>
      <c r="L84" s="165" t="s">
        <v>153</v>
      </c>
      <c r="M84" s="165"/>
      <c r="N84" s="162" t="s">
        <v>154</v>
      </c>
      <c r="O84" s="162"/>
    </row>
    <row r="85" spans="3:15" ht="15" hidden="1" customHeight="1">
      <c r="C85" s="118"/>
      <c r="D85" s="166" t="s">
        <v>155</v>
      </c>
      <c r="E85" s="166" t="s">
        <v>156</v>
      </c>
      <c r="F85" s="118" t="s">
        <v>155</v>
      </c>
      <c r="G85" s="118" t="s">
        <v>156</v>
      </c>
      <c r="H85" s="166" t="s">
        <v>155</v>
      </c>
      <c r="I85" s="166" t="s">
        <v>156</v>
      </c>
      <c r="J85" s="118" t="s">
        <v>155</v>
      </c>
      <c r="K85" s="118" t="s">
        <v>156</v>
      </c>
      <c r="L85" s="167" t="s">
        <v>155</v>
      </c>
      <c r="M85" s="167" t="s">
        <v>156</v>
      </c>
      <c r="N85" s="109" t="s">
        <v>155</v>
      </c>
      <c r="O85" s="109" t="s">
        <v>156</v>
      </c>
    </row>
    <row r="86" spans="3:15" ht="15" hidden="1" customHeight="1">
      <c r="C86" s="45" t="s">
        <v>76</v>
      </c>
      <c r="D86" s="168">
        <v>912.52158968111962</v>
      </c>
      <c r="E86" s="168">
        <v>415.40829218062544</v>
      </c>
      <c r="F86" s="169">
        <v>89.70274786856406</v>
      </c>
      <c r="G86" s="169">
        <v>40.363558754392734</v>
      </c>
      <c r="H86" s="168">
        <v>898.7529853742468</v>
      </c>
      <c r="I86" s="168">
        <v>434.43749929249537</v>
      </c>
      <c r="J86" s="169">
        <v>80.441682987117318</v>
      </c>
      <c r="K86" s="169">
        <v>39.144810877521671</v>
      </c>
      <c r="L86" s="17">
        <f>H86/D86-1</f>
        <v>-1.5088524438840123E-2</v>
      </c>
      <c r="M86" s="17">
        <f>I86/E86-1</f>
        <v>4.5808443090961992E-2</v>
      </c>
      <c r="N86" s="170">
        <f>J86/F86-1</f>
        <v>-0.10324170776815456</v>
      </c>
      <c r="O86" s="170">
        <f>K86/G86-1</f>
        <v>-3.0194262212779432E-2</v>
      </c>
    </row>
    <row r="87" spans="3:15" ht="15" hidden="1" customHeight="1">
      <c r="C87" s="45" t="s">
        <v>80</v>
      </c>
      <c r="D87" s="168">
        <v>437.12296055952868</v>
      </c>
      <c r="E87" s="168">
        <v>466.25888280717908</v>
      </c>
      <c r="F87" s="169">
        <v>56.128629176904461</v>
      </c>
      <c r="G87" s="169">
        <v>59.073523613579276</v>
      </c>
      <c r="H87" s="168">
        <v>516.18619737763925</v>
      </c>
      <c r="I87" s="168">
        <v>518.35386473429958</v>
      </c>
      <c r="J87" s="169">
        <v>53.86659578221871</v>
      </c>
      <c r="K87" s="169">
        <v>53.462506228201292</v>
      </c>
      <c r="L87" s="17">
        <f t="shared" ref="L87:O103" si="9">H87/D87-1</f>
        <v>0.18087184602910722</v>
      </c>
      <c r="M87" s="17">
        <f t="shared" si="9"/>
        <v>0.11172973609312309</v>
      </c>
      <c r="N87" s="170">
        <f t="shared" si="9"/>
        <v>-4.0300884376782919E-2</v>
      </c>
      <c r="O87" s="170">
        <f t="shared" si="9"/>
        <v>-9.4983624509714759E-2</v>
      </c>
    </row>
    <row r="88" spans="3:15" ht="15" hidden="1" customHeight="1">
      <c r="C88" s="45" t="s">
        <v>86</v>
      </c>
      <c r="D88" s="168">
        <v>807.04819729289477</v>
      </c>
      <c r="E88" s="168">
        <v>457.33696259073156</v>
      </c>
      <c r="F88" s="169">
        <v>65.645068679326329</v>
      </c>
      <c r="G88" s="169">
        <v>36.920915032679765</v>
      </c>
      <c r="H88" s="168">
        <v>707.40260389066259</v>
      </c>
      <c r="I88" s="168">
        <v>455.83573883161517</v>
      </c>
      <c r="J88" s="169">
        <v>70.499919753542827</v>
      </c>
      <c r="K88" s="169">
        <v>43.691765480895924</v>
      </c>
      <c r="L88" s="17">
        <f t="shared" si="9"/>
        <v>-0.12346919767180731</v>
      </c>
      <c r="M88" s="17">
        <f t="shared" si="9"/>
        <v>-3.2825331908713506E-3</v>
      </c>
      <c r="N88" s="170">
        <f t="shared" si="9"/>
        <v>7.3956066645801899E-2</v>
      </c>
      <c r="O88" s="170">
        <f t="shared" si="9"/>
        <v>0.18338793722265767</v>
      </c>
    </row>
    <row r="89" spans="3:15" ht="15" hidden="1" customHeight="1">
      <c r="C89" s="45" t="s">
        <v>79</v>
      </c>
      <c r="D89" s="168">
        <v>803.23932643457795</v>
      </c>
      <c r="E89" s="168">
        <v>344.66622162883874</v>
      </c>
      <c r="F89" s="169">
        <v>72.226915297004226</v>
      </c>
      <c r="G89" s="169">
        <v>31.030109982571069</v>
      </c>
      <c r="H89" s="168">
        <v>756.77250623120688</v>
      </c>
      <c r="I89" s="168">
        <v>364.49610591900279</v>
      </c>
      <c r="J89" s="169">
        <v>73.964391041115903</v>
      </c>
      <c r="K89" s="169">
        <v>36.078707986432342</v>
      </c>
      <c r="L89" s="17">
        <f t="shared" si="9"/>
        <v>-5.7849284359156261E-2</v>
      </c>
      <c r="M89" s="17">
        <f t="shared" si="9"/>
        <v>5.7533587702476741E-2</v>
      </c>
      <c r="N89" s="170">
        <f t="shared" si="9"/>
        <v>2.4055793286574811E-2</v>
      </c>
      <c r="O89" s="170">
        <f t="shared" si="9"/>
        <v>0.16269997130841496</v>
      </c>
    </row>
    <row r="90" spans="3:15" ht="15" hidden="1" customHeight="1">
      <c r="C90" s="171" t="s">
        <v>91</v>
      </c>
      <c r="D90" s="168">
        <v>463.99515144674507</v>
      </c>
      <c r="E90" s="168">
        <v>326.61419080501025</v>
      </c>
      <c r="F90" s="169">
        <v>69.862906325788202</v>
      </c>
      <c r="G90" s="169">
        <v>49.772459554444055</v>
      </c>
      <c r="H90" s="168">
        <v>480.05842170787673</v>
      </c>
      <c r="I90" s="168">
        <v>314.7034726361569</v>
      </c>
      <c r="J90" s="169">
        <v>68.397184642843442</v>
      </c>
      <c r="K90" s="169">
        <v>45.050132099561324</v>
      </c>
      <c r="L90" s="17">
        <f t="shared" si="9"/>
        <v>3.4619478697236694E-2</v>
      </c>
      <c r="M90" s="17">
        <f t="shared" si="9"/>
        <v>-3.6467240261351952E-2</v>
      </c>
      <c r="N90" s="170">
        <f t="shared" si="9"/>
        <v>-2.0979970058928488E-2</v>
      </c>
      <c r="O90" s="170">
        <f t="shared" si="9"/>
        <v>-9.4878322211848332E-2</v>
      </c>
    </row>
    <row r="91" spans="3:15" ht="15" hidden="1" customHeight="1">
      <c r="C91" s="171" t="s">
        <v>88</v>
      </c>
      <c r="D91" s="168">
        <v>481.9472761547587</v>
      </c>
      <c r="E91" s="168">
        <v>335.61027785778242</v>
      </c>
      <c r="F91" s="169">
        <v>70.509327184736051</v>
      </c>
      <c r="G91" s="169">
        <v>49.36982214501667</v>
      </c>
      <c r="H91" s="168">
        <v>493.86187174388499</v>
      </c>
      <c r="I91" s="168">
        <v>318.7436361534904</v>
      </c>
      <c r="J91" s="169">
        <v>68.808209746526671</v>
      </c>
      <c r="K91" s="169">
        <v>44.507008098433595</v>
      </c>
      <c r="L91" s="17">
        <f t="shared" si="9"/>
        <v>2.4721782192001385E-2</v>
      </c>
      <c r="M91" s="17">
        <f t="shared" si="9"/>
        <v>-5.0256630434421301E-2</v>
      </c>
      <c r="N91" s="170">
        <f t="shared" si="9"/>
        <v>-2.4126133465327437E-2</v>
      </c>
      <c r="O91" s="170">
        <f t="shared" si="9"/>
        <v>-9.8497702347382754E-2</v>
      </c>
    </row>
    <row r="92" spans="3:15" ht="15" hidden="1" customHeight="1">
      <c r="C92" s="45" t="s">
        <v>93</v>
      </c>
      <c r="D92" s="168">
        <v>131.40842001407432</v>
      </c>
      <c r="E92" s="168">
        <v>199.12678571428577</v>
      </c>
      <c r="F92" s="169">
        <v>43.047585866679484</v>
      </c>
      <c r="G92" s="169">
        <v>61.813192904656333</v>
      </c>
      <c r="H92" s="168">
        <v>152.22648335268519</v>
      </c>
      <c r="I92" s="168">
        <v>228.90206185567013</v>
      </c>
      <c r="J92" s="169">
        <v>46.838917954672354</v>
      </c>
      <c r="K92" s="169">
        <v>70.487301587301587</v>
      </c>
      <c r="L92" s="17">
        <f t="shared" si="9"/>
        <v>0.15842259831128924</v>
      </c>
      <c r="M92" s="17">
        <f t="shared" si="9"/>
        <v>0.14952923603209767</v>
      </c>
      <c r="N92" s="170">
        <f t="shared" si="9"/>
        <v>8.8073047806555671E-2</v>
      </c>
      <c r="O92" s="170">
        <f t="shared" si="9"/>
        <v>0.14032778885932351</v>
      </c>
    </row>
    <row r="93" spans="3:15" ht="15" hidden="1" customHeight="1">
      <c r="C93" s="45" t="s">
        <v>84</v>
      </c>
      <c r="D93" s="168">
        <v>724.69884931782758</v>
      </c>
      <c r="E93" s="168">
        <v>403.03380487257209</v>
      </c>
      <c r="F93" s="169">
        <v>66.631490488341683</v>
      </c>
      <c r="G93" s="169">
        <v>36.865634665174227</v>
      </c>
      <c r="H93" s="168">
        <v>830.09968400419905</v>
      </c>
      <c r="I93" s="168">
        <v>414.86035925565574</v>
      </c>
      <c r="J93" s="169">
        <v>72.32551702214792</v>
      </c>
      <c r="K93" s="169">
        <v>36.640576508753746</v>
      </c>
      <c r="L93" s="17">
        <f t="shared" si="9"/>
        <v>0.14544087490353719</v>
      </c>
      <c r="M93" s="17">
        <f t="shared" si="9"/>
        <v>2.9343827341785644E-2</v>
      </c>
      <c r="N93" s="170">
        <f t="shared" si="9"/>
        <v>8.5455487969348543E-2</v>
      </c>
      <c r="O93" s="170">
        <f t="shared" si="9"/>
        <v>-6.1048225119283428E-3</v>
      </c>
    </row>
    <row r="94" spans="3:15" ht="15" hidden="1" customHeight="1">
      <c r="C94" s="45" t="s">
        <v>82</v>
      </c>
      <c r="D94" s="168">
        <v>819.01448285924505</v>
      </c>
      <c r="E94" s="168">
        <v>509.10942106195449</v>
      </c>
      <c r="F94" s="169">
        <v>64.351137938940695</v>
      </c>
      <c r="G94" s="169">
        <v>38.359661020340141</v>
      </c>
      <c r="H94" s="168">
        <v>917.60071030246718</v>
      </c>
      <c r="I94" s="168">
        <v>462.42745140204556</v>
      </c>
      <c r="J94" s="169">
        <v>89.152772953310233</v>
      </c>
      <c r="K94" s="169">
        <v>43.936099895681281</v>
      </c>
      <c r="L94" s="17">
        <f t="shared" si="9"/>
        <v>0.12037177547709499</v>
      </c>
      <c r="M94" s="17">
        <f t="shared" si="9"/>
        <v>-9.1693391889183129E-2</v>
      </c>
      <c r="N94" s="170">
        <f t="shared" si="9"/>
        <v>0.385410978091832</v>
      </c>
      <c r="O94" s="170">
        <f t="shared" si="9"/>
        <v>0.14537247532985864</v>
      </c>
    </row>
    <row r="95" spans="3:15" ht="15" hidden="1" customHeight="1">
      <c r="C95" s="171" t="s">
        <v>87</v>
      </c>
      <c r="D95" s="168">
        <v>751.31258013787215</v>
      </c>
      <c r="E95" s="168">
        <v>411.9594998803542</v>
      </c>
      <c r="F95" s="169">
        <v>65.925769471701983</v>
      </c>
      <c r="G95" s="169">
        <v>37.195980252355035</v>
      </c>
      <c r="H95" s="168">
        <v>778.55655440448731</v>
      </c>
      <c r="I95" s="168">
        <v>464.8672643946058</v>
      </c>
      <c r="J95" s="169">
        <v>55.777185987187138</v>
      </c>
      <c r="K95" s="169">
        <v>34.697826389165712</v>
      </c>
      <c r="L95" s="17">
        <f t="shared" si="9"/>
        <v>3.6261836932925728E-2</v>
      </c>
      <c r="M95" s="17">
        <f t="shared" si="9"/>
        <v>0.12842952894548532</v>
      </c>
      <c r="N95" s="170">
        <f t="shared" si="9"/>
        <v>-0.15393955301304485</v>
      </c>
      <c r="O95" s="170">
        <f t="shared" si="9"/>
        <v>-6.7161931107627026E-2</v>
      </c>
    </row>
    <row r="96" spans="3:15" ht="15" hidden="1" customHeight="1">
      <c r="C96" s="171" t="s">
        <v>85</v>
      </c>
      <c r="D96" s="168">
        <v>598.85526608818645</v>
      </c>
      <c r="E96" s="168">
        <v>392.2852585329357</v>
      </c>
      <c r="F96" s="169">
        <v>55.177450656097371</v>
      </c>
      <c r="G96" s="169">
        <v>34.980851079370076</v>
      </c>
      <c r="H96" s="168">
        <v>856.03762308654814</v>
      </c>
      <c r="I96" s="168">
        <v>372.69497707700077</v>
      </c>
      <c r="J96" s="169">
        <v>72.862555993256464</v>
      </c>
      <c r="K96" s="169">
        <v>32.244924518211732</v>
      </c>
      <c r="L96" s="17">
        <f t="shared" si="9"/>
        <v>0.42945661758694365</v>
      </c>
      <c r="M96" s="17">
        <f t="shared" si="9"/>
        <v>-4.9938867265108211E-2</v>
      </c>
      <c r="N96" s="170">
        <f t="shared" si="9"/>
        <v>0.32051327357228687</v>
      </c>
      <c r="O96" s="170">
        <f t="shared" si="9"/>
        <v>-7.8212121110222355E-2</v>
      </c>
    </row>
    <row r="97" spans="3:15" ht="15" hidden="1" customHeight="1">
      <c r="C97" s="171" t="s">
        <v>78</v>
      </c>
      <c r="D97" s="168">
        <v>778.64659143456186</v>
      </c>
      <c r="E97" s="168">
        <v>336.47927050331481</v>
      </c>
      <c r="F97" s="169">
        <v>86.02611066840764</v>
      </c>
      <c r="G97" s="169">
        <v>37.582326897403433</v>
      </c>
      <c r="H97" s="168">
        <v>780.44566375488648</v>
      </c>
      <c r="I97" s="168">
        <v>379.37283537679224</v>
      </c>
      <c r="J97" s="169">
        <v>83.157193849178981</v>
      </c>
      <c r="K97" s="169">
        <v>40.618076592804314</v>
      </c>
      <c r="L97" s="17">
        <f t="shared" si="9"/>
        <v>2.310512034747525E-3</v>
      </c>
      <c r="M97" s="17">
        <f t="shared" si="9"/>
        <v>0.12747758519957575</v>
      </c>
      <c r="N97" s="170">
        <f t="shared" si="9"/>
        <v>-3.3349372614171258E-2</v>
      </c>
      <c r="O97" s="170">
        <f t="shared" si="9"/>
        <v>8.0775990898281025E-2</v>
      </c>
    </row>
    <row r="98" spans="3:15" ht="15" hidden="1" customHeight="1">
      <c r="C98" s="171" t="s">
        <v>75</v>
      </c>
      <c r="D98" s="168">
        <v>947.38505469974405</v>
      </c>
      <c r="E98" s="168">
        <v>311.81185185185194</v>
      </c>
      <c r="F98" s="169">
        <v>93.030695599073539</v>
      </c>
      <c r="G98" s="169">
        <v>30.503333333333341</v>
      </c>
      <c r="H98" s="168">
        <v>781.46503147273859</v>
      </c>
      <c r="I98" s="168">
        <v>381.48458049886608</v>
      </c>
      <c r="J98" s="169">
        <v>74.804961710461413</v>
      </c>
      <c r="K98" s="169">
        <v>36.731665247483676</v>
      </c>
      <c r="L98" s="17">
        <f t="shared" si="9"/>
        <v>-0.17513472732540702</v>
      </c>
      <c r="M98" s="17">
        <f t="shared" si="9"/>
        <v>0.22344477361340664</v>
      </c>
      <c r="N98" s="170">
        <f t="shared" si="9"/>
        <v>-0.19591097079568254</v>
      </c>
      <c r="O98" s="170">
        <f t="shared" si="9"/>
        <v>0.20418528841056705</v>
      </c>
    </row>
    <row r="99" spans="3:15" ht="15" hidden="1" customHeight="1">
      <c r="C99" s="51" t="s">
        <v>81</v>
      </c>
      <c r="D99" s="172">
        <v>626.5962040470049</v>
      </c>
      <c r="E99" s="172">
        <v>358.49496500043227</v>
      </c>
      <c r="F99" s="172">
        <v>64.633349515594702</v>
      </c>
      <c r="G99" s="172">
        <v>37.18072566228809</v>
      </c>
      <c r="H99" s="172">
        <v>643.49693516063758</v>
      </c>
      <c r="I99" s="172">
        <v>360.7571754844401</v>
      </c>
      <c r="J99" s="172">
        <v>66.032695993682154</v>
      </c>
      <c r="K99" s="172">
        <v>37.128078215142395</v>
      </c>
      <c r="L99" s="75">
        <f t="shared" si="9"/>
        <v>2.697228455020273E-2</v>
      </c>
      <c r="M99" s="75">
        <f t="shared" si="9"/>
        <v>6.3102991809245168E-3</v>
      </c>
      <c r="N99" s="75">
        <f t="shared" si="9"/>
        <v>2.165053317791954E-2</v>
      </c>
      <c r="O99" s="75">
        <f>K99/G99-1</f>
        <v>-1.41598761745243E-3</v>
      </c>
    </row>
    <row r="100" spans="3:15" ht="15" hidden="1" customHeight="1">
      <c r="C100" s="171" t="s">
        <v>157</v>
      </c>
      <c r="D100" s="168">
        <v>779.55506892079177</v>
      </c>
      <c r="E100" s="168">
        <v>529.59256051318471</v>
      </c>
      <c r="F100" s="169">
        <v>86.666867261108109</v>
      </c>
      <c r="G100" s="169">
        <v>60.538067563025493</v>
      </c>
      <c r="H100" s="168">
        <v>776.57642015025658</v>
      </c>
      <c r="I100" s="168">
        <v>475.48995532925568</v>
      </c>
      <c r="J100" s="169">
        <v>72.103274905110425</v>
      </c>
      <c r="K100" s="169">
        <v>47.316875013988962</v>
      </c>
      <c r="L100" s="17">
        <f t="shared" si="9"/>
        <v>-3.8209600441169167E-3</v>
      </c>
      <c r="M100" s="17">
        <f t="shared" si="9"/>
        <v>-0.10215892219388922</v>
      </c>
      <c r="N100" s="170">
        <f t="shared" si="9"/>
        <v>-0.16804106132186369</v>
      </c>
      <c r="O100" s="170">
        <f>K100/G100-1</f>
        <v>-0.21839469083270779</v>
      </c>
    </row>
    <row r="101" spans="3:15" ht="15" hidden="1" customHeight="1">
      <c r="C101" s="45" t="s">
        <v>83</v>
      </c>
      <c r="D101" s="168">
        <v>796.53333129906582</v>
      </c>
      <c r="E101" s="168">
        <v>343.61955241460561</v>
      </c>
      <c r="F101" s="169">
        <v>78.693654417498024</v>
      </c>
      <c r="G101" s="169">
        <v>33.954027001862215</v>
      </c>
      <c r="H101" s="168">
        <v>700.0937403941324</v>
      </c>
      <c r="I101" s="168">
        <v>348.7428316494254</v>
      </c>
      <c r="J101" s="169">
        <v>68.625789572231128</v>
      </c>
      <c r="K101" s="169">
        <v>34.48272113013148</v>
      </c>
      <c r="L101" s="17">
        <f t="shared" si="9"/>
        <v>-0.12107414356113655</v>
      </c>
      <c r="M101" s="17">
        <f t="shared" si="9"/>
        <v>1.4909743053963753E-2</v>
      </c>
      <c r="N101" s="170">
        <f t="shared" si="9"/>
        <v>-0.1279374419677255</v>
      </c>
      <c r="O101" s="170">
        <f>K101/G101-1</f>
        <v>1.5570881422703353E-2</v>
      </c>
    </row>
    <row r="102" spans="3:15" ht="15" hidden="1" customHeight="1">
      <c r="C102" s="45" t="s">
        <v>77</v>
      </c>
      <c r="D102" s="168">
        <v>868.22093997906381</v>
      </c>
      <c r="E102" s="168">
        <v>329.92152351738241</v>
      </c>
      <c r="F102" s="169">
        <v>68.204814233014773</v>
      </c>
      <c r="G102" s="169">
        <v>25.780061521252804</v>
      </c>
      <c r="H102" s="168">
        <v>845.04074786228625</v>
      </c>
      <c r="I102" s="168">
        <v>338.26329522862784</v>
      </c>
      <c r="J102" s="169">
        <v>68.748126590157625</v>
      </c>
      <c r="K102" s="169">
        <v>27.138757077916946</v>
      </c>
      <c r="L102" s="17">
        <f t="shared" si="9"/>
        <v>-2.6698494645080229E-2</v>
      </c>
      <c r="M102" s="17">
        <f t="shared" si="9"/>
        <v>2.5284108845981201E-2</v>
      </c>
      <c r="N102" s="170">
        <f t="shared" si="9"/>
        <v>7.9658945376888113E-3</v>
      </c>
      <c r="O102" s="170">
        <f>K102/G102-1</f>
        <v>5.2703348110478609E-2</v>
      </c>
    </row>
    <row r="103" spans="3:15" ht="15" hidden="1" customHeight="1">
      <c r="C103" s="45" t="s">
        <v>74</v>
      </c>
      <c r="D103" s="168">
        <v>531.87546358210409</v>
      </c>
      <c r="E103" s="168">
        <v>331.8131864668137</v>
      </c>
      <c r="F103" s="169">
        <v>52.673235108988528</v>
      </c>
      <c r="G103" s="169">
        <v>32.866339726829814</v>
      </c>
      <c r="H103" s="168">
        <v>598.18965464722066</v>
      </c>
      <c r="I103" s="168">
        <v>332.37326948269947</v>
      </c>
      <c r="J103" s="169">
        <v>59.340413741004376</v>
      </c>
      <c r="K103" s="169">
        <v>32.92043357795589</v>
      </c>
      <c r="L103" s="17">
        <f t="shared" si="9"/>
        <v>0.12467992153369911</v>
      </c>
      <c r="M103" s="17">
        <f t="shared" si="9"/>
        <v>1.6879468289057176E-3</v>
      </c>
      <c r="N103" s="170">
        <f t="shared" si="9"/>
        <v>0.12657621310368516</v>
      </c>
      <c r="O103" s="170">
        <f>K103/G103-1</f>
        <v>1.6458739115969845E-3</v>
      </c>
    </row>
    <row r="104" spans="3:15" ht="15" hidden="1" customHeight="1">
      <c r="C104" s="173" t="s">
        <v>158</v>
      </c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</row>
    <row r="105" spans="3:15" hidden="1"/>
  </sheetData>
  <mergeCells count="74">
    <mergeCell ref="C104:O104"/>
    <mergeCell ref="D84:E84"/>
    <mergeCell ref="F84:G84"/>
    <mergeCell ref="H84:I84"/>
    <mergeCell ref="J84:K84"/>
    <mergeCell ref="L84:M84"/>
    <mergeCell ref="N84:O84"/>
    <mergeCell ref="N58:O58"/>
    <mergeCell ref="C78:O78"/>
    <mergeCell ref="C82:O82"/>
    <mergeCell ref="D83:G83"/>
    <mergeCell ref="H83:K83"/>
    <mergeCell ref="L83:O83"/>
    <mergeCell ref="C51:O51"/>
    <mergeCell ref="C56:O56"/>
    <mergeCell ref="D57:G57"/>
    <mergeCell ref="H57:K57"/>
    <mergeCell ref="L57:O57"/>
    <mergeCell ref="D58:E58"/>
    <mergeCell ref="F58:G58"/>
    <mergeCell ref="H58:I58"/>
    <mergeCell ref="J58:K58"/>
    <mergeCell ref="L58:M58"/>
    <mergeCell ref="D31:E31"/>
    <mergeCell ref="F31:G31"/>
    <mergeCell ref="H31:I31"/>
    <mergeCell ref="J31:K31"/>
    <mergeCell ref="L31:M31"/>
    <mergeCell ref="N31:O31"/>
    <mergeCell ref="AZ5:BA5"/>
    <mergeCell ref="BB5:BC5"/>
    <mergeCell ref="C25:BC25"/>
    <mergeCell ref="C29:O29"/>
    <mergeCell ref="D30:G30"/>
    <mergeCell ref="H30:K30"/>
    <mergeCell ref="L30:O30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AN4:AQ4"/>
    <mergeCell ref="AR4:AU4"/>
    <mergeCell ref="AV4:AY4"/>
    <mergeCell ref="AZ4:BC4"/>
    <mergeCell ref="D5:E5"/>
    <mergeCell ref="F5:G5"/>
    <mergeCell ref="H5:I5"/>
    <mergeCell ref="J5:K5"/>
    <mergeCell ref="L5:M5"/>
    <mergeCell ref="N5:O5"/>
    <mergeCell ref="C3:BC3"/>
    <mergeCell ref="D4:G4"/>
    <mergeCell ref="H4:K4"/>
    <mergeCell ref="L4:O4"/>
    <mergeCell ref="P4:S4"/>
    <mergeCell ref="T4:W4"/>
    <mergeCell ref="X4:AA4"/>
    <mergeCell ref="AB4:AE4"/>
    <mergeCell ref="AF4:AI4"/>
    <mergeCell ref="AJ4:AM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2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C49"/>
  <sheetViews>
    <sheetView showGridLines="0" zoomScaleNormal="100" workbookViewId="0"/>
  </sheetViews>
  <sheetFormatPr baseColWidth="10" defaultRowHeight="12.75"/>
  <cols>
    <col min="3" max="3" width="34.42578125" customWidth="1"/>
    <col min="4" max="11" width="9.7109375" customWidth="1"/>
    <col min="12" max="12" width="9.42578125" customWidth="1"/>
    <col min="13" max="14" width="8.85546875" customWidth="1"/>
    <col min="15" max="17" width="10.7109375" customWidth="1"/>
    <col min="18" max="18" width="10.5703125" hidden="1" customWidth="1"/>
    <col min="19" max="19" width="10.140625" hidden="1" customWidth="1"/>
    <col min="20" max="20" width="12.140625" hidden="1" customWidth="1"/>
    <col min="21" max="22" width="11.42578125" hidden="1" customWidth="1"/>
    <col min="23" max="25" width="12.140625" hidden="1" customWidth="1"/>
    <col min="26" max="26" width="9.85546875" hidden="1" customWidth="1"/>
    <col min="27" max="28" width="9.7109375" hidden="1" customWidth="1"/>
    <col min="29" max="29" width="15.85546875" hidden="1" customWidth="1"/>
    <col min="30" max="38" width="8.5703125" customWidth="1"/>
    <col min="39" max="50" width="8.42578125" customWidth="1"/>
    <col min="51" max="59" width="8.5703125" customWidth="1"/>
    <col min="267" max="267" width="34.85546875" bestFit="1" customWidth="1"/>
    <col min="268" max="268" width="10.42578125" customWidth="1"/>
    <col min="269" max="271" width="10.7109375" customWidth="1"/>
    <col min="272" max="279" width="8.7109375" customWidth="1"/>
    <col min="280" max="294" width="8.5703125" customWidth="1"/>
    <col min="295" max="306" width="8.42578125" customWidth="1"/>
    <col min="307" max="315" width="8.5703125" customWidth="1"/>
    <col min="523" max="523" width="34.85546875" bestFit="1" customWidth="1"/>
    <col min="524" max="524" width="10.42578125" customWidth="1"/>
    <col min="525" max="527" width="10.7109375" customWidth="1"/>
    <col min="528" max="535" width="8.7109375" customWidth="1"/>
    <col min="536" max="550" width="8.5703125" customWidth="1"/>
    <col min="551" max="562" width="8.42578125" customWidth="1"/>
    <col min="563" max="571" width="8.5703125" customWidth="1"/>
    <col min="779" max="779" width="34.85546875" bestFit="1" customWidth="1"/>
    <col min="780" max="780" width="10.42578125" customWidth="1"/>
    <col min="781" max="783" width="10.7109375" customWidth="1"/>
    <col min="784" max="791" width="8.7109375" customWidth="1"/>
    <col min="792" max="806" width="8.5703125" customWidth="1"/>
    <col min="807" max="818" width="8.42578125" customWidth="1"/>
    <col min="819" max="827" width="8.5703125" customWidth="1"/>
    <col min="1035" max="1035" width="34.85546875" bestFit="1" customWidth="1"/>
    <col min="1036" max="1036" width="10.42578125" customWidth="1"/>
    <col min="1037" max="1039" width="10.7109375" customWidth="1"/>
    <col min="1040" max="1047" width="8.7109375" customWidth="1"/>
    <col min="1048" max="1062" width="8.5703125" customWidth="1"/>
    <col min="1063" max="1074" width="8.42578125" customWidth="1"/>
    <col min="1075" max="1083" width="8.5703125" customWidth="1"/>
    <col min="1291" max="1291" width="34.85546875" bestFit="1" customWidth="1"/>
    <col min="1292" max="1292" width="10.42578125" customWidth="1"/>
    <col min="1293" max="1295" width="10.7109375" customWidth="1"/>
    <col min="1296" max="1303" width="8.7109375" customWidth="1"/>
    <col min="1304" max="1318" width="8.5703125" customWidth="1"/>
    <col min="1319" max="1330" width="8.42578125" customWidth="1"/>
    <col min="1331" max="1339" width="8.5703125" customWidth="1"/>
    <col min="1547" max="1547" width="34.85546875" bestFit="1" customWidth="1"/>
    <col min="1548" max="1548" width="10.42578125" customWidth="1"/>
    <col min="1549" max="1551" width="10.7109375" customWidth="1"/>
    <col min="1552" max="1559" width="8.7109375" customWidth="1"/>
    <col min="1560" max="1574" width="8.5703125" customWidth="1"/>
    <col min="1575" max="1586" width="8.42578125" customWidth="1"/>
    <col min="1587" max="1595" width="8.5703125" customWidth="1"/>
    <col min="1803" max="1803" width="34.85546875" bestFit="1" customWidth="1"/>
    <col min="1804" max="1804" width="10.42578125" customWidth="1"/>
    <col min="1805" max="1807" width="10.7109375" customWidth="1"/>
    <col min="1808" max="1815" width="8.7109375" customWidth="1"/>
    <col min="1816" max="1830" width="8.5703125" customWidth="1"/>
    <col min="1831" max="1842" width="8.42578125" customWidth="1"/>
    <col min="1843" max="1851" width="8.5703125" customWidth="1"/>
    <col min="2059" max="2059" width="34.85546875" bestFit="1" customWidth="1"/>
    <col min="2060" max="2060" width="10.42578125" customWidth="1"/>
    <col min="2061" max="2063" width="10.7109375" customWidth="1"/>
    <col min="2064" max="2071" width="8.7109375" customWidth="1"/>
    <col min="2072" max="2086" width="8.5703125" customWidth="1"/>
    <col min="2087" max="2098" width="8.42578125" customWidth="1"/>
    <col min="2099" max="2107" width="8.5703125" customWidth="1"/>
    <col min="2315" max="2315" width="34.85546875" bestFit="1" customWidth="1"/>
    <col min="2316" max="2316" width="10.42578125" customWidth="1"/>
    <col min="2317" max="2319" width="10.7109375" customWidth="1"/>
    <col min="2320" max="2327" width="8.7109375" customWidth="1"/>
    <col min="2328" max="2342" width="8.5703125" customWidth="1"/>
    <col min="2343" max="2354" width="8.42578125" customWidth="1"/>
    <col min="2355" max="2363" width="8.5703125" customWidth="1"/>
    <col min="2571" max="2571" width="34.85546875" bestFit="1" customWidth="1"/>
    <col min="2572" max="2572" width="10.42578125" customWidth="1"/>
    <col min="2573" max="2575" width="10.7109375" customWidth="1"/>
    <col min="2576" max="2583" width="8.7109375" customWidth="1"/>
    <col min="2584" max="2598" width="8.5703125" customWidth="1"/>
    <col min="2599" max="2610" width="8.42578125" customWidth="1"/>
    <col min="2611" max="2619" width="8.5703125" customWidth="1"/>
    <col min="2827" max="2827" width="34.85546875" bestFit="1" customWidth="1"/>
    <col min="2828" max="2828" width="10.42578125" customWidth="1"/>
    <col min="2829" max="2831" width="10.7109375" customWidth="1"/>
    <col min="2832" max="2839" width="8.7109375" customWidth="1"/>
    <col min="2840" max="2854" width="8.5703125" customWidth="1"/>
    <col min="2855" max="2866" width="8.42578125" customWidth="1"/>
    <col min="2867" max="2875" width="8.5703125" customWidth="1"/>
    <col min="3083" max="3083" width="34.85546875" bestFit="1" customWidth="1"/>
    <col min="3084" max="3084" width="10.42578125" customWidth="1"/>
    <col min="3085" max="3087" width="10.7109375" customWidth="1"/>
    <col min="3088" max="3095" width="8.7109375" customWidth="1"/>
    <col min="3096" max="3110" width="8.5703125" customWidth="1"/>
    <col min="3111" max="3122" width="8.42578125" customWidth="1"/>
    <col min="3123" max="3131" width="8.5703125" customWidth="1"/>
    <col min="3339" max="3339" width="34.85546875" bestFit="1" customWidth="1"/>
    <col min="3340" max="3340" width="10.42578125" customWidth="1"/>
    <col min="3341" max="3343" width="10.7109375" customWidth="1"/>
    <col min="3344" max="3351" width="8.7109375" customWidth="1"/>
    <col min="3352" max="3366" width="8.5703125" customWidth="1"/>
    <col min="3367" max="3378" width="8.42578125" customWidth="1"/>
    <col min="3379" max="3387" width="8.5703125" customWidth="1"/>
    <col min="3595" max="3595" width="34.85546875" bestFit="1" customWidth="1"/>
    <col min="3596" max="3596" width="10.42578125" customWidth="1"/>
    <col min="3597" max="3599" width="10.7109375" customWidth="1"/>
    <col min="3600" max="3607" width="8.7109375" customWidth="1"/>
    <col min="3608" max="3622" width="8.5703125" customWidth="1"/>
    <col min="3623" max="3634" width="8.42578125" customWidth="1"/>
    <col min="3635" max="3643" width="8.5703125" customWidth="1"/>
    <col min="3851" max="3851" width="34.85546875" bestFit="1" customWidth="1"/>
    <col min="3852" max="3852" width="10.42578125" customWidth="1"/>
    <col min="3853" max="3855" width="10.7109375" customWidth="1"/>
    <col min="3856" max="3863" width="8.7109375" customWidth="1"/>
    <col min="3864" max="3878" width="8.5703125" customWidth="1"/>
    <col min="3879" max="3890" width="8.42578125" customWidth="1"/>
    <col min="3891" max="3899" width="8.5703125" customWidth="1"/>
    <col min="4107" max="4107" width="34.85546875" bestFit="1" customWidth="1"/>
    <col min="4108" max="4108" width="10.42578125" customWidth="1"/>
    <col min="4109" max="4111" width="10.7109375" customWidth="1"/>
    <col min="4112" max="4119" width="8.7109375" customWidth="1"/>
    <col min="4120" max="4134" width="8.5703125" customWidth="1"/>
    <col min="4135" max="4146" width="8.42578125" customWidth="1"/>
    <col min="4147" max="4155" width="8.5703125" customWidth="1"/>
    <col min="4363" max="4363" width="34.85546875" bestFit="1" customWidth="1"/>
    <col min="4364" max="4364" width="10.42578125" customWidth="1"/>
    <col min="4365" max="4367" width="10.7109375" customWidth="1"/>
    <col min="4368" max="4375" width="8.7109375" customWidth="1"/>
    <col min="4376" max="4390" width="8.5703125" customWidth="1"/>
    <col min="4391" max="4402" width="8.42578125" customWidth="1"/>
    <col min="4403" max="4411" width="8.5703125" customWidth="1"/>
    <col min="4619" max="4619" width="34.85546875" bestFit="1" customWidth="1"/>
    <col min="4620" max="4620" width="10.42578125" customWidth="1"/>
    <col min="4621" max="4623" width="10.7109375" customWidth="1"/>
    <col min="4624" max="4631" width="8.7109375" customWidth="1"/>
    <col min="4632" max="4646" width="8.5703125" customWidth="1"/>
    <col min="4647" max="4658" width="8.42578125" customWidth="1"/>
    <col min="4659" max="4667" width="8.5703125" customWidth="1"/>
    <col min="4875" max="4875" width="34.85546875" bestFit="1" customWidth="1"/>
    <col min="4876" max="4876" width="10.42578125" customWidth="1"/>
    <col min="4877" max="4879" width="10.7109375" customWidth="1"/>
    <col min="4880" max="4887" width="8.7109375" customWidth="1"/>
    <col min="4888" max="4902" width="8.5703125" customWidth="1"/>
    <col min="4903" max="4914" width="8.42578125" customWidth="1"/>
    <col min="4915" max="4923" width="8.5703125" customWidth="1"/>
    <col min="5131" max="5131" width="34.85546875" bestFit="1" customWidth="1"/>
    <col min="5132" max="5132" width="10.42578125" customWidth="1"/>
    <col min="5133" max="5135" width="10.7109375" customWidth="1"/>
    <col min="5136" max="5143" width="8.7109375" customWidth="1"/>
    <col min="5144" max="5158" width="8.5703125" customWidth="1"/>
    <col min="5159" max="5170" width="8.42578125" customWidth="1"/>
    <col min="5171" max="5179" width="8.5703125" customWidth="1"/>
    <col min="5387" max="5387" width="34.85546875" bestFit="1" customWidth="1"/>
    <col min="5388" max="5388" width="10.42578125" customWidth="1"/>
    <col min="5389" max="5391" width="10.7109375" customWidth="1"/>
    <col min="5392" max="5399" width="8.7109375" customWidth="1"/>
    <col min="5400" max="5414" width="8.5703125" customWidth="1"/>
    <col min="5415" max="5426" width="8.42578125" customWidth="1"/>
    <col min="5427" max="5435" width="8.5703125" customWidth="1"/>
    <col min="5643" max="5643" width="34.85546875" bestFit="1" customWidth="1"/>
    <col min="5644" max="5644" width="10.42578125" customWidth="1"/>
    <col min="5645" max="5647" width="10.7109375" customWidth="1"/>
    <col min="5648" max="5655" width="8.7109375" customWidth="1"/>
    <col min="5656" max="5670" width="8.5703125" customWidth="1"/>
    <col min="5671" max="5682" width="8.42578125" customWidth="1"/>
    <col min="5683" max="5691" width="8.5703125" customWidth="1"/>
    <col min="5899" max="5899" width="34.85546875" bestFit="1" customWidth="1"/>
    <col min="5900" max="5900" width="10.42578125" customWidth="1"/>
    <col min="5901" max="5903" width="10.7109375" customWidth="1"/>
    <col min="5904" max="5911" width="8.7109375" customWidth="1"/>
    <col min="5912" max="5926" width="8.5703125" customWidth="1"/>
    <col min="5927" max="5938" width="8.42578125" customWidth="1"/>
    <col min="5939" max="5947" width="8.5703125" customWidth="1"/>
    <col min="6155" max="6155" width="34.85546875" bestFit="1" customWidth="1"/>
    <col min="6156" max="6156" width="10.42578125" customWidth="1"/>
    <col min="6157" max="6159" width="10.7109375" customWidth="1"/>
    <col min="6160" max="6167" width="8.7109375" customWidth="1"/>
    <col min="6168" max="6182" width="8.5703125" customWidth="1"/>
    <col min="6183" max="6194" width="8.42578125" customWidth="1"/>
    <col min="6195" max="6203" width="8.5703125" customWidth="1"/>
    <col min="6411" max="6411" width="34.85546875" bestFit="1" customWidth="1"/>
    <col min="6412" max="6412" width="10.42578125" customWidth="1"/>
    <col min="6413" max="6415" width="10.7109375" customWidth="1"/>
    <col min="6416" max="6423" width="8.7109375" customWidth="1"/>
    <col min="6424" max="6438" width="8.5703125" customWidth="1"/>
    <col min="6439" max="6450" width="8.42578125" customWidth="1"/>
    <col min="6451" max="6459" width="8.5703125" customWidth="1"/>
    <col min="6667" max="6667" width="34.85546875" bestFit="1" customWidth="1"/>
    <col min="6668" max="6668" width="10.42578125" customWidth="1"/>
    <col min="6669" max="6671" width="10.7109375" customWidth="1"/>
    <col min="6672" max="6679" width="8.7109375" customWidth="1"/>
    <col min="6680" max="6694" width="8.5703125" customWidth="1"/>
    <col min="6695" max="6706" width="8.42578125" customWidth="1"/>
    <col min="6707" max="6715" width="8.5703125" customWidth="1"/>
    <col min="6923" max="6923" width="34.85546875" bestFit="1" customWidth="1"/>
    <col min="6924" max="6924" width="10.42578125" customWidth="1"/>
    <col min="6925" max="6927" width="10.7109375" customWidth="1"/>
    <col min="6928" max="6935" width="8.7109375" customWidth="1"/>
    <col min="6936" max="6950" width="8.5703125" customWidth="1"/>
    <col min="6951" max="6962" width="8.42578125" customWidth="1"/>
    <col min="6963" max="6971" width="8.5703125" customWidth="1"/>
    <col min="7179" max="7179" width="34.85546875" bestFit="1" customWidth="1"/>
    <col min="7180" max="7180" width="10.42578125" customWidth="1"/>
    <col min="7181" max="7183" width="10.7109375" customWidth="1"/>
    <col min="7184" max="7191" width="8.7109375" customWidth="1"/>
    <col min="7192" max="7206" width="8.5703125" customWidth="1"/>
    <col min="7207" max="7218" width="8.42578125" customWidth="1"/>
    <col min="7219" max="7227" width="8.5703125" customWidth="1"/>
    <col min="7435" max="7435" width="34.85546875" bestFit="1" customWidth="1"/>
    <col min="7436" max="7436" width="10.42578125" customWidth="1"/>
    <col min="7437" max="7439" width="10.7109375" customWidth="1"/>
    <col min="7440" max="7447" width="8.7109375" customWidth="1"/>
    <col min="7448" max="7462" width="8.5703125" customWidth="1"/>
    <col min="7463" max="7474" width="8.42578125" customWidth="1"/>
    <col min="7475" max="7483" width="8.5703125" customWidth="1"/>
    <col min="7691" max="7691" width="34.85546875" bestFit="1" customWidth="1"/>
    <col min="7692" max="7692" width="10.42578125" customWidth="1"/>
    <col min="7693" max="7695" width="10.7109375" customWidth="1"/>
    <col min="7696" max="7703" width="8.7109375" customWidth="1"/>
    <col min="7704" max="7718" width="8.5703125" customWidth="1"/>
    <col min="7719" max="7730" width="8.42578125" customWidth="1"/>
    <col min="7731" max="7739" width="8.5703125" customWidth="1"/>
    <col min="7947" max="7947" width="34.85546875" bestFit="1" customWidth="1"/>
    <col min="7948" max="7948" width="10.42578125" customWidth="1"/>
    <col min="7949" max="7951" width="10.7109375" customWidth="1"/>
    <col min="7952" max="7959" width="8.7109375" customWidth="1"/>
    <col min="7960" max="7974" width="8.5703125" customWidth="1"/>
    <col min="7975" max="7986" width="8.42578125" customWidth="1"/>
    <col min="7987" max="7995" width="8.5703125" customWidth="1"/>
    <col min="8203" max="8203" width="34.85546875" bestFit="1" customWidth="1"/>
    <col min="8204" max="8204" width="10.42578125" customWidth="1"/>
    <col min="8205" max="8207" width="10.7109375" customWidth="1"/>
    <col min="8208" max="8215" width="8.7109375" customWidth="1"/>
    <col min="8216" max="8230" width="8.5703125" customWidth="1"/>
    <col min="8231" max="8242" width="8.42578125" customWidth="1"/>
    <col min="8243" max="8251" width="8.5703125" customWidth="1"/>
    <col min="8459" max="8459" width="34.85546875" bestFit="1" customWidth="1"/>
    <col min="8460" max="8460" width="10.42578125" customWidth="1"/>
    <col min="8461" max="8463" width="10.7109375" customWidth="1"/>
    <col min="8464" max="8471" width="8.7109375" customWidth="1"/>
    <col min="8472" max="8486" width="8.5703125" customWidth="1"/>
    <col min="8487" max="8498" width="8.42578125" customWidth="1"/>
    <col min="8499" max="8507" width="8.5703125" customWidth="1"/>
    <col min="8715" max="8715" width="34.85546875" bestFit="1" customWidth="1"/>
    <col min="8716" max="8716" width="10.42578125" customWidth="1"/>
    <col min="8717" max="8719" width="10.7109375" customWidth="1"/>
    <col min="8720" max="8727" width="8.7109375" customWidth="1"/>
    <col min="8728" max="8742" width="8.5703125" customWidth="1"/>
    <col min="8743" max="8754" width="8.42578125" customWidth="1"/>
    <col min="8755" max="8763" width="8.5703125" customWidth="1"/>
    <col min="8971" max="8971" width="34.85546875" bestFit="1" customWidth="1"/>
    <col min="8972" max="8972" width="10.42578125" customWidth="1"/>
    <col min="8973" max="8975" width="10.7109375" customWidth="1"/>
    <col min="8976" max="8983" width="8.7109375" customWidth="1"/>
    <col min="8984" max="8998" width="8.5703125" customWidth="1"/>
    <col min="8999" max="9010" width="8.42578125" customWidth="1"/>
    <col min="9011" max="9019" width="8.5703125" customWidth="1"/>
    <col min="9227" max="9227" width="34.85546875" bestFit="1" customWidth="1"/>
    <col min="9228" max="9228" width="10.42578125" customWidth="1"/>
    <col min="9229" max="9231" width="10.7109375" customWidth="1"/>
    <col min="9232" max="9239" width="8.7109375" customWidth="1"/>
    <col min="9240" max="9254" width="8.5703125" customWidth="1"/>
    <col min="9255" max="9266" width="8.42578125" customWidth="1"/>
    <col min="9267" max="9275" width="8.5703125" customWidth="1"/>
    <col min="9483" max="9483" width="34.85546875" bestFit="1" customWidth="1"/>
    <col min="9484" max="9484" width="10.42578125" customWidth="1"/>
    <col min="9485" max="9487" width="10.7109375" customWidth="1"/>
    <col min="9488" max="9495" width="8.7109375" customWidth="1"/>
    <col min="9496" max="9510" width="8.5703125" customWidth="1"/>
    <col min="9511" max="9522" width="8.42578125" customWidth="1"/>
    <col min="9523" max="9531" width="8.5703125" customWidth="1"/>
    <col min="9739" max="9739" width="34.85546875" bestFit="1" customWidth="1"/>
    <col min="9740" max="9740" width="10.42578125" customWidth="1"/>
    <col min="9741" max="9743" width="10.7109375" customWidth="1"/>
    <col min="9744" max="9751" width="8.7109375" customWidth="1"/>
    <col min="9752" max="9766" width="8.5703125" customWidth="1"/>
    <col min="9767" max="9778" width="8.42578125" customWidth="1"/>
    <col min="9779" max="9787" width="8.5703125" customWidth="1"/>
    <col min="9995" max="9995" width="34.85546875" bestFit="1" customWidth="1"/>
    <col min="9996" max="9996" width="10.42578125" customWidth="1"/>
    <col min="9997" max="9999" width="10.7109375" customWidth="1"/>
    <col min="10000" max="10007" width="8.7109375" customWidth="1"/>
    <col min="10008" max="10022" width="8.5703125" customWidth="1"/>
    <col min="10023" max="10034" width="8.42578125" customWidth="1"/>
    <col min="10035" max="10043" width="8.5703125" customWidth="1"/>
    <col min="10251" max="10251" width="34.85546875" bestFit="1" customWidth="1"/>
    <col min="10252" max="10252" width="10.42578125" customWidth="1"/>
    <col min="10253" max="10255" width="10.7109375" customWidth="1"/>
    <col min="10256" max="10263" width="8.7109375" customWidth="1"/>
    <col min="10264" max="10278" width="8.5703125" customWidth="1"/>
    <col min="10279" max="10290" width="8.42578125" customWidth="1"/>
    <col min="10291" max="10299" width="8.5703125" customWidth="1"/>
    <col min="10507" max="10507" width="34.85546875" bestFit="1" customWidth="1"/>
    <col min="10508" max="10508" width="10.42578125" customWidth="1"/>
    <col min="10509" max="10511" width="10.7109375" customWidth="1"/>
    <col min="10512" max="10519" width="8.7109375" customWidth="1"/>
    <col min="10520" max="10534" width="8.5703125" customWidth="1"/>
    <col min="10535" max="10546" width="8.42578125" customWidth="1"/>
    <col min="10547" max="10555" width="8.5703125" customWidth="1"/>
    <col min="10763" max="10763" width="34.85546875" bestFit="1" customWidth="1"/>
    <col min="10764" max="10764" width="10.42578125" customWidth="1"/>
    <col min="10765" max="10767" width="10.7109375" customWidth="1"/>
    <col min="10768" max="10775" width="8.7109375" customWidth="1"/>
    <col min="10776" max="10790" width="8.5703125" customWidth="1"/>
    <col min="10791" max="10802" width="8.42578125" customWidth="1"/>
    <col min="10803" max="10811" width="8.5703125" customWidth="1"/>
    <col min="11019" max="11019" width="34.85546875" bestFit="1" customWidth="1"/>
    <col min="11020" max="11020" width="10.42578125" customWidth="1"/>
    <col min="11021" max="11023" width="10.7109375" customWidth="1"/>
    <col min="11024" max="11031" width="8.7109375" customWidth="1"/>
    <col min="11032" max="11046" width="8.5703125" customWidth="1"/>
    <col min="11047" max="11058" width="8.42578125" customWidth="1"/>
    <col min="11059" max="11067" width="8.5703125" customWidth="1"/>
    <col min="11275" max="11275" width="34.85546875" bestFit="1" customWidth="1"/>
    <col min="11276" max="11276" width="10.42578125" customWidth="1"/>
    <col min="11277" max="11279" width="10.7109375" customWidth="1"/>
    <col min="11280" max="11287" width="8.7109375" customWidth="1"/>
    <col min="11288" max="11302" width="8.5703125" customWidth="1"/>
    <col min="11303" max="11314" width="8.42578125" customWidth="1"/>
    <col min="11315" max="11323" width="8.5703125" customWidth="1"/>
    <col min="11531" max="11531" width="34.85546875" bestFit="1" customWidth="1"/>
    <col min="11532" max="11532" width="10.42578125" customWidth="1"/>
    <col min="11533" max="11535" width="10.7109375" customWidth="1"/>
    <col min="11536" max="11543" width="8.7109375" customWidth="1"/>
    <col min="11544" max="11558" width="8.5703125" customWidth="1"/>
    <col min="11559" max="11570" width="8.42578125" customWidth="1"/>
    <col min="11571" max="11579" width="8.5703125" customWidth="1"/>
    <col min="11787" max="11787" width="34.85546875" bestFit="1" customWidth="1"/>
    <col min="11788" max="11788" width="10.42578125" customWidth="1"/>
    <col min="11789" max="11791" width="10.7109375" customWidth="1"/>
    <col min="11792" max="11799" width="8.7109375" customWidth="1"/>
    <col min="11800" max="11814" width="8.5703125" customWidth="1"/>
    <col min="11815" max="11826" width="8.42578125" customWidth="1"/>
    <col min="11827" max="11835" width="8.5703125" customWidth="1"/>
    <col min="12043" max="12043" width="34.85546875" bestFit="1" customWidth="1"/>
    <col min="12044" max="12044" width="10.42578125" customWidth="1"/>
    <col min="12045" max="12047" width="10.7109375" customWidth="1"/>
    <col min="12048" max="12055" width="8.7109375" customWidth="1"/>
    <col min="12056" max="12070" width="8.5703125" customWidth="1"/>
    <col min="12071" max="12082" width="8.42578125" customWidth="1"/>
    <col min="12083" max="12091" width="8.5703125" customWidth="1"/>
    <col min="12299" max="12299" width="34.85546875" bestFit="1" customWidth="1"/>
    <col min="12300" max="12300" width="10.42578125" customWidth="1"/>
    <col min="12301" max="12303" width="10.7109375" customWidth="1"/>
    <col min="12304" max="12311" width="8.7109375" customWidth="1"/>
    <col min="12312" max="12326" width="8.5703125" customWidth="1"/>
    <col min="12327" max="12338" width="8.42578125" customWidth="1"/>
    <col min="12339" max="12347" width="8.5703125" customWidth="1"/>
    <col min="12555" max="12555" width="34.85546875" bestFit="1" customWidth="1"/>
    <col min="12556" max="12556" width="10.42578125" customWidth="1"/>
    <col min="12557" max="12559" width="10.7109375" customWidth="1"/>
    <col min="12560" max="12567" width="8.7109375" customWidth="1"/>
    <col min="12568" max="12582" width="8.5703125" customWidth="1"/>
    <col min="12583" max="12594" width="8.42578125" customWidth="1"/>
    <col min="12595" max="12603" width="8.5703125" customWidth="1"/>
    <col min="12811" max="12811" width="34.85546875" bestFit="1" customWidth="1"/>
    <col min="12812" max="12812" width="10.42578125" customWidth="1"/>
    <col min="12813" max="12815" width="10.7109375" customWidth="1"/>
    <col min="12816" max="12823" width="8.7109375" customWidth="1"/>
    <col min="12824" max="12838" width="8.5703125" customWidth="1"/>
    <col min="12839" max="12850" width="8.42578125" customWidth="1"/>
    <col min="12851" max="12859" width="8.5703125" customWidth="1"/>
    <col min="13067" max="13067" width="34.85546875" bestFit="1" customWidth="1"/>
    <col min="13068" max="13068" width="10.42578125" customWidth="1"/>
    <col min="13069" max="13071" width="10.7109375" customWidth="1"/>
    <col min="13072" max="13079" width="8.7109375" customWidth="1"/>
    <col min="13080" max="13094" width="8.5703125" customWidth="1"/>
    <col min="13095" max="13106" width="8.42578125" customWidth="1"/>
    <col min="13107" max="13115" width="8.5703125" customWidth="1"/>
    <col min="13323" max="13323" width="34.85546875" bestFit="1" customWidth="1"/>
    <col min="13324" max="13324" width="10.42578125" customWidth="1"/>
    <col min="13325" max="13327" width="10.7109375" customWidth="1"/>
    <col min="13328" max="13335" width="8.7109375" customWidth="1"/>
    <col min="13336" max="13350" width="8.5703125" customWidth="1"/>
    <col min="13351" max="13362" width="8.42578125" customWidth="1"/>
    <col min="13363" max="13371" width="8.5703125" customWidth="1"/>
    <col min="13579" max="13579" width="34.85546875" bestFit="1" customWidth="1"/>
    <col min="13580" max="13580" width="10.42578125" customWidth="1"/>
    <col min="13581" max="13583" width="10.7109375" customWidth="1"/>
    <col min="13584" max="13591" width="8.7109375" customWidth="1"/>
    <col min="13592" max="13606" width="8.5703125" customWidth="1"/>
    <col min="13607" max="13618" width="8.42578125" customWidth="1"/>
    <col min="13619" max="13627" width="8.5703125" customWidth="1"/>
    <col min="13835" max="13835" width="34.85546875" bestFit="1" customWidth="1"/>
    <col min="13836" max="13836" width="10.42578125" customWidth="1"/>
    <col min="13837" max="13839" width="10.7109375" customWidth="1"/>
    <col min="13840" max="13847" width="8.7109375" customWidth="1"/>
    <col min="13848" max="13862" width="8.5703125" customWidth="1"/>
    <col min="13863" max="13874" width="8.42578125" customWidth="1"/>
    <col min="13875" max="13883" width="8.5703125" customWidth="1"/>
    <col min="14091" max="14091" width="34.85546875" bestFit="1" customWidth="1"/>
    <col min="14092" max="14092" width="10.42578125" customWidth="1"/>
    <col min="14093" max="14095" width="10.7109375" customWidth="1"/>
    <col min="14096" max="14103" width="8.7109375" customWidth="1"/>
    <col min="14104" max="14118" width="8.5703125" customWidth="1"/>
    <col min="14119" max="14130" width="8.42578125" customWidth="1"/>
    <col min="14131" max="14139" width="8.5703125" customWidth="1"/>
    <col min="14347" max="14347" width="34.85546875" bestFit="1" customWidth="1"/>
    <col min="14348" max="14348" width="10.42578125" customWidth="1"/>
    <col min="14349" max="14351" width="10.7109375" customWidth="1"/>
    <col min="14352" max="14359" width="8.7109375" customWidth="1"/>
    <col min="14360" max="14374" width="8.5703125" customWidth="1"/>
    <col min="14375" max="14386" width="8.42578125" customWidth="1"/>
    <col min="14387" max="14395" width="8.5703125" customWidth="1"/>
    <col min="14603" max="14603" width="34.85546875" bestFit="1" customWidth="1"/>
    <col min="14604" max="14604" width="10.42578125" customWidth="1"/>
    <col min="14605" max="14607" width="10.7109375" customWidth="1"/>
    <col min="14608" max="14615" width="8.7109375" customWidth="1"/>
    <col min="14616" max="14630" width="8.5703125" customWidth="1"/>
    <col min="14631" max="14642" width="8.42578125" customWidth="1"/>
    <col min="14643" max="14651" width="8.5703125" customWidth="1"/>
    <col min="14859" max="14859" width="34.85546875" bestFit="1" customWidth="1"/>
    <col min="14860" max="14860" width="10.42578125" customWidth="1"/>
    <col min="14861" max="14863" width="10.7109375" customWidth="1"/>
    <col min="14864" max="14871" width="8.7109375" customWidth="1"/>
    <col min="14872" max="14886" width="8.5703125" customWidth="1"/>
    <col min="14887" max="14898" width="8.42578125" customWidth="1"/>
    <col min="14899" max="14907" width="8.5703125" customWidth="1"/>
    <col min="15115" max="15115" width="34.85546875" bestFit="1" customWidth="1"/>
    <col min="15116" max="15116" width="10.42578125" customWidth="1"/>
    <col min="15117" max="15119" width="10.7109375" customWidth="1"/>
    <col min="15120" max="15127" width="8.7109375" customWidth="1"/>
    <col min="15128" max="15142" width="8.5703125" customWidth="1"/>
    <col min="15143" max="15154" width="8.42578125" customWidth="1"/>
    <col min="15155" max="15163" width="8.5703125" customWidth="1"/>
    <col min="15371" max="15371" width="34.85546875" bestFit="1" customWidth="1"/>
    <col min="15372" max="15372" width="10.42578125" customWidth="1"/>
    <col min="15373" max="15375" width="10.7109375" customWidth="1"/>
    <col min="15376" max="15383" width="8.7109375" customWidth="1"/>
    <col min="15384" max="15398" width="8.5703125" customWidth="1"/>
    <col min="15399" max="15410" width="8.42578125" customWidth="1"/>
    <col min="15411" max="15419" width="8.5703125" customWidth="1"/>
    <col min="15627" max="15627" width="34.85546875" bestFit="1" customWidth="1"/>
    <col min="15628" max="15628" width="10.42578125" customWidth="1"/>
    <col min="15629" max="15631" width="10.7109375" customWidth="1"/>
    <col min="15632" max="15639" width="8.7109375" customWidth="1"/>
    <col min="15640" max="15654" width="8.5703125" customWidth="1"/>
    <col min="15655" max="15666" width="8.42578125" customWidth="1"/>
    <col min="15667" max="15675" width="8.5703125" customWidth="1"/>
    <col min="15883" max="15883" width="34.85546875" bestFit="1" customWidth="1"/>
    <col min="15884" max="15884" width="10.42578125" customWidth="1"/>
    <col min="15885" max="15887" width="10.7109375" customWidth="1"/>
    <col min="15888" max="15895" width="8.7109375" customWidth="1"/>
    <col min="15896" max="15910" width="8.5703125" customWidth="1"/>
    <col min="15911" max="15922" width="8.42578125" customWidth="1"/>
    <col min="15923" max="15931" width="8.5703125" customWidth="1"/>
    <col min="16139" max="16139" width="34.85546875" bestFit="1" customWidth="1"/>
    <col min="16140" max="16140" width="10.42578125" customWidth="1"/>
    <col min="16141" max="16143" width="10.7109375" customWidth="1"/>
    <col min="16144" max="16151" width="8.7109375" customWidth="1"/>
    <col min="16152" max="16166" width="8.5703125" customWidth="1"/>
    <col min="16167" max="16178" width="8.42578125" customWidth="1"/>
    <col min="16179" max="16187" width="8.5703125" customWidth="1"/>
  </cols>
  <sheetData>
    <row r="2" spans="3:29" ht="29.25" customHeight="1"/>
    <row r="3" spans="3:29" ht="18" customHeight="1">
      <c r="C3" s="174" t="s">
        <v>164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</row>
    <row r="4" spans="3:29" ht="16.5" customHeight="1">
      <c r="C4" s="160"/>
      <c r="D4" s="175" t="s">
        <v>165</v>
      </c>
      <c r="E4" s="175"/>
      <c r="F4" s="175"/>
      <c r="G4" s="176"/>
      <c r="H4" s="177"/>
      <c r="I4" s="177"/>
      <c r="J4" s="177"/>
      <c r="K4" s="178" t="s">
        <v>166</v>
      </c>
      <c r="L4" s="163" t="s">
        <v>165</v>
      </c>
      <c r="M4" s="163"/>
      <c r="N4" s="179"/>
      <c r="O4" s="177"/>
      <c r="P4" s="177"/>
      <c r="Q4" s="178" t="s">
        <v>167</v>
      </c>
      <c r="R4" s="163" t="s">
        <v>165</v>
      </c>
      <c r="S4" s="163"/>
      <c r="T4" s="177"/>
      <c r="U4" s="178" t="s">
        <v>168</v>
      </c>
      <c r="V4" s="163" t="s">
        <v>165</v>
      </c>
      <c r="W4" s="163"/>
      <c r="X4" s="177"/>
      <c r="Y4" s="178" t="s">
        <v>169</v>
      </c>
      <c r="Z4" s="163" t="s">
        <v>165</v>
      </c>
      <c r="AA4" s="163"/>
      <c r="AB4" s="177"/>
      <c r="AC4" s="178" t="s">
        <v>170</v>
      </c>
    </row>
    <row r="5" spans="3:29" ht="38.25" customHeight="1">
      <c r="C5" s="160"/>
      <c r="D5" s="13">
        <v>2007</v>
      </c>
      <c r="E5" s="13">
        <v>2008</v>
      </c>
      <c r="F5" s="13">
        <v>2009</v>
      </c>
      <c r="G5" s="13">
        <v>2010</v>
      </c>
      <c r="H5" s="177" t="s">
        <v>497</v>
      </c>
      <c r="I5" s="177" t="s">
        <v>498</v>
      </c>
      <c r="J5" s="177" t="s">
        <v>322</v>
      </c>
      <c r="K5" s="178"/>
      <c r="L5" s="176" t="s">
        <v>148</v>
      </c>
      <c r="M5" s="176" t="s">
        <v>149</v>
      </c>
      <c r="N5" s="176" t="s">
        <v>111</v>
      </c>
      <c r="O5" s="177" t="s">
        <v>96</v>
      </c>
      <c r="P5" s="177" t="s">
        <v>131</v>
      </c>
      <c r="Q5" s="178"/>
      <c r="R5" s="14" t="s">
        <v>161</v>
      </c>
      <c r="S5" s="14" t="s">
        <v>162</v>
      </c>
      <c r="T5" s="14" t="s">
        <v>260</v>
      </c>
      <c r="U5" s="178"/>
      <c r="V5" s="14" t="s">
        <v>219</v>
      </c>
      <c r="W5" s="14" t="s">
        <v>220</v>
      </c>
      <c r="X5" s="14" t="s">
        <v>261</v>
      </c>
      <c r="Y5" s="178"/>
      <c r="Z5" s="177" t="s">
        <v>51</v>
      </c>
      <c r="AA5" s="177" t="s">
        <v>52</v>
      </c>
      <c r="AB5" s="177" t="s">
        <v>110</v>
      </c>
      <c r="AC5" s="178"/>
    </row>
    <row r="6" spans="3:29" ht="15" customHeight="1">
      <c r="C6" s="59" t="s">
        <v>171</v>
      </c>
      <c r="D6" s="180">
        <v>11.6394471914973</v>
      </c>
      <c r="E6" s="180">
        <v>11.752746614016731</v>
      </c>
      <c r="F6" s="180">
        <v>11.077030139515688</v>
      </c>
      <c r="G6" s="180">
        <v>10.981650220699178</v>
      </c>
      <c r="H6" s="17">
        <f>E6/D6-1</f>
        <v>9.7340896569553248E-3</v>
      </c>
      <c r="I6" s="17">
        <f>F6/E6-1</f>
        <v>-5.7494345508577571E-2</v>
      </c>
      <c r="J6" s="17">
        <f>G6/F6-1</f>
        <v>-8.6106038906815785E-3</v>
      </c>
      <c r="K6" s="170">
        <f t="shared" ref="K6:K22" si="0">G6/$G$22</f>
        <v>0.29430340262486293</v>
      </c>
      <c r="L6" s="180">
        <v>11.621274854853283</v>
      </c>
      <c r="M6" s="180">
        <v>10.937113586217365</v>
      </c>
      <c r="N6" s="180">
        <v>11.9535039929145</v>
      </c>
      <c r="O6" s="17">
        <f>M6/L6-1</f>
        <v>-5.8871447167450741E-2</v>
      </c>
      <c r="P6" s="17">
        <f>N6/M6-1</f>
        <v>9.2930406060513171E-2</v>
      </c>
      <c r="Q6" s="181">
        <f>N6/$N$22</f>
        <v>0.32631700930492957</v>
      </c>
      <c r="R6" s="182">
        <v>10.910557418682505</v>
      </c>
      <c r="S6" s="182">
        <v>10.189128986835383</v>
      </c>
      <c r="T6" s="96">
        <f t="shared" ref="T6:T21" si="1">S6/R6-1</f>
        <v>-6.6122050795662912E-2</v>
      </c>
      <c r="U6" s="181">
        <f t="shared" ref="U6:U22" si="2">S6/$S$22</f>
        <v>0.28255045782344296</v>
      </c>
      <c r="V6" s="182">
        <v>10.668291543434032</v>
      </c>
      <c r="W6" s="182">
        <v>10.437275670040369</v>
      </c>
      <c r="X6" s="96">
        <f t="shared" ref="X6:X21" si="3">W6/V6-1</f>
        <v>-2.1654439462319042E-2</v>
      </c>
      <c r="Y6" s="181">
        <f t="shared" ref="Y6:Y22" si="4">W6/$W$22</f>
        <v>0.28111542993312294</v>
      </c>
      <c r="Z6" s="180">
        <v>10.39945534046374</v>
      </c>
      <c r="AA6" s="180">
        <v>11.913069800308614</v>
      </c>
      <c r="AB6" s="96">
        <f>AA6/Z6-1</f>
        <v>0.14554747439084426</v>
      </c>
      <c r="AC6" s="181">
        <f>AA6/$AA$22</f>
        <v>0.34362283758594009</v>
      </c>
    </row>
    <row r="7" spans="3:29" ht="15" customHeight="1">
      <c r="C7" s="183" t="s">
        <v>172</v>
      </c>
      <c r="D7" s="180">
        <v>7.7103995896104598</v>
      </c>
      <c r="E7" s="180">
        <v>7.4869103367410741</v>
      </c>
      <c r="F7" s="180">
        <v>6.5187255426017003</v>
      </c>
      <c r="G7" s="180">
        <v>6.7779362891713024</v>
      </c>
      <c r="H7" s="17">
        <f t="shared" ref="H7:J20" si="5">E7/D7-1</f>
        <v>-2.8985430686436886E-2</v>
      </c>
      <c r="I7" s="17">
        <f t="shared" si="5"/>
        <v>-0.12931700135209689</v>
      </c>
      <c r="J7" s="17">
        <f t="shared" si="5"/>
        <v>3.9764022104564312E-2</v>
      </c>
      <c r="K7" s="170">
        <f t="shared" si="0"/>
        <v>0.18164571558814849</v>
      </c>
      <c r="L7" s="180">
        <v>6.4636258255558223</v>
      </c>
      <c r="M7" s="180">
        <v>6.2812190596935285</v>
      </c>
      <c r="N7" s="180">
        <v>6.8293237504750239</v>
      </c>
      <c r="O7" s="17">
        <f t="shared" ref="O7:P21" si="6">M7/L7-1</f>
        <v>-2.8220502050272711E-2</v>
      </c>
      <c r="P7" s="17">
        <f t="shared" si="6"/>
        <v>8.7260878114994167E-2</v>
      </c>
      <c r="Q7" s="181">
        <f t="shared" ref="Q7:Q22" si="7">N7/$N$22</f>
        <v>0.18643273998579027</v>
      </c>
      <c r="R7" s="182">
        <v>6.1255417368070146</v>
      </c>
      <c r="S7" s="182">
        <v>6.7399718665772035</v>
      </c>
      <c r="T7" s="96">
        <f t="shared" si="1"/>
        <v>0.10030625145825312</v>
      </c>
      <c r="U7" s="181">
        <f t="shared" si="2"/>
        <v>0.18690332991946856</v>
      </c>
      <c r="V7" s="182">
        <v>6.637413075057248</v>
      </c>
      <c r="W7" s="182">
        <v>6.7749223348938843</v>
      </c>
      <c r="X7" s="96">
        <f t="shared" si="3"/>
        <v>2.071729727857119E-2</v>
      </c>
      <c r="Y7" s="181">
        <f t="shared" si="4"/>
        <v>0.18247436066138176</v>
      </c>
      <c r="Z7" s="180">
        <v>5.8299396831117924</v>
      </c>
      <c r="AA7" s="180">
        <v>6.2835571394981962</v>
      </c>
      <c r="AB7" s="96">
        <f t="shared" ref="AB7:AB22" si="8">AA7/Z7-1</f>
        <v>7.7808258925979201E-2</v>
      </c>
      <c r="AC7" s="181">
        <f t="shared" ref="AC7:AC22" si="9">AA7/$AA$22</f>
        <v>0.18124411009090438</v>
      </c>
    </row>
    <row r="8" spans="3:29" ht="15" customHeight="1">
      <c r="C8" s="59" t="s">
        <v>173</v>
      </c>
      <c r="D8" s="180">
        <v>5.2613435261237997</v>
      </c>
      <c r="E8" s="180">
        <v>5.008186634617096</v>
      </c>
      <c r="F8" s="180">
        <v>4.6898892052855032</v>
      </c>
      <c r="G8" s="180">
        <v>4.4499706877553962</v>
      </c>
      <c r="H8" s="17">
        <f t="shared" si="5"/>
        <v>-4.811639655341271E-2</v>
      </c>
      <c r="I8" s="17">
        <f t="shared" si="5"/>
        <v>-6.3555424858069087E-2</v>
      </c>
      <c r="J8" s="17">
        <f t="shared" si="5"/>
        <v>-5.1156542730203314E-2</v>
      </c>
      <c r="K8" s="170">
        <f t="shared" si="0"/>
        <v>0.1192572599443012</v>
      </c>
      <c r="L8" s="180">
        <v>5.1257313125149837</v>
      </c>
      <c r="M8" s="180">
        <v>4.891456010154589</v>
      </c>
      <c r="N8" s="180">
        <v>3.9432543785904799</v>
      </c>
      <c r="O8" s="17">
        <f t="shared" si="6"/>
        <v>-4.5705732133947019E-2</v>
      </c>
      <c r="P8" s="17">
        <f t="shared" si="6"/>
        <v>-0.19384854521755013</v>
      </c>
      <c r="Q8" s="181">
        <f t="shared" si="7"/>
        <v>0.10764634173485381</v>
      </c>
      <c r="R8" s="182">
        <v>4.7522152081881162</v>
      </c>
      <c r="S8" s="182">
        <v>4.744945589012894</v>
      </c>
      <c r="T8" s="96">
        <f t="shared" si="1"/>
        <v>-1.5297327365765279E-3</v>
      </c>
      <c r="U8" s="181">
        <f t="shared" si="2"/>
        <v>0.13158009386819236</v>
      </c>
      <c r="V8" s="182">
        <v>4.6719764689672072</v>
      </c>
      <c r="W8" s="182">
        <v>4.5287096281730097</v>
      </c>
      <c r="X8" s="96">
        <f t="shared" si="3"/>
        <v>-3.066514605666848E-2</v>
      </c>
      <c r="Y8" s="181">
        <f t="shared" si="4"/>
        <v>0.12197533095925259</v>
      </c>
      <c r="Z8" s="180">
        <v>5.2248169644949254</v>
      </c>
      <c r="AA8" s="180">
        <v>3.7297184924569655</v>
      </c>
      <c r="AB8" s="96">
        <f t="shared" si="8"/>
        <v>-0.28615327239171306</v>
      </c>
      <c r="AC8" s="181">
        <f t="shared" si="9"/>
        <v>0.1075807053310152</v>
      </c>
    </row>
    <row r="9" spans="3:29" ht="15" customHeight="1">
      <c r="C9" s="59" t="s">
        <v>174</v>
      </c>
      <c r="D9" s="180">
        <v>3.23736993816931</v>
      </c>
      <c r="E9" s="180">
        <v>3.1414157587317484</v>
      </c>
      <c r="F9" s="180">
        <v>3.0312313414341583</v>
      </c>
      <c r="G9" s="180">
        <v>3.0462557403598609</v>
      </c>
      <c r="H9" s="17">
        <f t="shared" si="5"/>
        <v>-2.9639547308523695E-2</v>
      </c>
      <c r="I9" s="17">
        <f t="shared" si="5"/>
        <v>-3.5074764297379657E-2</v>
      </c>
      <c r="J9" s="17">
        <f t="shared" si="5"/>
        <v>4.9565332478365143E-3</v>
      </c>
      <c r="K9" s="170">
        <f t="shared" si="0"/>
        <v>8.1638315884764015E-2</v>
      </c>
      <c r="L9" s="180">
        <v>2.7467597828875907</v>
      </c>
      <c r="M9" s="180">
        <v>2.9260371239573542</v>
      </c>
      <c r="N9" s="180">
        <v>2.9470970481397463</v>
      </c>
      <c r="O9" s="17">
        <f t="shared" si="6"/>
        <v>6.5268663895061918E-2</v>
      </c>
      <c r="P9" s="17">
        <f t="shared" si="6"/>
        <v>7.1974220730013361E-3</v>
      </c>
      <c r="Q9" s="181">
        <f t="shared" si="7"/>
        <v>8.045238412522332E-2</v>
      </c>
      <c r="R9" s="182">
        <v>2.8042497311273356</v>
      </c>
      <c r="S9" s="182">
        <v>2.9028625804653894</v>
      </c>
      <c r="T9" s="96">
        <f t="shared" si="1"/>
        <v>3.5165501932101551E-2</v>
      </c>
      <c r="U9" s="181">
        <f t="shared" si="2"/>
        <v>8.0498063393717262E-2</v>
      </c>
      <c r="V9" s="182">
        <v>2.9889820097669033</v>
      </c>
      <c r="W9" s="182">
        <v>3.0288640892485272</v>
      </c>
      <c r="X9" s="96">
        <f t="shared" si="3"/>
        <v>1.3343030955456969E-2</v>
      </c>
      <c r="Y9" s="181">
        <f t="shared" si="4"/>
        <v>8.1578800596612322E-2</v>
      </c>
      <c r="Z9" s="180">
        <v>2.5440758478698138</v>
      </c>
      <c r="AA9" s="180">
        <v>2.7237843633586984</v>
      </c>
      <c r="AB9" s="96">
        <f t="shared" si="8"/>
        <v>7.063803370459909E-2</v>
      </c>
      <c r="AC9" s="181">
        <f t="shared" si="9"/>
        <v>7.8565351131014344E-2</v>
      </c>
    </row>
    <row r="10" spans="3:29" ht="15" customHeight="1">
      <c r="C10" s="59" t="s">
        <v>175</v>
      </c>
      <c r="D10" s="180">
        <v>2.9240048079954799</v>
      </c>
      <c r="E10" s="180">
        <v>2.9932349123437856</v>
      </c>
      <c r="F10" s="180">
        <v>2.4752262372060456</v>
      </c>
      <c r="G10" s="180">
        <v>2.574593597914542</v>
      </c>
      <c r="H10" s="17">
        <f t="shared" si="5"/>
        <v>2.3676467343350716E-2</v>
      </c>
      <c r="I10" s="17">
        <f t="shared" si="5"/>
        <v>-0.17305981331486098</v>
      </c>
      <c r="J10" s="17">
        <f t="shared" si="5"/>
        <v>4.0144758977934458E-2</v>
      </c>
      <c r="K10" s="170">
        <f t="shared" si="0"/>
        <v>6.8997977627646201E-2</v>
      </c>
      <c r="L10" s="180">
        <v>1.9352102561636937</v>
      </c>
      <c r="M10" s="180">
        <v>2.0388922130215748</v>
      </c>
      <c r="N10" s="180">
        <v>2.0711575199933847</v>
      </c>
      <c r="O10" s="17">
        <f t="shared" si="6"/>
        <v>5.3576585039094127E-2</v>
      </c>
      <c r="P10" s="17">
        <f t="shared" si="6"/>
        <v>1.5824920398314513E-2</v>
      </c>
      <c r="Q10" s="181">
        <f t="shared" si="7"/>
        <v>5.6540235241839716E-2</v>
      </c>
      <c r="R10" s="182">
        <v>2.1290075509732618</v>
      </c>
      <c r="S10" s="182">
        <v>2.4053014120700342</v>
      </c>
      <c r="T10" s="96">
        <f t="shared" si="1"/>
        <v>0.12977589533229539</v>
      </c>
      <c r="U10" s="181">
        <f t="shared" si="2"/>
        <v>6.670040354399745E-2</v>
      </c>
      <c r="V10" s="182">
        <v>2.6112513957435182</v>
      </c>
      <c r="W10" s="182">
        <v>2.7027104025270225</v>
      </c>
      <c r="X10" s="96">
        <f t="shared" si="3"/>
        <v>3.5024971909096037E-2</v>
      </c>
      <c r="Y10" s="181">
        <f t="shared" si="4"/>
        <v>7.2794244476266576E-2</v>
      </c>
      <c r="Z10" s="180">
        <v>1.8964729367855886</v>
      </c>
      <c r="AA10" s="180">
        <v>1.8144280898193044</v>
      </c>
      <c r="AB10" s="96">
        <f t="shared" si="8"/>
        <v>-4.3261807418852771E-2</v>
      </c>
      <c r="AC10" s="181">
        <f t="shared" si="9"/>
        <v>5.2335706855607844E-2</v>
      </c>
    </row>
    <row r="11" spans="3:29" ht="15" customHeight="1">
      <c r="C11" s="59" t="s">
        <v>176</v>
      </c>
      <c r="D11" s="180">
        <v>2.0477649943313798</v>
      </c>
      <c r="E11" s="180">
        <v>2.1692602448238771</v>
      </c>
      <c r="F11" s="180">
        <v>2.1000686072635335</v>
      </c>
      <c r="G11" s="180">
        <v>2.17467362831538</v>
      </c>
      <c r="H11" s="17">
        <f t="shared" si="5"/>
        <v>5.9330660905338339E-2</v>
      </c>
      <c r="I11" s="17">
        <f t="shared" si="5"/>
        <v>-3.1896420784663038E-2</v>
      </c>
      <c r="J11" s="17">
        <f t="shared" si="5"/>
        <v>3.5525039893367971E-2</v>
      </c>
      <c r="K11" s="170">
        <f t="shared" si="0"/>
        <v>5.8280298092669033E-2</v>
      </c>
      <c r="L11" s="180">
        <v>1.9015133737559227</v>
      </c>
      <c r="M11" s="180">
        <v>1.9662750323260918</v>
      </c>
      <c r="N11" s="180">
        <v>2.0033391432365675</v>
      </c>
      <c r="O11" s="17">
        <f t="shared" si="6"/>
        <v>3.405795587030247E-2</v>
      </c>
      <c r="P11" s="17">
        <f t="shared" si="6"/>
        <v>1.8849911788092477E-2</v>
      </c>
      <c r="Q11" s="181">
        <f t="shared" si="7"/>
        <v>5.4688870998157078E-2</v>
      </c>
      <c r="R11" s="182">
        <v>1.9920447991169412</v>
      </c>
      <c r="S11" s="182">
        <v>2.0150928742523408</v>
      </c>
      <c r="T11" s="96">
        <f t="shared" si="1"/>
        <v>1.1570058638046943E-2</v>
      </c>
      <c r="U11" s="181">
        <f t="shared" si="2"/>
        <v>5.5879694418668288E-2</v>
      </c>
      <c r="V11" s="182">
        <v>2.1493479264943294</v>
      </c>
      <c r="W11" s="182">
        <v>2.2073939226534116</v>
      </c>
      <c r="X11" s="96">
        <f t="shared" si="3"/>
        <v>2.7006328497851673E-2</v>
      </c>
      <c r="Y11" s="181">
        <f t="shared" si="4"/>
        <v>5.9453492579455494E-2</v>
      </c>
      <c r="Z11" s="180">
        <v>1.8982270838329827</v>
      </c>
      <c r="AA11" s="180">
        <v>1.8151984753675723</v>
      </c>
      <c r="AB11" s="96">
        <f t="shared" si="8"/>
        <v>-4.3740082086362042E-2</v>
      </c>
      <c r="AC11" s="181">
        <f t="shared" si="9"/>
        <v>5.2357928002009939E-2</v>
      </c>
    </row>
    <row r="12" spans="3:29" ht="15" customHeight="1">
      <c r="C12" s="59" t="s">
        <v>177</v>
      </c>
      <c r="D12" s="180">
        <v>1.20142695404921</v>
      </c>
      <c r="E12" s="180">
        <v>1.3925131363209649</v>
      </c>
      <c r="F12" s="180">
        <v>1.642434162585839</v>
      </c>
      <c r="G12" s="180">
        <v>1.7483659127712834</v>
      </c>
      <c r="H12" s="17">
        <f t="shared" si="5"/>
        <v>0.159049355125362</v>
      </c>
      <c r="I12" s="17">
        <f t="shared" si="5"/>
        <v>0.17947480691289441</v>
      </c>
      <c r="J12" s="17">
        <f t="shared" si="5"/>
        <v>6.4496801514811519E-2</v>
      </c>
      <c r="K12" s="170">
        <f t="shared" si="0"/>
        <v>4.68554385562239E-2</v>
      </c>
      <c r="L12" s="180">
        <v>1.9835889618744813</v>
      </c>
      <c r="M12" s="180">
        <v>1.8319820197483603</v>
      </c>
      <c r="N12" s="180">
        <v>1.439881282325925</v>
      </c>
      <c r="O12" s="17">
        <f t="shared" si="6"/>
        <v>-7.6430624005314751E-2</v>
      </c>
      <c r="P12" s="17">
        <f t="shared" si="6"/>
        <v>-0.21403088741902276</v>
      </c>
      <c r="Q12" s="181">
        <f t="shared" si="7"/>
        <v>3.9307114807612342E-2</v>
      </c>
      <c r="R12" s="182">
        <v>2.0115147099571686</v>
      </c>
      <c r="S12" s="182">
        <v>1.9728777033496037</v>
      </c>
      <c r="T12" s="96">
        <f t="shared" si="1"/>
        <v>-1.9207916510035172E-2</v>
      </c>
      <c r="U12" s="181">
        <f t="shared" si="2"/>
        <v>5.4709043239252027E-2</v>
      </c>
      <c r="V12" s="182">
        <v>1.7295315591515075</v>
      </c>
      <c r="W12" s="182">
        <v>1.8214079860578083</v>
      </c>
      <c r="X12" s="96">
        <f t="shared" si="3"/>
        <v>5.3122145369451701E-2</v>
      </c>
      <c r="Y12" s="181">
        <f t="shared" si="4"/>
        <v>4.9057426982982419E-2</v>
      </c>
      <c r="Z12" s="180">
        <v>2.23266748964318</v>
      </c>
      <c r="AA12" s="180">
        <v>1.3424442845192768</v>
      </c>
      <c r="AB12" s="96">
        <f t="shared" si="8"/>
        <v>-0.39872628112042641</v>
      </c>
      <c r="AC12" s="181">
        <f t="shared" si="9"/>
        <v>3.8721716743033846E-2</v>
      </c>
    </row>
    <row r="13" spans="3:29" ht="15" customHeight="1">
      <c r="C13" s="59" t="s">
        <v>178</v>
      </c>
      <c r="D13" s="180">
        <v>1.5607950301495199</v>
      </c>
      <c r="E13" s="180">
        <v>1.5464300924895871</v>
      </c>
      <c r="F13" s="180">
        <v>1.5001189315111809</v>
      </c>
      <c r="G13" s="180">
        <v>1.5044797123631255</v>
      </c>
      <c r="H13" s="17">
        <f t="shared" si="5"/>
        <v>-9.2036028962475536E-3</v>
      </c>
      <c r="I13" s="17">
        <f t="shared" si="5"/>
        <v>-2.9947141615596862E-2</v>
      </c>
      <c r="J13" s="17">
        <f t="shared" si="5"/>
        <v>2.9069567487902681E-3</v>
      </c>
      <c r="K13" s="170">
        <f t="shared" si="0"/>
        <v>4.0319395503415734E-2</v>
      </c>
      <c r="L13" s="180">
        <v>1.1879577474577849</v>
      </c>
      <c r="M13" s="180">
        <v>1.1817991162878323</v>
      </c>
      <c r="N13" s="180">
        <v>1.3146891078494509</v>
      </c>
      <c r="O13" s="17">
        <f t="shared" si="6"/>
        <v>-5.1842173538007019E-3</v>
      </c>
      <c r="P13" s="17">
        <f t="shared" si="6"/>
        <v>0.11244719151512106</v>
      </c>
      <c r="Q13" s="181">
        <f t="shared" si="7"/>
        <v>3.5889511401300735E-2</v>
      </c>
      <c r="R13" s="182">
        <v>1.2810454589999816</v>
      </c>
      <c r="S13" s="182">
        <v>1.2469058496896548</v>
      </c>
      <c r="T13" s="96">
        <f t="shared" si="1"/>
        <v>-2.664980315138632E-2</v>
      </c>
      <c r="U13" s="181">
        <f t="shared" si="2"/>
        <v>3.4577422579274403E-2</v>
      </c>
      <c r="V13" s="182">
        <v>1.5777660213598759</v>
      </c>
      <c r="W13" s="182">
        <v>1.588401364870905</v>
      </c>
      <c r="X13" s="96">
        <f t="shared" si="3"/>
        <v>6.7407609031042703E-3</v>
      </c>
      <c r="Y13" s="181">
        <f t="shared" si="4"/>
        <v>4.2781674711703445E-2</v>
      </c>
      <c r="Z13" s="180">
        <v>1.0338107377375663</v>
      </c>
      <c r="AA13" s="180">
        <v>1.2449745703669779</v>
      </c>
      <c r="AB13" s="96">
        <f t="shared" si="8"/>
        <v>0.2042577281519935</v>
      </c>
      <c r="AC13" s="181">
        <f t="shared" si="9"/>
        <v>3.5910281880557365E-2</v>
      </c>
    </row>
    <row r="14" spans="3:29" ht="15" customHeight="1">
      <c r="C14" s="59" t="s">
        <v>179</v>
      </c>
      <c r="D14" s="180">
        <v>1.21031335717358</v>
      </c>
      <c r="E14" s="180">
        <v>1.0956404017882289</v>
      </c>
      <c r="F14" s="180">
        <v>1.0171909807413144</v>
      </c>
      <c r="G14" s="180">
        <v>0.95026856188348829</v>
      </c>
      <c r="H14" s="17">
        <f t="shared" si="5"/>
        <v>-9.4746500735267913E-2</v>
      </c>
      <c r="I14" s="17">
        <f t="shared" si="5"/>
        <v>-7.1601431381021263E-2</v>
      </c>
      <c r="J14" s="17">
        <f t="shared" si="5"/>
        <v>-6.5791400164651459E-2</v>
      </c>
      <c r="K14" s="170">
        <f t="shared" si="0"/>
        <v>2.5466780087623288E-2</v>
      </c>
      <c r="L14" s="180">
        <v>1.0211098865768351</v>
      </c>
      <c r="M14" s="180">
        <v>0.9720088567393107</v>
      </c>
      <c r="N14" s="180">
        <v>0.9909782880326069</v>
      </c>
      <c r="O14" s="17">
        <f t="shared" si="6"/>
        <v>-4.8085941075480587E-2</v>
      </c>
      <c r="P14" s="17">
        <f t="shared" si="6"/>
        <v>1.9515697991611791E-2</v>
      </c>
      <c r="Q14" s="181">
        <f t="shared" si="7"/>
        <v>2.7052575665562198E-2</v>
      </c>
      <c r="R14" s="182">
        <v>1.0040710435243567</v>
      </c>
      <c r="S14" s="182">
        <v>0.93533633081083289</v>
      </c>
      <c r="T14" s="96">
        <f t="shared" si="1"/>
        <v>-6.8456025255205444E-2</v>
      </c>
      <c r="U14" s="181">
        <f t="shared" si="2"/>
        <v>2.5937419069967247E-2</v>
      </c>
      <c r="V14" s="182">
        <v>1.0084067137464336</v>
      </c>
      <c r="W14" s="182">
        <v>0.93319585546175032</v>
      </c>
      <c r="X14" s="96">
        <f t="shared" si="3"/>
        <v>-7.4583853180885562E-2</v>
      </c>
      <c r="Y14" s="181">
        <f t="shared" si="4"/>
        <v>2.5134504674716875E-2</v>
      </c>
      <c r="Z14" s="180">
        <v>0.95816669193345705</v>
      </c>
      <c r="AA14" s="180">
        <v>0.98600438742553409</v>
      </c>
      <c r="AB14" s="96">
        <f t="shared" si="8"/>
        <v>2.9053082022611587E-2</v>
      </c>
      <c r="AC14" s="181">
        <f>AA14/$AA$22</f>
        <v>2.8440496963307599E-2</v>
      </c>
    </row>
    <row r="15" spans="3:29" ht="15" customHeight="1">
      <c r="C15" s="59" t="s">
        <v>180</v>
      </c>
      <c r="D15" s="180">
        <v>1.2844545763158901</v>
      </c>
      <c r="E15" s="180">
        <v>1.1664354464256979</v>
      </c>
      <c r="F15" s="180">
        <v>1.0905172422319274</v>
      </c>
      <c r="G15" s="180">
        <v>0.88610374271559866</v>
      </c>
      <c r="H15" s="17">
        <f>E15/D15-1</f>
        <v>-9.1882680840842279E-2</v>
      </c>
      <c r="I15" s="17">
        <f>F15/E15-1</f>
        <v>-6.5085645696387417E-2</v>
      </c>
      <c r="J15" s="17">
        <f>G15/F15-1</f>
        <v>-0.18744637095142302</v>
      </c>
      <c r="K15" s="170">
        <f t="shared" si="0"/>
        <v>2.3747191115983592E-2</v>
      </c>
      <c r="L15" s="180">
        <v>0.94886440017865226</v>
      </c>
      <c r="M15" s="180">
        <v>0.77272233768347465</v>
      </c>
      <c r="N15" s="180">
        <v>0.81853955848366466</v>
      </c>
      <c r="O15" s="17">
        <f>M15/L15-1</f>
        <v>-0.18563459906601365</v>
      </c>
      <c r="P15" s="17">
        <f>N15/M15-1</f>
        <v>5.9293252654691431E-2</v>
      </c>
      <c r="Q15" s="181">
        <f t="shared" si="7"/>
        <v>2.2345195256595372E-2</v>
      </c>
      <c r="R15" s="182">
        <v>1.0005589128398498</v>
      </c>
      <c r="S15" s="182">
        <v>0.80275563651981874</v>
      </c>
      <c r="T15" s="96">
        <f>S15/R15-1</f>
        <v>-0.19769278328510731</v>
      </c>
      <c r="U15" s="181">
        <f t="shared" si="2"/>
        <v>2.2260879503250973E-2</v>
      </c>
      <c r="V15" s="182">
        <v>1.1253799944571989</v>
      </c>
      <c r="W15" s="182">
        <v>0.94683429425989041</v>
      </c>
      <c r="X15" s="96">
        <f>W15/V15-1</f>
        <v>-0.15865370015167712</v>
      </c>
      <c r="Y15" s="181">
        <f t="shared" si="4"/>
        <v>2.5501839572017803E-2</v>
      </c>
      <c r="Z15" s="180">
        <v>0.5212787621660836</v>
      </c>
      <c r="AA15" s="180">
        <v>0.89133939749926783</v>
      </c>
      <c r="AB15" s="96">
        <f t="shared" si="8"/>
        <v>0.70990928883321724</v>
      </c>
      <c r="AC15" s="181">
        <f t="shared" si="9"/>
        <v>2.5709962096663458E-2</v>
      </c>
    </row>
    <row r="16" spans="3:29" ht="15" customHeight="1">
      <c r="C16" s="59" t="s">
        <v>181</v>
      </c>
      <c r="D16" s="180">
        <v>0.57280925584714604</v>
      </c>
      <c r="E16" s="180">
        <v>0.52695037865422556</v>
      </c>
      <c r="F16" s="180">
        <v>0.51066519355843643</v>
      </c>
      <c r="G16" s="180">
        <v>0.53379576594469791</v>
      </c>
      <c r="H16" s="17">
        <f t="shared" si="5"/>
        <v>-8.0059595275041917E-2</v>
      </c>
      <c r="I16" s="17">
        <f t="shared" si="5"/>
        <v>-3.0904589417659722E-2</v>
      </c>
      <c r="J16" s="17">
        <f t="shared" si="5"/>
        <v>4.5294985203675475E-2</v>
      </c>
      <c r="K16" s="170">
        <f t="shared" si="0"/>
        <v>1.4305492076970143E-2</v>
      </c>
      <c r="L16" s="180">
        <v>0.47284043991335029</v>
      </c>
      <c r="M16" s="180">
        <v>0.47336119777741126</v>
      </c>
      <c r="N16" s="180">
        <v>0.51417163631795293</v>
      </c>
      <c r="O16" s="17">
        <f t="shared" si="6"/>
        <v>1.1013395219672262E-3</v>
      </c>
      <c r="P16" s="17">
        <f t="shared" si="6"/>
        <v>8.621416105113866E-2</v>
      </c>
      <c r="Q16" s="181">
        <f t="shared" si="7"/>
        <v>1.4036298539085317E-2</v>
      </c>
      <c r="R16" s="182">
        <v>0.48166810799198073</v>
      </c>
      <c r="S16" s="182">
        <v>0.49379575585946278</v>
      </c>
      <c r="T16" s="96">
        <f t="shared" si="1"/>
        <v>2.5178432340145607E-2</v>
      </c>
      <c r="U16" s="181">
        <f t="shared" si="2"/>
        <v>1.3693242775671067E-2</v>
      </c>
      <c r="V16" s="182">
        <v>0.5233443089090295</v>
      </c>
      <c r="W16" s="182">
        <v>0.54483756372607983</v>
      </c>
      <c r="X16" s="96">
        <f t="shared" si="3"/>
        <v>4.1069052345014345E-2</v>
      </c>
      <c r="Y16" s="181">
        <f t="shared" si="4"/>
        <v>1.467454255426213E-2</v>
      </c>
      <c r="Z16" s="180">
        <v>0.52326793936958316</v>
      </c>
      <c r="AA16" s="180">
        <v>0.36968478163114959</v>
      </c>
      <c r="AB16" s="96">
        <f t="shared" si="8"/>
        <v>-0.29350767777491915</v>
      </c>
      <c r="AC16" s="181">
        <f t="shared" si="9"/>
        <v>1.0663257733379805E-2</v>
      </c>
    </row>
    <row r="17" spans="3:29" ht="15" customHeight="1">
      <c r="C17" s="59" t="s">
        <v>182</v>
      </c>
      <c r="D17" s="180">
        <v>0.60163689407503096</v>
      </c>
      <c r="E17" s="180">
        <v>0.60237015404228056</v>
      </c>
      <c r="F17" s="180">
        <v>0.48834930990009495</v>
      </c>
      <c r="G17" s="180">
        <v>0.50529559658113832</v>
      </c>
      <c r="H17" s="17">
        <f t="shared" si="5"/>
        <v>1.2187749362959632E-3</v>
      </c>
      <c r="I17" s="17">
        <f t="shared" si="5"/>
        <v>-0.18928700795853581</v>
      </c>
      <c r="J17" s="17">
        <f t="shared" si="5"/>
        <v>3.4701158243696906E-2</v>
      </c>
      <c r="K17" s="170">
        <f t="shared" si="0"/>
        <v>1.3541700055688078E-2</v>
      </c>
      <c r="L17" s="180">
        <v>0.59467689375263866</v>
      </c>
      <c r="M17" s="180">
        <v>0.51938672285987941</v>
      </c>
      <c r="N17" s="180">
        <v>0.47889500675810798</v>
      </c>
      <c r="O17" s="17">
        <f t="shared" si="6"/>
        <v>-0.12660685438381414</v>
      </c>
      <c r="P17" s="17">
        <f t="shared" si="6"/>
        <v>-7.796062994990216E-2</v>
      </c>
      <c r="Q17" s="181">
        <f t="shared" si="7"/>
        <v>1.3073286834471348E-2</v>
      </c>
      <c r="R17" s="182">
        <v>0.49762714575687073</v>
      </c>
      <c r="S17" s="182">
        <v>0.50841121817612989</v>
      </c>
      <c r="T17" s="96">
        <f t="shared" si="1"/>
        <v>2.1670989035087684E-2</v>
      </c>
      <c r="U17" s="181">
        <f t="shared" si="2"/>
        <v>1.4098538024579107E-2</v>
      </c>
      <c r="V17" s="182">
        <v>0.47262700320806245</v>
      </c>
      <c r="W17" s="182">
        <v>0.51473692975913676</v>
      </c>
      <c r="X17" s="96">
        <f t="shared" si="3"/>
        <v>8.9097589145866962E-2</v>
      </c>
      <c r="Y17" s="181">
        <f t="shared" si="4"/>
        <v>1.3863818288047168E-2</v>
      </c>
      <c r="Z17" s="180">
        <v>0.52920734092730537</v>
      </c>
      <c r="AA17" s="180">
        <v>0.43287119493187304</v>
      </c>
      <c r="AB17" s="96">
        <f t="shared" si="8"/>
        <v>-0.18203856701350174</v>
      </c>
      <c r="AC17" s="181">
        <f t="shared" si="9"/>
        <v>1.2485818584547663E-2</v>
      </c>
    </row>
    <row r="18" spans="3:29" ht="15" customHeight="1">
      <c r="C18" s="183" t="s">
        <v>183</v>
      </c>
      <c r="D18" s="180">
        <v>0.41760205896798502</v>
      </c>
      <c r="E18" s="180">
        <v>0.37078557740137341</v>
      </c>
      <c r="F18" s="180">
        <v>0.31247864147086113</v>
      </c>
      <c r="G18" s="180">
        <v>0.40444386898093015</v>
      </c>
      <c r="H18" s="17">
        <f t="shared" si="5"/>
        <v>-0.11210788012470208</v>
      </c>
      <c r="I18" s="17">
        <f t="shared" si="5"/>
        <v>-0.15725243775432862</v>
      </c>
      <c r="J18" s="17">
        <f t="shared" si="5"/>
        <v>0.29430884324503448</v>
      </c>
      <c r="K18" s="170">
        <f t="shared" si="0"/>
        <v>1.0838918051450527E-2</v>
      </c>
      <c r="L18" s="180">
        <v>0.33074843931621278</v>
      </c>
      <c r="M18" s="180">
        <v>0.35800518791362357</v>
      </c>
      <c r="N18" s="180">
        <v>0.45886369670279181</v>
      </c>
      <c r="O18" s="17">
        <f t="shared" si="6"/>
        <v>8.2409303740816453E-2</v>
      </c>
      <c r="P18" s="17">
        <f t="shared" si="6"/>
        <v>0.28172359561868277</v>
      </c>
      <c r="Q18" s="181">
        <f t="shared" si="7"/>
        <v>1.2526454943706505E-2</v>
      </c>
      <c r="R18" s="182">
        <v>0.29313436236989243</v>
      </c>
      <c r="S18" s="182">
        <v>0.35434748802165977</v>
      </c>
      <c r="T18" s="96">
        <f t="shared" si="1"/>
        <v>0.2088227567620522</v>
      </c>
      <c r="U18" s="181">
        <f t="shared" si="2"/>
        <v>9.8262614104175049E-3</v>
      </c>
      <c r="V18" s="182">
        <v>0.3032295040022574</v>
      </c>
      <c r="W18" s="182">
        <v>0.35972450718546078</v>
      </c>
      <c r="X18" s="96">
        <f t="shared" si="3"/>
        <v>0.18631103648404479</v>
      </c>
      <c r="Y18" s="181">
        <f t="shared" si="4"/>
        <v>9.6887456738536486E-3</v>
      </c>
      <c r="Z18" s="180">
        <v>0.37670438161631753</v>
      </c>
      <c r="AA18" s="180">
        <v>0.35686507601145473</v>
      </c>
      <c r="AB18" s="96">
        <f t="shared" si="8"/>
        <v>-5.2665449548897514E-2</v>
      </c>
      <c r="AC18" s="181">
        <f t="shared" si="9"/>
        <v>1.0293483720812376E-2</v>
      </c>
    </row>
    <row r="19" spans="3:29" ht="15" customHeight="1">
      <c r="C19" s="59" t="s">
        <v>184</v>
      </c>
      <c r="D19" s="184">
        <v>0.70580267349700898</v>
      </c>
      <c r="E19" s="184">
        <v>0.26047995323643619</v>
      </c>
      <c r="F19" s="184">
        <v>0.27248017667335511</v>
      </c>
      <c r="G19" s="184">
        <v>0.34881783635656011</v>
      </c>
      <c r="H19" s="185">
        <f t="shared" si="5"/>
        <v>-0.63094507428563884</v>
      </c>
      <c r="I19" s="185">
        <f t="shared" si="5"/>
        <v>4.6069662128764177E-2</v>
      </c>
      <c r="J19" s="185">
        <f t="shared" si="5"/>
        <v>0.28015858113127012</v>
      </c>
      <c r="K19" s="170">
        <f t="shared" si="0"/>
        <v>9.3481648088261753E-3</v>
      </c>
      <c r="L19" s="180">
        <v>0.34863807009089803</v>
      </c>
      <c r="M19" s="180">
        <v>0.32922249883339605</v>
      </c>
      <c r="N19" s="180">
        <v>0.37350544509492239</v>
      </c>
      <c r="O19" s="185">
        <f t="shared" si="6"/>
        <v>-5.5689762315515035E-2</v>
      </c>
      <c r="P19" s="185">
        <f t="shared" si="6"/>
        <v>0.13450765490950189</v>
      </c>
      <c r="Q19" s="181">
        <f t="shared" si="7"/>
        <v>1.0196272145366525E-2</v>
      </c>
      <c r="R19" s="186">
        <v>0.2859994310661339</v>
      </c>
      <c r="S19" s="186">
        <v>0.38548784277026099</v>
      </c>
      <c r="T19" s="187">
        <f t="shared" si="1"/>
        <v>0.34786227138025883</v>
      </c>
      <c r="U19" s="181">
        <f t="shared" si="2"/>
        <v>1.0689801513047463E-2</v>
      </c>
      <c r="V19" s="186">
        <v>0.27782253377633603</v>
      </c>
      <c r="W19" s="186">
        <v>0.33060461751300679</v>
      </c>
      <c r="X19" s="187">
        <f t="shared" si="3"/>
        <v>0.18998489078342207</v>
      </c>
      <c r="Y19" s="181">
        <f t="shared" si="4"/>
        <v>8.9044365721620434E-3</v>
      </c>
      <c r="Z19" s="184">
        <v>0.32430612632874883</v>
      </c>
      <c r="AA19" s="184">
        <v>0.27160291596637165</v>
      </c>
      <c r="AB19" s="96">
        <f t="shared" si="8"/>
        <v>-0.16251068383750478</v>
      </c>
      <c r="AC19" s="181">
        <f t="shared" si="9"/>
        <v>7.834165856944993E-3</v>
      </c>
    </row>
    <row r="20" spans="3:29" ht="15" customHeight="1">
      <c r="C20" s="59" t="s">
        <v>185</v>
      </c>
      <c r="D20" s="180">
        <v>0.267469084381179</v>
      </c>
      <c r="E20" s="180">
        <v>0.2666397910835806</v>
      </c>
      <c r="F20" s="180">
        <v>0.26688494578526628</v>
      </c>
      <c r="G20" s="180">
        <v>0.24871521737228341</v>
      </c>
      <c r="H20" s="17">
        <f t="shared" si="5"/>
        <v>-3.1005201947621464E-3</v>
      </c>
      <c r="I20" s="17">
        <f t="shared" si="5"/>
        <v>9.1942279391021842E-4</v>
      </c>
      <c r="J20" s="17">
        <f t="shared" si="5"/>
        <v>-6.8080754272300203E-2</v>
      </c>
      <c r="K20" s="170">
        <f t="shared" si="0"/>
        <v>6.665458586476913E-3</v>
      </c>
      <c r="L20" s="184">
        <v>0.24842542559566241</v>
      </c>
      <c r="M20" s="184">
        <v>0.2671865055052709</v>
      </c>
      <c r="N20" s="184">
        <v>0.31026927615574679</v>
      </c>
      <c r="O20" s="17">
        <f t="shared" si="6"/>
        <v>7.5519966865807309E-2</v>
      </c>
      <c r="P20" s="17">
        <f t="shared" si="6"/>
        <v>0.16124605757690857</v>
      </c>
      <c r="Q20" s="181">
        <f t="shared" si="7"/>
        <v>8.4699969426841482E-3</v>
      </c>
      <c r="R20" s="182">
        <v>0.24143865263589187</v>
      </c>
      <c r="S20" s="182">
        <v>0.21734458284407213</v>
      </c>
      <c r="T20" s="96">
        <f t="shared" si="1"/>
        <v>-9.9793755178693155E-2</v>
      </c>
      <c r="U20" s="181">
        <f t="shared" si="2"/>
        <v>6.0270913703597386E-3</v>
      </c>
      <c r="V20" s="182">
        <v>0.24017946640893592</v>
      </c>
      <c r="W20" s="182">
        <v>0.25587658609192293</v>
      </c>
      <c r="X20" s="96">
        <f t="shared" si="3"/>
        <v>6.535579380570633E-2</v>
      </c>
      <c r="Y20" s="181">
        <f t="shared" si="4"/>
        <v>6.8917271884965398E-3</v>
      </c>
      <c r="Z20" s="180">
        <v>0.20292343201665033</v>
      </c>
      <c r="AA20" s="180">
        <v>0.36156905219080643</v>
      </c>
      <c r="AB20" s="96">
        <f t="shared" si="8"/>
        <v>0.78180039928133516</v>
      </c>
      <c r="AC20" s="181">
        <f t="shared" si="9"/>
        <v>1.0429166099055776E-2</v>
      </c>
    </row>
    <row r="21" spans="3:29" ht="15" customHeight="1">
      <c r="C21" s="59" t="s">
        <v>186</v>
      </c>
      <c r="D21" s="180">
        <v>0</v>
      </c>
      <c r="E21" s="180">
        <v>0.28291809529277617</v>
      </c>
      <c r="F21" s="180">
        <v>0.18537990304449337</v>
      </c>
      <c r="G21" s="180">
        <v>0.17867798032594964</v>
      </c>
      <c r="H21" s="17" t="s">
        <v>90</v>
      </c>
      <c r="I21" s="17">
        <f>F21/E21-1</f>
        <v>-0.34475770150843821</v>
      </c>
      <c r="J21" s="17">
        <f>G21/F21-1</f>
        <v>-3.6152369315541111E-2</v>
      </c>
      <c r="K21" s="170">
        <f t="shared" si="0"/>
        <v>4.7884913949405757E-3</v>
      </c>
      <c r="L21" s="180">
        <v>0.25122225982612451</v>
      </c>
      <c r="M21" s="180">
        <v>0.10961510044396273</v>
      </c>
      <c r="N21" s="180">
        <v>0.18409971781028758</v>
      </c>
      <c r="O21" s="17">
        <f t="shared" si="6"/>
        <v>-0.56367281896186539</v>
      </c>
      <c r="P21" s="17">
        <f t="shared" si="6"/>
        <v>0.67951055159961982</v>
      </c>
      <c r="Q21" s="181">
        <f t="shared" si="7"/>
        <v>5.0257120728235171E-3</v>
      </c>
      <c r="R21" s="182">
        <v>0.12071476884611557</v>
      </c>
      <c r="S21" s="182">
        <v>0.14670654301622371</v>
      </c>
      <c r="T21" s="96">
        <f t="shared" si="1"/>
        <v>0.21531561066270077</v>
      </c>
      <c r="U21" s="181">
        <f t="shared" si="2"/>
        <v>4.0682575466937055E-3</v>
      </c>
      <c r="V21" s="182">
        <v>0.19517613780532997</v>
      </c>
      <c r="W21" s="182">
        <v>0.15258246268007322</v>
      </c>
      <c r="X21" s="96">
        <f t="shared" si="3"/>
        <v>-0.2182319806314641</v>
      </c>
      <c r="Y21" s="181">
        <f t="shared" si="4"/>
        <v>4.1096245756626227E-3</v>
      </c>
      <c r="Z21" s="180">
        <v>7.8301860064716414E-2</v>
      </c>
      <c r="AA21" s="180">
        <v>0.1319160444241165</v>
      </c>
      <c r="AB21" s="96">
        <f>AA21/Z21-1</f>
        <v>0.68471150385301205</v>
      </c>
      <c r="AC21" s="181">
        <f t="shared" si="9"/>
        <v>3.8050113252046554E-3</v>
      </c>
    </row>
    <row r="22" spans="3:29" ht="15" customHeight="1">
      <c r="C22" s="86" t="s">
        <v>187</v>
      </c>
      <c r="D22" s="126">
        <v>40.642639932184302</v>
      </c>
      <c r="E22" s="126">
        <v>40.062917528009486</v>
      </c>
      <c r="F22" s="126">
        <v>37.178670560809259</v>
      </c>
      <c r="G22" s="126">
        <v>37.314044359511058</v>
      </c>
      <c r="H22" s="123">
        <f>E22/D22-1</f>
        <v>-1.4263896369481222E-2</v>
      </c>
      <c r="I22" s="123">
        <f>F22/E22-1</f>
        <v>-7.199293374437199E-2</v>
      </c>
      <c r="J22" s="123">
        <f>G22/F22-1</f>
        <v>3.6411683543224882E-3</v>
      </c>
      <c r="K22" s="123">
        <f t="shared" si="0"/>
        <v>1</v>
      </c>
      <c r="L22" s="126">
        <v>37.182187930313901</v>
      </c>
      <c r="M22" s="126">
        <v>35.856282569163113</v>
      </c>
      <c r="N22" s="126">
        <v>36.631568848881095</v>
      </c>
      <c r="O22" s="123">
        <f>M22/L22-1</f>
        <v>-3.565969177595929E-2</v>
      </c>
      <c r="P22" s="123">
        <f>N22/M22-1</f>
        <v>2.1622048471492628E-2</v>
      </c>
      <c r="Q22" s="88">
        <f t="shared" si="7"/>
        <v>1</v>
      </c>
      <c r="R22" s="188">
        <v>35.931389038883296</v>
      </c>
      <c r="S22" s="188">
        <v>36.061272260270961</v>
      </c>
      <c r="T22" s="189">
        <f>S22/R22-1</f>
        <v>3.6147564806667809E-3</v>
      </c>
      <c r="U22" s="189">
        <f t="shared" si="2"/>
        <v>1</v>
      </c>
      <c r="V22" s="188">
        <v>37.18072566228809</v>
      </c>
      <c r="W22" s="188">
        <v>37.128078215142395</v>
      </c>
      <c r="X22" s="189">
        <f>W22/V22-1</f>
        <v>-1.41598761745243E-3</v>
      </c>
      <c r="Y22" s="190">
        <f t="shared" si="4"/>
        <v>1</v>
      </c>
      <c r="Z22" s="126">
        <v>34.573622618362492</v>
      </c>
      <c r="AA22" s="126">
        <v>34.669028065776203</v>
      </c>
      <c r="AB22" s="123">
        <f t="shared" si="8"/>
        <v>2.7594865735314222E-3</v>
      </c>
      <c r="AC22" s="123">
        <f t="shared" si="9"/>
        <v>1</v>
      </c>
    </row>
    <row r="23" spans="3:29" ht="15" customHeight="1">
      <c r="C23" s="173" t="s">
        <v>188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</row>
    <row r="24" spans="3:29"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</row>
    <row r="25" spans="3:29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</row>
    <row r="26" spans="3:29"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92" t="s">
        <v>94</v>
      </c>
    </row>
    <row r="27" spans="3:29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92"/>
    </row>
    <row r="28" spans="3:29"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3:29" ht="15.75" customHeight="1">
      <c r="C29" s="174" t="s">
        <v>189</v>
      </c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</row>
    <row r="30" spans="3:29" ht="12.75" customHeight="1">
      <c r="C30" s="160"/>
      <c r="D30" s="175" t="s">
        <v>190</v>
      </c>
      <c r="E30" s="175"/>
      <c r="F30" s="175"/>
      <c r="G30" s="176"/>
      <c r="H30" s="177"/>
      <c r="I30" s="177"/>
      <c r="J30" s="177"/>
      <c r="K30" s="178" t="s">
        <v>166</v>
      </c>
      <c r="L30" s="163" t="s">
        <v>190</v>
      </c>
      <c r="M30" s="163"/>
      <c r="N30" s="179"/>
      <c r="O30" s="177"/>
      <c r="P30" s="177"/>
      <c r="Q30" s="178" t="s">
        <v>191</v>
      </c>
      <c r="R30" s="163" t="s">
        <v>190</v>
      </c>
      <c r="S30" s="163"/>
      <c r="T30" s="177"/>
      <c r="U30" s="178" t="s">
        <v>168</v>
      </c>
      <c r="V30" s="163" t="s">
        <v>190</v>
      </c>
      <c r="W30" s="163"/>
      <c r="X30" s="177"/>
      <c r="Y30" s="178" t="s">
        <v>169</v>
      </c>
      <c r="Z30" s="163" t="s">
        <v>190</v>
      </c>
      <c r="AA30" s="163"/>
      <c r="AB30" s="177"/>
      <c r="AC30" s="178" t="s">
        <v>170</v>
      </c>
    </row>
    <row r="31" spans="3:29" ht="51">
      <c r="C31" s="160"/>
      <c r="D31" s="13">
        <v>2007</v>
      </c>
      <c r="E31" s="13">
        <v>2008</v>
      </c>
      <c r="F31" s="13">
        <v>2009</v>
      </c>
      <c r="G31" s="13">
        <v>2010</v>
      </c>
      <c r="H31" s="177" t="s">
        <v>497</v>
      </c>
      <c r="I31" s="177" t="s">
        <v>498</v>
      </c>
      <c r="J31" s="177" t="s">
        <v>322</v>
      </c>
      <c r="K31" s="178"/>
      <c r="L31" s="176" t="s">
        <v>148</v>
      </c>
      <c r="M31" s="176" t="s">
        <v>149</v>
      </c>
      <c r="N31" s="176" t="s">
        <v>111</v>
      </c>
      <c r="O31" s="177" t="s">
        <v>96</v>
      </c>
      <c r="P31" s="177" t="s">
        <v>131</v>
      </c>
      <c r="Q31" s="178"/>
      <c r="R31" s="14" t="s">
        <v>161</v>
      </c>
      <c r="S31" s="14" t="s">
        <v>162</v>
      </c>
      <c r="T31" s="14" t="s">
        <v>260</v>
      </c>
      <c r="U31" s="178"/>
      <c r="V31" s="14" t="s">
        <v>219</v>
      </c>
      <c r="W31" s="14" t="s">
        <v>220</v>
      </c>
      <c r="X31" s="14" t="s">
        <v>261</v>
      </c>
      <c r="Y31" s="178"/>
      <c r="Z31" s="177" t="s">
        <v>51</v>
      </c>
      <c r="AA31" s="177" t="s">
        <v>52</v>
      </c>
      <c r="AB31" s="177" t="s">
        <v>110</v>
      </c>
      <c r="AC31" s="178"/>
    </row>
    <row r="32" spans="3:29">
      <c r="C32" s="59" t="s">
        <v>171</v>
      </c>
      <c r="D32" s="180">
        <v>111.158840796685</v>
      </c>
      <c r="E32" s="180">
        <v>110.50488743682094</v>
      </c>
      <c r="F32" s="180">
        <v>106.64920229498232</v>
      </c>
      <c r="G32" s="180">
        <v>105.91553394429451</v>
      </c>
      <c r="H32" s="17">
        <f>E32/D32-1</f>
        <v>-5.8830530723164021E-3</v>
      </c>
      <c r="I32" s="17">
        <f>F32/E32-1</f>
        <v>-3.4891534947203429E-2</v>
      </c>
      <c r="J32" s="17">
        <f>G32/F32-1</f>
        <v>-6.8792671196784561E-3</v>
      </c>
      <c r="K32" s="170">
        <f>G32/$G$48</f>
        <v>0.29430340262486421</v>
      </c>
      <c r="L32" s="180">
        <v>115.21505010900405</v>
      </c>
      <c r="M32" s="180">
        <v>109.60279171550982</v>
      </c>
      <c r="N32" s="180">
        <v>115.24954221279991</v>
      </c>
      <c r="O32" s="17">
        <f>M32/L32-1</f>
        <v>-4.8711156990206672E-2</v>
      </c>
      <c r="P32" s="17">
        <f>N32/M32-1</f>
        <v>5.1520133829684456E-2</v>
      </c>
      <c r="Q32" s="181">
        <f>N32/$N$48</f>
        <v>0.32631700930492957</v>
      </c>
      <c r="R32" s="182">
        <v>107.28647195549429</v>
      </c>
      <c r="S32" s="182">
        <v>101.31635469041311</v>
      </c>
      <c r="T32" s="96">
        <f t="shared" ref="T32:T40" si="10">S32/R32-1</f>
        <v>-5.5646505624285747E-2</v>
      </c>
      <c r="U32" s="170">
        <f>S32/$S$48</f>
        <v>0.28255045782344246</v>
      </c>
      <c r="V32" s="182">
        <v>102.8632103153642</v>
      </c>
      <c r="W32" s="182">
        <v>101.41440848776752</v>
      </c>
      <c r="X32" s="96">
        <f>W32/V32-1</f>
        <v>-1.40847424764875E-2</v>
      </c>
      <c r="Y32" s="181">
        <f>W32/$W$48</f>
        <v>0.28111542993312311</v>
      </c>
      <c r="Z32" s="180">
        <v>108.63652481958557</v>
      </c>
      <c r="AA32" s="180">
        <v>118.494087770858</v>
      </c>
      <c r="AB32" s="96">
        <f>AA32/Z32-1</f>
        <v>9.0738938562725968E-2</v>
      </c>
      <c r="AC32" s="170">
        <f>AA32/$AA$48</f>
        <v>0.34362283758594137</v>
      </c>
    </row>
    <row r="33" spans="3:29">
      <c r="C33" s="183" t="s">
        <v>172</v>
      </c>
      <c r="D33" s="180">
        <v>73.635720525149694</v>
      </c>
      <c r="E33" s="180">
        <v>70.39547530314573</v>
      </c>
      <c r="F33" s="180">
        <v>62.762028300195041</v>
      </c>
      <c r="G33" s="180">
        <v>65.371663336612684</v>
      </c>
      <c r="H33" s="17">
        <f t="shared" ref="H33:J40" si="11">E33/D33-1</f>
        <v>-4.4003714486602785E-2</v>
      </c>
      <c r="I33" s="17">
        <f t="shared" si="11"/>
        <v>-0.10843661428633866</v>
      </c>
      <c r="J33" s="17">
        <f t="shared" si="11"/>
        <v>4.1579839069820768E-2</v>
      </c>
      <c r="K33" s="170">
        <f t="shared" ref="K33:K48" si="12">G33/$G$48</f>
        <v>0.18164571558814838</v>
      </c>
      <c r="L33" s="180">
        <v>64.081349307925777</v>
      </c>
      <c r="M33" s="180">
        <v>62.945231289051428</v>
      </c>
      <c r="N33" s="180">
        <v>65.844829794827234</v>
      </c>
      <c r="O33" s="17">
        <f t="shared" ref="O33:P40" si="13">M33/L33-1</f>
        <v>-1.7729308623247619E-2</v>
      </c>
      <c r="P33" s="17">
        <f t="shared" si="13"/>
        <v>4.6065419832370225E-2</v>
      </c>
      <c r="Q33" s="181">
        <f t="shared" ref="Q33:Q48" si="14">N33/$N$48</f>
        <v>0.18643273998578905</v>
      </c>
      <c r="R33" s="182">
        <v>60.234114219758403</v>
      </c>
      <c r="S33" s="182">
        <v>67.019406773614108</v>
      </c>
      <c r="T33" s="96">
        <f t="shared" si="10"/>
        <v>0.112648664992403</v>
      </c>
      <c r="U33" s="170">
        <f t="shared" ref="U33:U48" si="15">S33/$S$48</f>
        <v>0.18690332991946865</v>
      </c>
      <c r="V33" s="182">
        <v>63.997652699111626</v>
      </c>
      <c r="W33" s="182">
        <v>65.828934950528918</v>
      </c>
      <c r="X33" s="96">
        <f t="shared" ref="X33:X40" si="16">W33/V33-1</f>
        <v>2.861483467256476E-2</v>
      </c>
      <c r="Y33" s="181">
        <f t="shared" ref="Y33:Y48" si="17">W33/$W$48</f>
        <v>0.18247436066138123</v>
      </c>
      <c r="Z33" s="180">
        <v>60.90168824676342</v>
      </c>
      <c r="AA33" s="180">
        <v>62.49979087519592</v>
      </c>
      <c r="AB33" s="96">
        <f>AA33/Z33-1</f>
        <v>2.6240695035534278E-2</v>
      </c>
      <c r="AC33" s="170">
        <f t="shared" ref="AC33:AC48" si="18">AA33/$AA$48</f>
        <v>0.18124411009090499</v>
      </c>
    </row>
    <row r="34" spans="3:29">
      <c r="C34" s="59" t="s">
        <v>173</v>
      </c>
      <c r="D34" s="180">
        <v>50.246789024851502</v>
      </c>
      <c r="E34" s="180">
        <v>47.089341623422484</v>
      </c>
      <c r="F34" s="180">
        <v>45.154065331216671</v>
      </c>
      <c r="G34" s="180">
        <v>42.918961354431346</v>
      </c>
      <c r="H34" s="17">
        <f t="shared" si="11"/>
        <v>-6.2838789556629804E-2</v>
      </c>
      <c r="I34" s="17">
        <f t="shared" si="11"/>
        <v>-4.109796878627836E-2</v>
      </c>
      <c r="J34" s="17">
        <f t="shared" si="11"/>
        <v>-4.9499507085137617E-2</v>
      </c>
      <c r="K34" s="170">
        <f t="shared" si="12"/>
        <v>0.11925725994430127</v>
      </c>
      <c r="L34" s="180">
        <v>50.817263802178807</v>
      </c>
      <c r="M34" s="180">
        <v>49.01816462271649</v>
      </c>
      <c r="N34" s="180">
        <v>38.018832154199544</v>
      </c>
      <c r="O34" s="17">
        <f t="shared" si="13"/>
        <v>-3.5403306767279763E-2</v>
      </c>
      <c r="P34" s="17">
        <f t="shared" si="13"/>
        <v>-0.22439298886803949</v>
      </c>
      <c r="Q34" s="181">
        <f t="shared" si="14"/>
        <v>0.10764634173485355</v>
      </c>
      <c r="R34" s="182">
        <v>46.729821776723888</v>
      </c>
      <c r="S34" s="182">
        <v>47.181716013633029</v>
      </c>
      <c r="T34" s="96">
        <f t="shared" si="10"/>
        <v>9.6703608044623746E-3</v>
      </c>
      <c r="U34" s="170">
        <f t="shared" si="15"/>
        <v>0.13158009386819267</v>
      </c>
      <c r="V34" s="182">
        <v>45.046997090324602</v>
      </c>
      <c r="W34" s="182">
        <v>44.003475875639879</v>
      </c>
      <c r="X34" s="96">
        <f t="shared" si="16"/>
        <v>-2.3165167094098216E-2</v>
      </c>
      <c r="Y34" s="181">
        <f t="shared" si="17"/>
        <v>0.12197533095925296</v>
      </c>
      <c r="Z34" s="180">
        <v>54.580354379966472</v>
      </c>
      <c r="AA34" s="180">
        <v>37.097876350421338</v>
      </c>
      <c r="AB34" s="96">
        <f t="shared" ref="AB34:AB46" si="19">AA34/Z34-1</f>
        <v>-0.32030715498545781</v>
      </c>
      <c r="AC34" s="170">
        <f t="shared" si="18"/>
        <v>0.10758070533101553</v>
      </c>
    </row>
    <row r="35" spans="3:29">
      <c r="C35" s="59" t="s">
        <v>174</v>
      </c>
      <c r="D35" s="180">
        <v>30.917472594387402</v>
      </c>
      <c r="E35" s="180">
        <v>29.53707811558667</v>
      </c>
      <c r="F35" s="180">
        <v>29.184573885219965</v>
      </c>
      <c r="G35" s="180">
        <v>29.380448000696223</v>
      </c>
      <c r="H35" s="17">
        <f t="shared" si="11"/>
        <v>-4.4647714155371165E-2</v>
      </c>
      <c r="I35" s="17">
        <f t="shared" si="11"/>
        <v>-1.1934295903855419E-2</v>
      </c>
      <c r="J35" s="17">
        <f t="shared" si="11"/>
        <v>6.7115633158330024E-3</v>
      </c>
      <c r="K35" s="170">
        <f t="shared" si="12"/>
        <v>8.1638315884764265E-2</v>
      </c>
      <c r="L35" s="180">
        <v>27.231785666839123</v>
      </c>
      <c r="M35" s="180">
        <v>29.322346789292379</v>
      </c>
      <c r="N35" s="180">
        <v>28.41439513101173</v>
      </c>
      <c r="O35" s="17">
        <f t="shared" si="13"/>
        <v>7.6769153078308339E-2</v>
      </c>
      <c r="P35" s="17">
        <f t="shared" si="13"/>
        <v>-3.096449492276665E-2</v>
      </c>
      <c r="Q35" s="181">
        <f t="shared" si="14"/>
        <v>8.0452384125223167E-2</v>
      </c>
      <c r="R35" s="182">
        <v>27.574948610748905</v>
      </c>
      <c r="S35" s="182">
        <v>28.864827916100925</v>
      </c>
      <c r="T35" s="96">
        <f t="shared" si="10"/>
        <v>4.6777215202106204E-2</v>
      </c>
      <c r="U35" s="170">
        <f t="shared" si="15"/>
        <v>8.0498063393717068E-2</v>
      </c>
      <c r="V35" s="182">
        <v>28.819636569523922</v>
      </c>
      <c r="W35" s="182">
        <v>29.430137682642286</v>
      </c>
      <c r="X35" s="96">
        <f t="shared" si="16"/>
        <v>2.1183511861629478E-2</v>
      </c>
      <c r="Y35" s="181">
        <f t="shared" si="17"/>
        <v>8.1578800596612516E-2</v>
      </c>
      <c r="Z35" s="180">
        <v>26.57634942809344</v>
      </c>
      <c r="AA35" s="180">
        <v>27.092290134349319</v>
      </c>
      <c r="AB35" s="96">
        <f t="shared" si="19"/>
        <v>1.9413528093910726E-2</v>
      </c>
      <c r="AC35" s="170">
        <f t="shared" si="18"/>
        <v>7.8565351131014566E-2</v>
      </c>
    </row>
    <row r="36" spans="3:29">
      <c r="C36" s="59" t="s">
        <v>175</v>
      </c>
      <c r="D36" s="180">
        <v>27.924778521968602</v>
      </c>
      <c r="E36" s="180">
        <v>28.143811648762</v>
      </c>
      <c r="F36" s="180">
        <v>23.831379022425992</v>
      </c>
      <c r="G36" s="180">
        <v>24.831373257426705</v>
      </c>
      <c r="H36" s="17">
        <f t="shared" si="11"/>
        <v>7.8436835809130301E-3</v>
      </c>
      <c r="I36" s="17">
        <f t="shared" si="11"/>
        <v>-0.15322844965549309</v>
      </c>
      <c r="J36" s="17">
        <f t="shared" si="11"/>
        <v>4.1961240852226522E-2</v>
      </c>
      <c r="K36" s="170">
        <f t="shared" si="12"/>
        <v>6.8997977627647172E-2</v>
      </c>
      <c r="L36" s="180">
        <v>19.18596276399424</v>
      </c>
      <c r="M36" s="180">
        <v>20.432107319044938</v>
      </c>
      <c r="N36" s="180">
        <v>19.969036373880545</v>
      </c>
      <c r="O36" s="17">
        <f t="shared" si="13"/>
        <v>6.4950848199773592E-2</v>
      </c>
      <c r="P36" s="17">
        <f t="shared" si="13"/>
        <v>-2.2663885713479992E-2</v>
      </c>
      <c r="Q36" s="181">
        <f t="shared" si="14"/>
        <v>5.654023524183982E-2</v>
      </c>
      <c r="R36" s="182">
        <v>20.93510900913336</v>
      </c>
      <c r="S36" s="182">
        <v>23.917291783969183</v>
      </c>
      <c r="T36" s="96">
        <f t="shared" si="10"/>
        <v>0.14244887731584233</v>
      </c>
      <c r="U36" s="170">
        <f t="shared" si="15"/>
        <v>6.670040354399763E-2</v>
      </c>
      <c r="V36" s="182">
        <v>25.177574161063081</v>
      </c>
      <c r="W36" s="182">
        <v>26.261046028782012</v>
      </c>
      <c r="X36" s="96">
        <f t="shared" si="16"/>
        <v>4.3033211253310943E-2</v>
      </c>
      <c r="Y36" s="181">
        <f t="shared" si="17"/>
        <v>7.2794244476267339E-2</v>
      </c>
      <c r="Z36" s="180">
        <v>19.811251889812162</v>
      </c>
      <c r="AA36" s="180">
        <v>18.047321549596688</v>
      </c>
      <c r="AB36" s="96">
        <f t="shared" si="19"/>
        <v>-8.9036793334729469E-2</v>
      </c>
      <c r="AC36" s="170">
        <f t="shared" si="18"/>
        <v>5.2335706855608115E-2</v>
      </c>
    </row>
    <row r="37" spans="3:29">
      <c r="C37" s="59" t="s">
        <v>176</v>
      </c>
      <c r="D37" s="180">
        <v>19.556528694952998</v>
      </c>
      <c r="E37" s="180">
        <v>20.396411753618594</v>
      </c>
      <c r="F37" s="180">
        <v>20.219376394978681</v>
      </c>
      <c r="G37" s="180">
        <v>20.974235553728594</v>
      </c>
      <c r="H37" s="17">
        <f t="shared" si="11"/>
        <v>4.2946428364986078E-2</v>
      </c>
      <c r="I37" s="17">
        <f t="shared" si="11"/>
        <v>-8.6797305711630024E-3</v>
      </c>
      <c r="J37" s="17">
        <f t="shared" si="11"/>
        <v>3.7333454009856437E-2</v>
      </c>
      <c r="K37" s="170">
        <f t="shared" si="12"/>
        <v>5.8280298092669394E-2</v>
      </c>
      <c r="L37" s="180">
        <v>18.851886852046768</v>
      </c>
      <c r="M37" s="180">
        <v>19.704397428497224</v>
      </c>
      <c r="N37" s="180">
        <v>19.315166439217709</v>
      </c>
      <c r="O37" s="17">
        <f t="shared" si="13"/>
        <v>4.5221498682923578E-2</v>
      </c>
      <c r="P37" s="17">
        <f t="shared" si="13"/>
        <v>-1.9753508864807756E-2</v>
      </c>
      <c r="Q37" s="181">
        <f t="shared" si="14"/>
        <v>5.4688870998157044E-2</v>
      </c>
      <c r="R37" s="182">
        <v>19.588317101799845</v>
      </c>
      <c r="S37" s="182">
        <v>20.037224442408874</v>
      </c>
      <c r="T37" s="96">
        <f t="shared" si="10"/>
        <v>2.2917095852393654E-2</v>
      </c>
      <c r="U37" s="170">
        <f t="shared" si="15"/>
        <v>5.5879694418668337E-2</v>
      </c>
      <c r="V37" s="182">
        <v>20.723920686246199</v>
      </c>
      <c r="W37" s="182">
        <v>21.448274055649662</v>
      </c>
      <c r="X37" s="96">
        <f t="shared" si="16"/>
        <v>3.4952525652358402E-2</v>
      </c>
      <c r="Y37" s="181">
        <f t="shared" si="17"/>
        <v>5.9453492579455994E-2</v>
      </c>
      <c r="Z37" s="180">
        <v>19.829576353258876</v>
      </c>
      <c r="AA37" s="180">
        <v>18.05498423724168</v>
      </c>
      <c r="AB37" s="96">
        <f t="shared" si="19"/>
        <v>-8.9492185027218341E-2</v>
      </c>
      <c r="AC37" s="170">
        <f t="shared" si="18"/>
        <v>5.2357928002009932E-2</v>
      </c>
    </row>
    <row r="38" spans="3:29">
      <c r="C38" s="59" t="s">
        <v>177</v>
      </c>
      <c r="D38" s="180">
        <v>11.473846250323801</v>
      </c>
      <c r="E38" s="180">
        <v>13.093067725966309</v>
      </c>
      <c r="F38" s="180">
        <v>15.81329030034259</v>
      </c>
      <c r="G38" s="180">
        <v>16.8625940054194</v>
      </c>
      <c r="H38" s="17">
        <f t="shared" si="11"/>
        <v>0.14112281447006603</v>
      </c>
      <c r="I38" s="17">
        <f t="shared" si="11"/>
        <v>0.2077605211635396</v>
      </c>
      <c r="J38" s="17">
        <f t="shared" si="11"/>
        <v>6.6355811165629275E-2</v>
      </c>
      <c r="K38" s="170">
        <f t="shared" si="12"/>
        <v>4.685543855622417E-2</v>
      </c>
      <c r="L38" s="180">
        <v>19.665596459289588</v>
      </c>
      <c r="M38" s="180">
        <v>18.35862288109249</v>
      </c>
      <c r="N38" s="180">
        <v>13.882595323279872</v>
      </c>
      <c r="O38" s="17">
        <f t="shared" si="13"/>
        <v>-6.6459900207080369E-2</v>
      </c>
      <c r="P38" s="17">
        <f t="shared" si="13"/>
        <v>-0.24381063802026615</v>
      </c>
      <c r="Q38" s="181">
        <f t="shared" si="14"/>
        <v>3.9307114807612335E-2</v>
      </c>
      <c r="R38" s="182">
        <v>19.779770018747843</v>
      </c>
      <c r="S38" s="182">
        <v>19.617454780642454</v>
      </c>
      <c r="T38" s="96">
        <f t="shared" si="10"/>
        <v>-8.206123627905737E-3</v>
      </c>
      <c r="U38" s="170">
        <f t="shared" si="15"/>
        <v>5.470904323925202E-2</v>
      </c>
      <c r="V38" s="182">
        <v>16.676069246116107</v>
      </c>
      <c r="W38" s="182">
        <v>17.697818794914923</v>
      </c>
      <c r="X38" s="96">
        <f t="shared" si="16"/>
        <v>6.1270406935782118E-2</v>
      </c>
      <c r="Y38" s="181">
        <f t="shared" si="17"/>
        <v>4.9057426982982495E-2</v>
      </c>
      <c r="Z38" s="180">
        <v>23.323263499075431</v>
      </c>
      <c r="AA38" s="180">
        <v>13.352705351662852</v>
      </c>
      <c r="AB38" s="96">
        <f t="shared" si="19"/>
        <v>-0.42749412610322846</v>
      </c>
      <c r="AC38" s="170">
        <f t="shared" si="18"/>
        <v>3.8721716743034013E-2</v>
      </c>
    </row>
    <row r="39" spans="3:29">
      <c r="C39" s="59" t="s">
        <v>178</v>
      </c>
      <c r="D39" s="180">
        <v>14.905876835747501</v>
      </c>
      <c r="E39" s="180">
        <v>14.540267812433424</v>
      </c>
      <c r="F39" s="180">
        <v>14.443084958534099</v>
      </c>
      <c r="G39" s="180">
        <v>14.510366733675948</v>
      </c>
      <c r="H39" s="17">
        <f t="shared" si="11"/>
        <v>-2.4527844107585017E-2</v>
      </c>
      <c r="I39" s="17">
        <f t="shared" si="11"/>
        <v>-6.6837045337103662E-3</v>
      </c>
      <c r="J39" s="17">
        <f t="shared" si="11"/>
        <v>4.6584074894673311E-3</v>
      </c>
      <c r="K39" s="170">
        <f t="shared" si="12"/>
        <v>4.0319395503415768E-2</v>
      </c>
      <c r="L39" s="180">
        <v>11.777590075977656</v>
      </c>
      <c r="M39" s="180">
        <v>11.843022509640601</v>
      </c>
      <c r="N39" s="180">
        <v>12.675556717228359</v>
      </c>
      <c r="O39" s="17">
        <f t="shared" si="13"/>
        <v>5.5556725306993293E-3</v>
      </c>
      <c r="P39" s="17">
        <f t="shared" si="13"/>
        <v>7.0297443655962688E-2</v>
      </c>
      <c r="Q39" s="181">
        <f t="shared" si="14"/>
        <v>3.58895114013007E-2</v>
      </c>
      <c r="R39" s="182">
        <v>12.596867642653484</v>
      </c>
      <c r="S39" s="182">
        <v>12.398700173089582</v>
      </c>
      <c r="T39" s="96">
        <f t="shared" si="10"/>
        <v>-1.5731487794068744E-2</v>
      </c>
      <c r="U39" s="170">
        <f t="shared" si="15"/>
        <v>3.4577422579274326E-2</v>
      </c>
      <c r="V39" s="182">
        <v>15.212752428336245</v>
      </c>
      <c r="W39" s="182">
        <v>15.433796131488322</v>
      </c>
      <c r="X39" s="96">
        <f t="shared" si="16"/>
        <v>1.4530158443934571E-2</v>
      </c>
      <c r="Y39" s="181">
        <f t="shared" si="17"/>
        <v>4.2781674711703688E-2</v>
      </c>
      <c r="Z39" s="180">
        <v>10.799566149583839</v>
      </c>
      <c r="AA39" s="180">
        <v>12.383216793519454</v>
      </c>
      <c r="AB39" s="96">
        <f t="shared" si="19"/>
        <v>0.1466402096158872</v>
      </c>
      <c r="AC39" s="170">
        <f t="shared" si="18"/>
        <v>3.5910281880557539E-2</v>
      </c>
    </row>
    <row r="40" spans="3:29">
      <c r="C40" s="59" t="s">
        <v>179</v>
      </c>
      <c r="D40" s="180">
        <v>11.558713018814</v>
      </c>
      <c r="E40" s="180">
        <v>10.301729735791728</v>
      </c>
      <c r="F40" s="180">
        <v>9.7934740008258654</v>
      </c>
      <c r="G40" s="180">
        <v>9.1651254683613548</v>
      </c>
      <c r="H40" s="17">
        <f t="shared" si="11"/>
        <v>-0.10874768505596544</v>
      </c>
      <c r="I40" s="17">
        <f t="shared" si="11"/>
        <v>-4.9336931564027409E-2</v>
      </c>
      <c r="J40" s="17">
        <f t="shared" si="11"/>
        <v>-6.4159922455660046E-2</v>
      </c>
      <c r="K40" s="170">
        <f t="shared" si="12"/>
        <v>2.5466780087623295E-2</v>
      </c>
      <c r="L40" s="180">
        <v>10.123435528212941</v>
      </c>
      <c r="M40" s="180">
        <v>9.740676407080727</v>
      </c>
      <c r="N40" s="180">
        <v>9.5545033578673237</v>
      </c>
      <c r="O40" s="17">
        <f t="shared" si="13"/>
        <v>-3.7809212106453827E-2</v>
      </c>
      <c r="P40" s="17">
        <f t="shared" si="13"/>
        <v>-1.9112948776131122E-2</v>
      </c>
      <c r="Q40" s="181">
        <f t="shared" si="14"/>
        <v>2.7052575665562184E-2</v>
      </c>
      <c r="R40" s="182">
        <v>9.8733030512210131</v>
      </c>
      <c r="S40" s="182">
        <v>9.300585709504583</v>
      </c>
      <c r="T40" s="96">
        <f t="shared" si="10"/>
        <v>-5.8006660865697168E-2</v>
      </c>
      <c r="U40" s="170">
        <f t="shared" si="15"/>
        <v>2.5937419069967244E-2</v>
      </c>
      <c r="V40" s="182">
        <v>9.7230143605669692</v>
      </c>
      <c r="W40" s="182">
        <v>9.0674529136513371</v>
      </c>
      <c r="X40" s="96">
        <f t="shared" si="16"/>
        <v>-6.7423683911684074E-2</v>
      </c>
      <c r="Y40" s="181">
        <f t="shared" si="17"/>
        <v>2.5134504674716934E-2</v>
      </c>
      <c r="Z40" s="180">
        <v>10.009360702239185</v>
      </c>
      <c r="AA40" s="180">
        <v>9.807353804224789</v>
      </c>
      <c r="AB40" s="96">
        <f t="shared" si="19"/>
        <v>-2.0181798221059699E-2</v>
      </c>
      <c r="AC40" s="170">
        <f t="shared" si="18"/>
        <v>2.8440496963307665E-2</v>
      </c>
    </row>
    <row r="41" spans="3:29">
      <c r="C41" s="59" t="s">
        <v>180</v>
      </c>
      <c r="D41" s="180">
        <v>12.266775166398901</v>
      </c>
      <c r="E41" s="180">
        <v>10.967378259977421</v>
      </c>
      <c r="F41" s="180">
        <v>10.499456308064547</v>
      </c>
      <c r="G41" s="180">
        <v>8.5462702921332578</v>
      </c>
      <c r="H41" s="17">
        <f>E41/D41-1</f>
        <v>-0.10592815868842065</v>
      </c>
      <c r="I41" s="17">
        <f>F41/E41-1</f>
        <v>-4.2664886796184742E-2</v>
      </c>
      <c r="J41" s="17">
        <f>G41/F41-1</f>
        <v>-0.18602734833336676</v>
      </c>
      <c r="K41" s="170">
        <f t="shared" si="12"/>
        <v>2.3747191115983599E-2</v>
      </c>
      <c r="L41" s="180">
        <v>9.4071830137963062</v>
      </c>
      <c r="M41" s="180">
        <v>7.7435901861502874</v>
      </c>
      <c r="N41" s="180">
        <v>7.8919377493183607</v>
      </c>
      <c r="O41" s="17">
        <f>M41/L41-1</f>
        <v>-0.17684282587106481</v>
      </c>
      <c r="P41" s="17">
        <f>N41/M41-1</f>
        <v>1.9157465671853169E-2</v>
      </c>
      <c r="Q41" s="181">
        <f t="shared" si="14"/>
        <v>2.2345195256595372E-2</v>
      </c>
      <c r="R41" s="182">
        <v>9.8387673170941632</v>
      </c>
      <c r="S41" s="182">
        <v>7.9822598089055177</v>
      </c>
      <c r="T41" s="96">
        <f>S41/R41-1</f>
        <v>-0.18869310029957664</v>
      </c>
      <c r="U41" s="170">
        <f t="shared" si="15"/>
        <v>2.2260879503250928E-2</v>
      </c>
      <c r="V41" s="182">
        <v>10.850865725149832</v>
      </c>
      <c r="W41" s="182">
        <v>9.1999716136584624</v>
      </c>
      <c r="X41" s="96">
        <f>W41/V41-1</f>
        <v>-0.15214399968704562</v>
      </c>
      <c r="Y41" s="181">
        <f t="shared" si="17"/>
        <v>2.5501839572017796E-2</v>
      </c>
      <c r="Z41" s="180">
        <v>5.4454691452574835</v>
      </c>
      <c r="AA41" s="180">
        <v>8.8657626095807682</v>
      </c>
      <c r="AB41" s="96">
        <f t="shared" si="19"/>
        <v>0.62809895219075007</v>
      </c>
      <c r="AC41" s="170">
        <f t="shared" si="18"/>
        <v>2.5709962096663559E-2</v>
      </c>
    </row>
    <row r="42" spans="3:29">
      <c r="C42" s="59" t="s">
        <v>181</v>
      </c>
      <c r="D42" s="180">
        <v>5.4704327301810496</v>
      </c>
      <c r="E42" s="180">
        <v>4.9546369193843001</v>
      </c>
      <c r="F42" s="180">
        <v>4.9166640197659444</v>
      </c>
      <c r="G42" s="180">
        <v>5.1483394964328424</v>
      </c>
      <c r="H42" s="17">
        <f t="shared" ref="H42:J46" si="20">E42/D42-1</f>
        <v>-9.4287935934398881E-2</v>
      </c>
      <c r="I42" s="17">
        <f t="shared" si="20"/>
        <v>-7.6641134832287072E-3</v>
      </c>
      <c r="J42" s="17">
        <f t="shared" si="20"/>
        <v>4.7120461299677396E-2</v>
      </c>
      <c r="K42" s="170">
        <f t="shared" si="12"/>
        <v>1.4305492076970124E-2</v>
      </c>
      <c r="L42" s="180">
        <v>4.6878105593921573</v>
      </c>
      <c r="M42" s="180">
        <v>4.7436381049915699</v>
      </c>
      <c r="N42" s="180">
        <v>4.9573786681776184</v>
      </c>
      <c r="O42" s="17">
        <f t="shared" ref="O42:P47" si="21">M42/L42-1</f>
        <v>1.1909087385700845E-2</v>
      </c>
      <c r="P42" s="17">
        <f t="shared" si="21"/>
        <v>4.5058362053618017E-2</v>
      </c>
      <c r="Q42" s="181">
        <f t="shared" si="14"/>
        <v>1.4036298539085321E-2</v>
      </c>
      <c r="R42" s="182">
        <v>4.7363732187917682</v>
      </c>
      <c r="S42" s="182">
        <v>4.9100944751919098</v>
      </c>
      <c r="T42" s="96">
        <f t="shared" ref="T42:T47" si="22">S42/R42-1</f>
        <v>3.667811812441113E-2</v>
      </c>
      <c r="U42" s="170">
        <f t="shared" si="15"/>
        <v>1.3693242775671095E-2</v>
      </c>
      <c r="V42" s="182">
        <v>5.0460634203224979</v>
      </c>
      <c r="W42" s="182">
        <v>5.2939465234018233</v>
      </c>
      <c r="X42" s="96">
        <f t="shared" ref="X42:X47" si="23">W42/V42-1</f>
        <v>4.9124056206071742E-2</v>
      </c>
      <c r="Y42" s="181">
        <f t="shared" si="17"/>
        <v>1.4674542554262119E-2</v>
      </c>
      <c r="Z42" s="180">
        <v>5.4662488199196542</v>
      </c>
      <c r="AA42" s="180">
        <v>3.6770926131077513</v>
      </c>
      <c r="AB42" s="96">
        <f t="shared" si="19"/>
        <v>-0.32730969001850174</v>
      </c>
      <c r="AC42" s="170">
        <f t="shared" si="18"/>
        <v>1.0663257733379826E-2</v>
      </c>
    </row>
    <row r="43" spans="3:29">
      <c r="C43" s="59" t="s">
        <v>182</v>
      </c>
      <c r="D43" s="180">
        <v>5.7457419261931904</v>
      </c>
      <c r="E43" s="180">
        <v>5.6637693514429559</v>
      </c>
      <c r="F43" s="180">
        <v>4.701807586164727</v>
      </c>
      <c r="G43" s="180">
        <v>4.8734618054685042</v>
      </c>
      <c r="H43" s="17">
        <f t="shared" si="20"/>
        <v>-1.4266664915203564E-2</v>
      </c>
      <c r="I43" s="17">
        <f t="shared" si="20"/>
        <v>-0.16984479868219748</v>
      </c>
      <c r="J43" s="17">
        <f t="shared" si="20"/>
        <v>3.6508133554609357E-2</v>
      </c>
      <c r="K43" s="170">
        <f t="shared" si="12"/>
        <v>1.3541700055688166E-2</v>
      </c>
      <c r="L43" s="180">
        <v>5.8957153124868524</v>
      </c>
      <c r="M43" s="180">
        <v>5.2048682092091747</v>
      </c>
      <c r="N43" s="180">
        <v>4.617259535746447</v>
      </c>
      <c r="O43" s="17">
        <f t="shared" si="21"/>
        <v>-0.11717782604165017</v>
      </c>
      <c r="P43" s="17">
        <f t="shared" si="21"/>
        <v>-0.11289597542989638</v>
      </c>
      <c r="Q43" s="181">
        <f t="shared" si="14"/>
        <v>1.3073286834471358E-2</v>
      </c>
      <c r="R43" s="182">
        <v>4.8933027680252446</v>
      </c>
      <c r="S43" s="182">
        <v>5.055424401425336</v>
      </c>
      <c r="T43" s="96">
        <f t="shared" si="22"/>
        <v>3.313133094061893E-2</v>
      </c>
      <c r="U43" s="170">
        <f t="shared" si="15"/>
        <v>1.409853802457909E-2</v>
      </c>
      <c r="V43" s="182">
        <v>4.5570493301368966</v>
      </c>
      <c r="W43" s="182">
        <v>5.0014719270254506</v>
      </c>
      <c r="X43" s="96">
        <f t="shared" si="23"/>
        <v>9.7524201449713743E-2</v>
      </c>
      <c r="Y43" s="181">
        <f t="shared" si="17"/>
        <v>1.3863818288047247E-2</v>
      </c>
      <c r="Z43" s="180">
        <v>5.528293987057241</v>
      </c>
      <c r="AA43" s="180">
        <v>4.3055801926389057</v>
      </c>
      <c r="AB43" s="96">
        <f t="shared" si="19"/>
        <v>-0.22117380104620599</v>
      </c>
      <c r="AC43" s="170">
        <f t="shared" si="18"/>
        <v>1.2485818584547698E-2</v>
      </c>
    </row>
    <row r="44" spans="3:29">
      <c r="C44" s="183" t="s">
        <v>183</v>
      </c>
      <c r="D44" s="180">
        <v>3.9881757290930602</v>
      </c>
      <c r="E44" s="180">
        <v>3.4863015293011728</v>
      </c>
      <c r="F44" s="180">
        <v>3.0085318381686821</v>
      </c>
      <c r="G44" s="180">
        <v>3.9007696905942817</v>
      </c>
      <c r="H44" s="17">
        <f t="shared" si="20"/>
        <v>-0.12584054311619242</v>
      </c>
      <c r="I44" s="17">
        <f t="shared" si="20"/>
        <v>-0.13704198765281772</v>
      </c>
      <c r="J44" s="17">
        <f t="shared" si="20"/>
        <v>0.2965691906949246</v>
      </c>
      <c r="K44" s="170">
        <f t="shared" si="12"/>
        <v>1.0838918051450536E-2</v>
      </c>
      <c r="L44" s="180">
        <v>3.2790892983120656</v>
      </c>
      <c r="M44" s="180">
        <v>3.5876346839275639</v>
      </c>
      <c r="N44" s="180">
        <v>4.4241279389221049</v>
      </c>
      <c r="O44" s="17">
        <f t="shared" si="21"/>
        <v>9.4094840837156912E-2</v>
      </c>
      <c r="P44" s="17">
        <f t="shared" si="21"/>
        <v>0.23316009813986693</v>
      </c>
      <c r="Q44" s="181">
        <f t="shared" si="14"/>
        <v>1.2526454943706545E-2</v>
      </c>
      <c r="R44" s="182">
        <v>2.8824697346569481</v>
      </c>
      <c r="S44" s="182">
        <v>3.5234803511119366</v>
      </c>
      <c r="T44" s="96">
        <f t="shared" si="22"/>
        <v>0.22238242738436842</v>
      </c>
      <c r="U44" s="170">
        <f t="shared" si="15"/>
        <v>9.8262614104175292E-3</v>
      </c>
      <c r="V44" s="182">
        <v>2.9237258952868519</v>
      </c>
      <c r="W44" s="182">
        <v>3.4952845232865477</v>
      </c>
      <c r="X44" s="96">
        <f t="shared" si="23"/>
        <v>0.19548981281763389</v>
      </c>
      <c r="Y44" s="181">
        <f t="shared" si="17"/>
        <v>9.6887456738536954E-3</v>
      </c>
      <c r="Z44" s="180">
        <v>3.9351921387531759</v>
      </c>
      <c r="AA44" s="180">
        <v>3.5495806159181402</v>
      </c>
      <c r="AB44" s="96">
        <f t="shared" si="19"/>
        <v>-9.7990519709975965E-2</v>
      </c>
      <c r="AC44" s="170">
        <f t="shared" si="18"/>
        <v>1.0293483720812419E-2</v>
      </c>
    </row>
    <row r="45" spans="3:29">
      <c r="C45" s="59" t="s">
        <v>184</v>
      </c>
      <c r="D45" s="184">
        <v>6.7405440934034297</v>
      </c>
      <c r="E45" s="184">
        <v>2.4491558320173068</v>
      </c>
      <c r="F45" s="184">
        <v>2.6234282219511509</v>
      </c>
      <c r="G45" s="184">
        <v>3.364269180360612</v>
      </c>
      <c r="H45" s="185">
        <f t="shared" si="20"/>
        <v>-0.63665309534668713</v>
      </c>
      <c r="I45" s="185">
        <f t="shared" si="20"/>
        <v>7.1156105159017269E-2</v>
      </c>
      <c r="J45" s="185">
        <f t="shared" si="20"/>
        <v>0.28239421692981082</v>
      </c>
      <c r="K45" s="170">
        <f t="shared" si="12"/>
        <v>9.348164808826203E-3</v>
      </c>
      <c r="L45" s="180">
        <v>3.456449762794692</v>
      </c>
      <c r="M45" s="180">
        <v>3.2991981552763621</v>
      </c>
      <c r="N45" s="180">
        <v>3.6011475452464574</v>
      </c>
      <c r="O45" s="185">
        <f t="shared" si="21"/>
        <v>-4.5495123120546932E-2</v>
      </c>
      <c r="P45" s="185">
        <f t="shared" si="21"/>
        <v>9.15220534684138E-2</v>
      </c>
      <c r="Q45" s="181">
        <f t="shared" si="14"/>
        <v>1.0196272145366503E-2</v>
      </c>
      <c r="R45" s="186">
        <v>2.8123100189017904</v>
      </c>
      <c r="S45" s="186">
        <v>3.8331267625933241</v>
      </c>
      <c r="T45" s="187">
        <f t="shared" si="22"/>
        <v>0.36298158340671249</v>
      </c>
      <c r="U45" s="170">
        <f t="shared" si="15"/>
        <v>1.0689801513047483E-2</v>
      </c>
      <c r="V45" s="186">
        <v>2.6787529761286959</v>
      </c>
      <c r="W45" s="186">
        <v>3.2123393870535448</v>
      </c>
      <c r="X45" s="187">
        <f t="shared" si="23"/>
        <v>0.19919209261914927</v>
      </c>
      <c r="Y45" s="181">
        <f t="shared" si="17"/>
        <v>8.9044365721620885E-3</v>
      </c>
      <c r="Z45" s="184">
        <v>3.3878207452820006</v>
      </c>
      <c r="AA45" s="184">
        <v>2.7015152519719354</v>
      </c>
      <c r="AB45" s="96">
        <f t="shared" si="19"/>
        <v>-0.20258022631977757</v>
      </c>
      <c r="AC45" s="170">
        <f t="shared" si="18"/>
        <v>7.8341658569449669E-3</v>
      </c>
    </row>
    <row r="46" spans="3:29">
      <c r="C46" s="59" t="s">
        <v>185</v>
      </c>
      <c r="D46" s="180">
        <v>2.5543784751634799</v>
      </c>
      <c r="E46" s="180">
        <v>2.5070735435347227</v>
      </c>
      <c r="F46" s="180">
        <v>2.5695575631775442</v>
      </c>
      <c r="G46" s="180">
        <v>2.3988020487488657</v>
      </c>
      <c r="H46" s="17">
        <f t="shared" si="20"/>
        <v>-1.8519155281297883E-2</v>
      </c>
      <c r="I46" s="17">
        <f t="shared" si="20"/>
        <v>2.4923090032183737E-2</v>
      </c>
      <c r="J46" s="17">
        <f t="shared" si="20"/>
        <v>-6.6453274632042203E-2</v>
      </c>
      <c r="K46" s="170">
        <f t="shared" si="12"/>
        <v>6.6654585864769295E-3</v>
      </c>
      <c r="L46" s="184">
        <v>2.4629266767924087</v>
      </c>
      <c r="M46" s="184">
        <v>2.6775242554847791</v>
      </c>
      <c r="N46" s="184">
        <v>2.9914569034186602</v>
      </c>
      <c r="O46" s="17">
        <f t="shared" si="21"/>
        <v>8.7131127659817897E-2</v>
      </c>
      <c r="P46" s="17">
        <f t="shared" si="21"/>
        <v>0.11724735911945716</v>
      </c>
      <c r="Q46" s="181">
        <f t="shared" si="14"/>
        <v>8.4699969426841465E-3</v>
      </c>
      <c r="R46" s="182">
        <v>2.3741317918952727</v>
      </c>
      <c r="S46" s="182">
        <v>2.1611818707880768</v>
      </c>
      <c r="T46" s="96">
        <f t="shared" si="22"/>
        <v>-8.9695914032303037E-2</v>
      </c>
      <c r="U46" s="170">
        <f t="shared" si="15"/>
        <v>6.0270913703597351E-3</v>
      </c>
      <c r="V46" s="182">
        <v>2.3158001322020207</v>
      </c>
      <c r="W46" s="182">
        <v>2.4862400347313289</v>
      </c>
      <c r="X46" s="96">
        <f t="shared" si="23"/>
        <v>7.3598710078335738E-2</v>
      </c>
      <c r="Y46" s="181">
        <f t="shared" si="17"/>
        <v>6.8917271884965277E-3</v>
      </c>
      <c r="Z46" s="180">
        <v>2.11981259950959</v>
      </c>
      <c r="AA46" s="180">
        <v>3.5963690067872669</v>
      </c>
      <c r="AB46" s="96">
        <f t="shared" si="19"/>
        <v>0.69655044394927756</v>
      </c>
      <c r="AC46" s="170">
        <f t="shared" si="18"/>
        <v>1.0429166099055797E-2</v>
      </c>
    </row>
    <row r="47" spans="3:29">
      <c r="C47" s="59" t="s">
        <v>186</v>
      </c>
      <c r="D47" s="180">
        <v>0</v>
      </c>
      <c r="E47" s="180">
        <v>2.6601298658886949</v>
      </c>
      <c r="F47" s="180">
        <v>1.7848302778095264</v>
      </c>
      <c r="G47" s="180">
        <v>1.7233087295605172</v>
      </c>
      <c r="H47" s="17" t="s">
        <v>90</v>
      </c>
      <c r="I47" s="17">
        <f>F47/E47-1</f>
        <v>-0.32904393101377738</v>
      </c>
      <c r="J47" s="17">
        <f>G47/F47-1</f>
        <v>-3.4469130770525158E-2</v>
      </c>
      <c r="K47" s="170">
        <f t="shared" si="12"/>
        <v>4.7884913949405887E-3</v>
      </c>
      <c r="L47" s="180">
        <v>2.4906549079919862</v>
      </c>
      <c r="M47" s="180">
        <v>1.0984727303165498</v>
      </c>
      <c r="N47" s="180">
        <v>1.7749948644111384</v>
      </c>
      <c r="O47" s="17">
        <f t="shared" si="21"/>
        <v>-0.55896229269186093</v>
      </c>
      <c r="P47" s="17">
        <f t="shared" si="21"/>
        <v>0.61587521967853798</v>
      </c>
      <c r="Q47" s="181">
        <f t="shared" si="14"/>
        <v>5.0257120728235136E-3</v>
      </c>
      <c r="R47" s="182">
        <v>1.187021081090341</v>
      </c>
      <c r="S47" s="182">
        <v>1.4587873180171267</v>
      </c>
      <c r="T47" s="96">
        <f t="shared" si="22"/>
        <v>0.22894811326952524</v>
      </c>
      <c r="U47" s="170">
        <f t="shared" si="15"/>
        <v>4.0682575466937203E-3</v>
      </c>
      <c r="V47" s="182">
        <v>1.8818799645540754</v>
      </c>
      <c r="W47" s="182">
        <v>1.4825765542175009</v>
      </c>
      <c r="X47" s="96">
        <f t="shared" si="23"/>
        <v>-0.21218325177886266</v>
      </c>
      <c r="Y47" s="181">
        <f t="shared" si="17"/>
        <v>4.1096245756626574E-3</v>
      </c>
      <c r="Z47" s="180">
        <v>0.81796994994941374</v>
      </c>
      <c r="AA47" s="180">
        <v>1.3121111189972823</v>
      </c>
      <c r="AB47" s="96">
        <f>AA47/Z47-1</f>
        <v>0.60410675120574786</v>
      </c>
      <c r="AC47" s="170">
        <f t="shared" si="18"/>
        <v>3.8050113252046701E-3</v>
      </c>
    </row>
    <row r="48" spans="3:29">
      <c r="C48" s="86" t="s">
        <v>187</v>
      </c>
      <c r="D48" s="126">
        <v>388.14461438331301</v>
      </c>
      <c r="E48" s="126">
        <v>376.69051645709465</v>
      </c>
      <c r="F48" s="126">
        <v>357.95475030382158</v>
      </c>
      <c r="G48" s="126">
        <v>359.88552289794779</v>
      </c>
      <c r="H48" s="123">
        <f>E48/D48-1</f>
        <v>-2.9509872098616441E-2</v>
      </c>
      <c r="I48" s="123">
        <f>F48/E48-1</f>
        <v>-4.9737822787495278E-2</v>
      </c>
      <c r="J48" s="123">
        <f>G48/F48-1</f>
        <v>5.3939013031323313E-3</v>
      </c>
      <c r="K48" s="123">
        <f t="shared" si="12"/>
        <v>1</v>
      </c>
      <c r="L48" s="126">
        <v>368.6297500970349</v>
      </c>
      <c r="M48" s="126">
        <v>359.32228728728228</v>
      </c>
      <c r="N48" s="126">
        <v>353.18276070955295</v>
      </c>
      <c r="O48" s="123">
        <f>M48/L48-1</f>
        <v>-2.5248810784540887E-2</v>
      </c>
      <c r="P48" s="123">
        <f>N48/M48-1</f>
        <v>-1.7086406256845099E-2</v>
      </c>
      <c r="Q48" s="88">
        <f t="shared" si="14"/>
        <v>1</v>
      </c>
      <c r="R48" s="126">
        <v>353.32309931673603</v>
      </c>
      <c r="S48" s="126">
        <v>358.57791727140909</v>
      </c>
      <c r="T48" s="189">
        <f>S48/R48-1</f>
        <v>1.487255705849666E-2</v>
      </c>
      <c r="U48" s="123">
        <f t="shared" si="15"/>
        <v>1</v>
      </c>
      <c r="V48" s="126">
        <v>358.49496500043227</v>
      </c>
      <c r="W48" s="126">
        <v>360.7571754844401</v>
      </c>
      <c r="X48" s="189">
        <f>W48/V48-1</f>
        <v>6.3102991809245168E-3</v>
      </c>
      <c r="Y48" s="181">
        <f t="shared" si="17"/>
        <v>1</v>
      </c>
      <c r="Z48" s="126">
        <v>361.16874285410671</v>
      </c>
      <c r="AA48" s="126">
        <v>344.83763827607117</v>
      </c>
      <c r="AB48" s="123">
        <f t="shared" ref="AB48" si="24">AA48/Z48-1</f>
        <v>-4.5217380798183937E-2</v>
      </c>
      <c r="AC48" s="123">
        <f t="shared" si="18"/>
        <v>1</v>
      </c>
    </row>
    <row r="49" spans="3:29">
      <c r="C49" s="173" t="s">
        <v>188</v>
      </c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</row>
  </sheetData>
  <mergeCells count="25">
    <mergeCell ref="V30:W30"/>
    <mergeCell ref="Y30:Y31"/>
    <mergeCell ref="Z30:AA30"/>
    <mergeCell ref="AC30:AC31"/>
    <mergeCell ref="C49:AC49"/>
    <mergeCell ref="AC4:AC5"/>
    <mergeCell ref="C23:AC23"/>
    <mergeCell ref="R26:R27"/>
    <mergeCell ref="C29:AC29"/>
    <mergeCell ref="D30:F30"/>
    <mergeCell ref="K30:K31"/>
    <mergeCell ref="L30:M30"/>
    <mergeCell ref="Q30:Q31"/>
    <mergeCell ref="R30:S30"/>
    <mergeCell ref="U30:U31"/>
    <mergeCell ref="C3:AC3"/>
    <mergeCell ref="D4:F4"/>
    <mergeCell ref="K4:K5"/>
    <mergeCell ref="L4:M4"/>
    <mergeCell ref="Q4:Q5"/>
    <mergeCell ref="R4:S4"/>
    <mergeCell ref="U4:U5"/>
    <mergeCell ref="V4:W4"/>
    <mergeCell ref="Y4:Y5"/>
    <mergeCell ref="Z4:AA4"/>
  </mergeCells>
  <hyperlinks>
    <hyperlink ref="R26:R27" location="'GRAFICA GASTO PARTIDA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I30"/>
  <sheetViews>
    <sheetView showGridLines="0" zoomScaleNormal="100" workbookViewId="0"/>
  </sheetViews>
  <sheetFormatPr baseColWidth="10" defaultRowHeight="12.75"/>
  <cols>
    <col min="3" max="3" width="34.42578125" customWidth="1"/>
    <col min="4" max="5" width="9.7109375" customWidth="1"/>
    <col min="6" max="6" width="9.85546875" customWidth="1"/>
    <col min="7" max="8" width="8.5703125" customWidth="1"/>
    <col min="9" max="9" width="11.28515625" customWidth="1"/>
    <col min="10" max="14" width="8.5703125" customWidth="1"/>
    <col min="15" max="26" width="8.42578125" customWidth="1"/>
    <col min="27" max="35" width="8.5703125" customWidth="1"/>
    <col min="243" max="243" width="34.85546875" bestFit="1" customWidth="1"/>
    <col min="244" max="244" width="10.42578125" customWidth="1"/>
    <col min="245" max="247" width="10.7109375" customWidth="1"/>
    <col min="248" max="255" width="8.7109375" customWidth="1"/>
    <col min="256" max="270" width="8.5703125" customWidth="1"/>
    <col min="271" max="282" width="8.42578125" customWidth="1"/>
    <col min="283" max="291" width="8.5703125" customWidth="1"/>
    <col min="499" max="499" width="34.85546875" bestFit="1" customWidth="1"/>
    <col min="500" max="500" width="10.42578125" customWidth="1"/>
    <col min="501" max="503" width="10.7109375" customWidth="1"/>
    <col min="504" max="511" width="8.7109375" customWidth="1"/>
    <col min="512" max="526" width="8.5703125" customWidth="1"/>
    <col min="527" max="538" width="8.42578125" customWidth="1"/>
    <col min="539" max="547" width="8.5703125" customWidth="1"/>
    <col min="755" max="755" width="34.85546875" bestFit="1" customWidth="1"/>
    <col min="756" max="756" width="10.42578125" customWidth="1"/>
    <col min="757" max="759" width="10.7109375" customWidth="1"/>
    <col min="760" max="767" width="8.7109375" customWidth="1"/>
    <col min="768" max="782" width="8.5703125" customWidth="1"/>
    <col min="783" max="794" width="8.42578125" customWidth="1"/>
    <col min="795" max="803" width="8.5703125" customWidth="1"/>
    <col min="1011" max="1011" width="34.85546875" bestFit="1" customWidth="1"/>
    <col min="1012" max="1012" width="10.42578125" customWidth="1"/>
    <col min="1013" max="1015" width="10.7109375" customWidth="1"/>
    <col min="1016" max="1023" width="8.7109375" customWidth="1"/>
    <col min="1024" max="1038" width="8.5703125" customWidth="1"/>
    <col min="1039" max="1050" width="8.42578125" customWidth="1"/>
    <col min="1051" max="1059" width="8.5703125" customWidth="1"/>
    <col min="1267" max="1267" width="34.85546875" bestFit="1" customWidth="1"/>
    <col min="1268" max="1268" width="10.42578125" customWidth="1"/>
    <col min="1269" max="1271" width="10.7109375" customWidth="1"/>
    <col min="1272" max="1279" width="8.7109375" customWidth="1"/>
    <col min="1280" max="1294" width="8.5703125" customWidth="1"/>
    <col min="1295" max="1306" width="8.42578125" customWidth="1"/>
    <col min="1307" max="1315" width="8.5703125" customWidth="1"/>
    <col min="1523" max="1523" width="34.85546875" bestFit="1" customWidth="1"/>
    <col min="1524" max="1524" width="10.42578125" customWidth="1"/>
    <col min="1525" max="1527" width="10.7109375" customWidth="1"/>
    <col min="1528" max="1535" width="8.7109375" customWidth="1"/>
    <col min="1536" max="1550" width="8.5703125" customWidth="1"/>
    <col min="1551" max="1562" width="8.42578125" customWidth="1"/>
    <col min="1563" max="1571" width="8.5703125" customWidth="1"/>
    <col min="1779" max="1779" width="34.85546875" bestFit="1" customWidth="1"/>
    <col min="1780" max="1780" width="10.42578125" customWidth="1"/>
    <col min="1781" max="1783" width="10.7109375" customWidth="1"/>
    <col min="1784" max="1791" width="8.7109375" customWidth="1"/>
    <col min="1792" max="1806" width="8.5703125" customWidth="1"/>
    <col min="1807" max="1818" width="8.42578125" customWidth="1"/>
    <col min="1819" max="1827" width="8.5703125" customWidth="1"/>
    <col min="2035" max="2035" width="34.85546875" bestFit="1" customWidth="1"/>
    <col min="2036" max="2036" width="10.42578125" customWidth="1"/>
    <col min="2037" max="2039" width="10.7109375" customWidth="1"/>
    <col min="2040" max="2047" width="8.7109375" customWidth="1"/>
    <col min="2048" max="2062" width="8.5703125" customWidth="1"/>
    <col min="2063" max="2074" width="8.42578125" customWidth="1"/>
    <col min="2075" max="2083" width="8.5703125" customWidth="1"/>
    <col min="2291" max="2291" width="34.85546875" bestFit="1" customWidth="1"/>
    <col min="2292" max="2292" width="10.42578125" customWidth="1"/>
    <col min="2293" max="2295" width="10.7109375" customWidth="1"/>
    <col min="2296" max="2303" width="8.7109375" customWidth="1"/>
    <col min="2304" max="2318" width="8.5703125" customWidth="1"/>
    <col min="2319" max="2330" width="8.42578125" customWidth="1"/>
    <col min="2331" max="2339" width="8.5703125" customWidth="1"/>
    <col min="2547" max="2547" width="34.85546875" bestFit="1" customWidth="1"/>
    <col min="2548" max="2548" width="10.42578125" customWidth="1"/>
    <col min="2549" max="2551" width="10.7109375" customWidth="1"/>
    <col min="2552" max="2559" width="8.7109375" customWidth="1"/>
    <col min="2560" max="2574" width="8.5703125" customWidth="1"/>
    <col min="2575" max="2586" width="8.42578125" customWidth="1"/>
    <col min="2587" max="2595" width="8.5703125" customWidth="1"/>
    <col min="2803" max="2803" width="34.85546875" bestFit="1" customWidth="1"/>
    <col min="2804" max="2804" width="10.42578125" customWidth="1"/>
    <col min="2805" max="2807" width="10.7109375" customWidth="1"/>
    <col min="2808" max="2815" width="8.7109375" customWidth="1"/>
    <col min="2816" max="2830" width="8.5703125" customWidth="1"/>
    <col min="2831" max="2842" width="8.42578125" customWidth="1"/>
    <col min="2843" max="2851" width="8.5703125" customWidth="1"/>
    <col min="3059" max="3059" width="34.85546875" bestFit="1" customWidth="1"/>
    <col min="3060" max="3060" width="10.42578125" customWidth="1"/>
    <col min="3061" max="3063" width="10.7109375" customWidth="1"/>
    <col min="3064" max="3071" width="8.7109375" customWidth="1"/>
    <col min="3072" max="3086" width="8.5703125" customWidth="1"/>
    <col min="3087" max="3098" width="8.42578125" customWidth="1"/>
    <col min="3099" max="3107" width="8.5703125" customWidth="1"/>
    <col min="3315" max="3315" width="34.85546875" bestFit="1" customWidth="1"/>
    <col min="3316" max="3316" width="10.42578125" customWidth="1"/>
    <col min="3317" max="3319" width="10.7109375" customWidth="1"/>
    <col min="3320" max="3327" width="8.7109375" customWidth="1"/>
    <col min="3328" max="3342" width="8.5703125" customWidth="1"/>
    <col min="3343" max="3354" width="8.42578125" customWidth="1"/>
    <col min="3355" max="3363" width="8.5703125" customWidth="1"/>
    <col min="3571" max="3571" width="34.85546875" bestFit="1" customWidth="1"/>
    <col min="3572" max="3572" width="10.42578125" customWidth="1"/>
    <col min="3573" max="3575" width="10.7109375" customWidth="1"/>
    <col min="3576" max="3583" width="8.7109375" customWidth="1"/>
    <col min="3584" max="3598" width="8.5703125" customWidth="1"/>
    <col min="3599" max="3610" width="8.42578125" customWidth="1"/>
    <col min="3611" max="3619" width="8.5703125" customWidth="1"/>
    <col min="3827" max="3827" width="34.85546875" bestFit="1" customWidth="1"/>
    <col min="3828" max="3828" width="10.42578125" customWidth="1"/>
    <col min="3829" max="3831" width="10.7109375" customWidth="1"/>
    <col min="3832" max="3839" width="8.7109375" customWidth="1"/>
    <col min="3840" max="3854" width="8.5703125" customWidth="1"/>
    <col min="3855" max="3866" width="8.42578125" customWidth="1"/>
    <col min="3867" max="3875" width="8.5703125" customWidth="1"/>
    <col min="4083" max="4083" width="34.85546875" bestFit="1" customWidth="1"/>
    <col min="4084" max="4084" width="10.42578125" customWidth="1"/>
    <col min="4085" max="4087" width="10.7109375" customWidth="1"/>
    <col min="4088" max="4095" width="8.7109375" customWidth="1"/>
    <col min="4096" max="4110" width="8.5703125" customWidth="1"/>
    <col min="4111" max="4122" width="8.42578125" customWidth="1"/>
    <col min="4123" max="4131" width="8.5703125" customWidth="1"/>
    <col min="4339" max="4339" width="34.85546875" bestFit="1" customWidth="1"/>
    <col min="4340" max="4340" width="10.42578125" customWidth="1"/>
    <col min="4341" max="4343" width="10.7109375" customWidth="1"/>
    <col min="4344" max="4351" width="8.7109375" customWidth="1"/>
    <col min="4352" max="4366" width="8.5703125" customWidth="1"/>
    <col min="4367" max="4378" width="8.42578125" customWidth="1"/>
    <col min="4379" max="4387" width="8.5703125" customWidth="1"/>
    <col min="4595" max="4595" width="34.85546875" bestFit="1" customWidth="1"/>
    <col min="4596" max="4596" width="10.42578125" customWidth="1"/>
    <col min="4597" max="4599" width="10.7109375" customWidth="1"/>
    <col min="4600" max="4607" width="8.7109375" customWidth="1"/>
    <col min="4608" max="4622" width="8.5703125" customWidth="1"/>
    <col min="4623" max="4634" width="8.42578125" customWidth="1"/>
    <col min="4635" max="4643" width="8.5703125" customWidth="1"/>
    <col min="4851" max="4851" width="34.85546875" bestFit="1" customWidth="1"/>
    <col min="4852" max="4852" width="10.42578125" customWidth="1"/>
    <col min="4853" max="4855" width="10.7109375" customWidth="1"/>
    <col min="4856" max="4863" width="8.7109375" customWidth="1"/>
    <col min="4864" max="4878" width="8.5703125" customWidth="1"/>
    <col min="4879" max="4890" width="8.42578125" customWidth="1"/>
    <col min="4891" max="4899" width="8.5703125" customWidth="1"/>
    <col min="5107" max="5107" width="34.85546875" bestFit="1" customWidth="1"/>
    <col min="5108" max="5108" width="10.42578125" customWidth="1"/>
    <col min="5109" max="5111" width="10.7109375" customWidth="1"/>
    <col min="5112" max="5119" width="8.7109375" customWidth="1"/>
    <col min="5120" max="5134" width="8.5703125" customWidth="1"/>
    <col min="5135" max="5146" width="8.42578125" customWidth="1"/>
    <col min="5147" max="5155" width="8.5703125" customWidth="1"/>
    <col min="5363" max="5363" width="34.85546875" bestFit="1" customWidth="1"/>
    <col min="5364" max="5364" width="10.42578125" customWidth="1"/>
    <col min="5365" max="5367" width="10.7109375" customWidth="1"/>
    <col min="5368" max="5375" width="8.7109375" customWidth="1"/>
    <col min="5376" max="5390" width="8.5703125" customWidth="1"/>
    <col min="5391" max="5402" width="8.42578125" customWidth="1"/>
    <col min="5403" max="5411" width="8.5703125" customWidth="1"/>
    <col min="5619" max="5619" width="34.85546875" bestFit="1" customWidth="1"/>
    <col min="5620" max="5620" width="10.42578125" customWidth="1"/>
    <col min="5621" max="5623" width="10.7109375" customWidth="1"/>
    <col min="5624" max="5631" width="8.7109375" customWidth="1"/>
    <col min="5632" max="5646" width="8.5703125" customWidth="1"/>
    <col min="5647" max="5658" width="8.42578125" customWidth="1"/>
    <col min="5659" max="5667" width="8.5703125" customWidth="1"/>
    <col min="5875" max="5875" width="34.85546875" bestFit="1" customWidth="1"/>
    <col min="5876" max="5876" width="10.42578125" customWidth="1"/>
    <col min="5877" max="5879" width="10.7109375" customWidth="1"/>
    <col min="5880" max="5887" width="8.7109375" customWidth="1"/>
    <col min="5888" max="5902" width="8.5703125" customWidth="1"/>
    <col min="5903" max="5914" width="8.42578125" customWidth="1"/>
    <col min="5915" max="5923" width="8.5703125" customWidth="1"/>
    <col min="6131" max="6131" width="34.85546875" bestFit="1" customWidth="1"/>
    <col min="6132" max="6132" width="10.42578125" customWidth="1"/>
    <col min="6133" max="6135" width="10.7109375" customWidth="1"/>
    <col min="6136" max="6143" width="8.7109375" customWidth="1"/>
    <col min="6144" max="6158" width="8.5703125" customWidth="1"/>
    <col min="6159" max="6170" width="8.42578125" customWidth="1"/>
    <col min="6171" max="6179" width="8.5703125" customWidth="1"/>
    <col min="6387" max="6387" width="34.85546875" bestFit="1" customWidth="1"/>
    <col min="6388" max="6388" width="10.42578125" customWidth="1"/>
    <col min="6389" max="6391" width="10.7109375" customWidth="1"/>
    <col min="6392" max="6399" width="8.7109375" customWidth="1"/>
    <col min="6400" max="6414" width="8.5703125" customWidth="1"/>
    <col min="6415" max="6426" width="8.42578125" customWidth="1"/>
    <col min="6427" max="6435" width="8.5703125" customWidth="1"/>
    <col min="6643" max="6643" width="34.85546875" bestFit="1" customWidth="1"/>
    <col min="6644" max="6644" width="10.42578125" customWidth="1"/>
    <col min="6645" max="6647" width="10.7109375" customWidth="1"/>
    <col min="6648" max="6655" width="8.7109375" customWidth="1"/>
    <col min="6656" max="6670" width="8.5703125" customWidth="1"/>
    <col min="6671" max="6682" width="8.42578125" customWidth="1"/>
    <col min="6683" max="6691" width="8.5703125" customWidth="1"/>
    <col min="6899" max="6899" width="34.85546875" bestFit="1" customWidth="1"/>
    <col min="6900" max="6900" width="10.42578125" customWidth="1"/>
    <col min="6901" max="6903" width="10.7109375" customWidth="1"/>
    <col min="6904" max="6911" width="8.7109375" customWidth="1"/>
    <col min="6912" max="6926" width="8.5703125" customWidth="1"/>
    <col min="6927" max="6938" width="8.42578125" customWidth="1"/>
    <col min="6939" max="6947" width="8.5703125" customWidth="1"/>
    <col min="7155" max="7155" width="34.85546875" bestFit="1" customWidth="1"/>
    <col min="7156" max="7156" width="10.42578125" customWidth="1"/>
    <col min="7157" max="7159" width="10.7109375" customWidth="1"/>
    <col min="7160" max="7167" width="8.7109375" customWidth="1"/>
    <col min="7168" max="7182" width="8.5703125" customWidth="1"/>
    <col min="7183" max="7194" width="8.42578125" customWidth="1"/>
    <col min="7195" max="7203" width="8.5703125" customWidth="1"/>
    <col min="7411" max="7411" width="34.85546875" bestFit="1" customWidth="1"/>
    <col min="7412" max="7412" width="10.42578125" customWidth="1"/>
    <col min="7413" max="7415" width="10.7109375" customWidth="1"/>
    <col min="7416" max="7423" width="8.7109375" customWidth="1"/>
    <col min="7424" max="7438" width="8.5703125" customWidth="1"/>
    <col min="7439" max="7450" width="8.42578125" customWidth="1"/>
    <col min="7451" max="7459" width="8.5703125" customWidth="1"/>
    <col min="7667" max="7667" width="34.85546875" bestFit="1" customWidth="1"/>
    <col min="7668" max="7668" width="10.42578125" customWidth="1"/>
    <col min="7669" max="7671" width="10.7109375" customWidth="1"/>
    <col min="7672" max="7679" width="8.7109375" customWidth="1"/>
    <col min="7680" max="7694" width="8.5703125" customWidth="1"/>
    <col min="7695" max="7706" width="8.42578125" customWidth="1"/>
    <col min="7707" max="7715" width="8.5703125" customWidth="1"/>
    <col min="7923" max="7923" width="34.85546875" bestFit="1" customWidth="1"/>
    <col min="7924" max="7924" width="10.42578125" customWidth="1"/>
    <col min="7925" max="7927" width="10.7109375" customWidth="1"/>
    <col min="7928" max="7935" width="8.7109375" customWidth="1"/>
    <col min="7936" max="7950" width="8.5703125" customWidth="1"/>
    <col min="7951" max="7962" width="8.42578125" customWidth="1"/>
    <col min="7963" max="7971" width="8.5703125" customWidth="1"/>
    <col min="8179" max="8179" width="34.85546875" bestFit="1" customWidth="1"/>
    <col min="8180" max="8180" width="10.42578125" customWidth="1"/>
    <col min="8181" max="8183" width="10.7109375" customWidth="1"/>
    <col min="8184" max="8191" width="8.7109375" customWidth="1"/>
    <col min="8192" max="8206" width="8.5703125" customWidth="1"/>
    <col min="8207" max="8218" width="8.42578125" customWidth="1"/>
    <col min="8219" max="8227" width="8.5703125" customWidth="1"/>
    <col min="8435" max="8435" width="34.85546875" bestFit="1" customWidth="1"/>
    <col min="8436" max="8436" width="10.42578125" customWidth="1"/>
    <col min="8437" max="8439" width="10.7109375" customWidth="1"/>
    <col min="8440" max="8447" width="8.7109375" customWidth="1"/>
    <col min="8448" max="8462" width="8.5703125" customWidth="1"/>
    <col min="8463" max="8474" width="8.42578125" customWidth="1"/>
    <col min="8475" max="8483" width="8.5703125" customWidth="1"/>
    <col min="8691" max="8691" width="34.85546875" bestFit="1" customWidth="1"/>
    <col min="8692" max="8692" width="10.42578125" customWidth="1"/>
    <col min="8693" max="8695" width="10.7109375" customWidth="1"/>
    <col min="8696" max="8703" width="8.7109375" customWidth="1"/>
    <col min="8704" max="8718" width="8.5703125" customWidth="1"/>
    <col min="8719" max="8730" width="8.42578125" customWidth="1"/>
    <col min="8731" max="8739" width="8.5703125" customWidth="1"/>
    <col min="8947" max="8947" width="34.85546875" bestFit="1" customWidth="1"/>
    <col min="8948" max="8948" width="10.42578125" customWidth="1"/>
    <col min="8949" max="8951" width="10.7109375" customWidth="1"/>
    <col min="8952" max="8959" width="8.7109375" customWidth="1"/>
    <col min="8960" max="8974" width="8.5703125" customWidth="1"/>
    <col min="8975" max="8986" width="8.42578125" customWidth="1"/>
    <col min="8987" max="8995" width="8.5703125" customWidth="1"/>
    <col min="9203" max="9203" width="34.85546875" bestFit="1" customWidth="1"/>
    <col min="9204" max="9204" width="10.42578125" customWidth="1"/>
    <col min="9205" max="9207" width="10.7109375" customWidth="1"/>
    <col min="9208" max="9215" width="8.7109375" customWidth="1"/>
    <col min="9216" max="9230" width="8.5703125" customWidth="1"/>
    <col min="9231" max="9242" width="8.42578125" customWidth="1"/>
    <col min="9243" max="9251" width="8.5703125" customWidth="1"/>
    <col min="9459" max="9459" width="34.85546875" bestFit="1" customWidth="1"/>
    <col min="9460" max="9460" width="10.42578125" customWidth="1"/>
    <col min="9461" max="9463" width="10.7109375" customWidth="1"/>
    <col min="9464" max="9471" width="8.7109375" customWidth="1"/>
    <col min="9472" max="9486" width="8.5703125" customWidth="1"/>
    <col min="9487" max="9498" width="8.42578125" customWidth="1"/>
    <col min="9499" max="9507" width="8.5703125" customWidth="1"/>
    <col min="9715" max="9715" width="34.85546875" bestFit="1" customWidth="1"/>
    <col min="9716" max="9716" width="10.42578125" customWidth="1"/>
    <col min="9717" max="9719" width="10.7109375" customWidth="1"/>
    <col min="9720" max="9727" width="8.7109375" customWidth="1"/>
    <col min="9728" max="9742" width="8.5703125" customWidth="1"/>
    <col min="9743" max="9754" width="8.42578125" customWidth="1"/>
    <col min="9755" max="9763" width="8.5703125" customWidth="1"/>
    <col min="9971" max="9971" width="34.85546875" bestFit="1" customWidth="1"/>
    <col min="9972" max="9972" width="10.42578125" customWidth="1"/>
    <col min="9973" max="9975" width="10.7109375" customWidth="1"/>
    <col min="9976" max="9983" width="8.7109375" customWidth="1"/>
    <col min="9984" max="9998" width="8.5703125" customWidth="1"/>
    <col min="9999" max="10010" width="8.42578125" customWidth="1"/>
    <col min="10011" max="10019" width="8.5703125" customWidth="1"/>
    <col min="10227" max="10227" width="34.85546875" bestFit="1" customWidth="1"/>
    <col min="10228" max="10228" width="10.42578125" customWidth="1"/>
    <col min="10229" max="10231" width="10.7109375" customWidth="1"/>
    <col min="10232" max="10239" width="8.7109375" customWidth="1"/>
    <col min="10240" max="10254" width="8.5703125" customWidth="1"/>
    <col min="10255" max="10266" width="8.42578125" customWidth="1"/>
    <col min="10267" max="10275" width="8.5703125" customWidth="1"/>
    <col min="10483" max="10483" width="34.85546875" bestFit="1" customWidth="1"/>
    <col min="10484" max="10484" width="10.42578125" customWidth="1"/>
    <col min="10485" max="10487" width="10.7109375" customWidth="1"/>
    <col min="10488" max="10495" width="8.7109375" customWidth="1"/>
    <col min="10496" max="10510" width="8.5703125" customWidth="1"/>
    <col min="10511" max="10522" width="8.42578125" customWidth="1"/>
    <col min="10523" max="10531" width="8.5703125" customWidth="1"/>
    <col min="10739" max="10739" width="34.85546875" bestFit="1" customWidth="1"/>
    <col min="10740" max="10740" width="10.42578125" customWidth="1"/>
    <col min="10741" max="10743" width="10.7109375" customWidth="1"/>
    <col min="10744" max="10751" width="8.7109375" customWidth="1"/>
    <col min="10752" max="10766" width="8.5703125" customWidth="1"/>
    <col min="10767" max="10778" width="8.42578125" customWidth="1"/>
    <col min="10779" max="10787" width="8.5703125" customWidth="1"/>
    <col min="10995" max="10995" width="34.85546875" bestFit="1" customWidth="1"/>
    <col min="10996" max="10996" width="10.42578125" customWidth="1"/>
    <col min="10997" max="10999" width="10.7109375" customWidth="1"/>
    <col min="11000" max="11007" width="8.7109375" customWidth="1"/>
    <col min="11008" max="11022" width="8.5703125" customWidth="1"/>
    <col min="11023" max="11034" width="8.42578125" customWidth="1"/>
    <col min="11035" max="11043" width="8.5703125" customWidth="1"/>
    <col min="11251" max="11251" width="34.85546875" bestFit="1" customWidth="1"/>
    <col min="11252" max="11252" width="10.42578125" customWidth="1"/>
    <col min="11253" max="11255" width="10.7109375" customWidth="1"/>
    <col min="11256" max="11263" width="8.7109375" customWidth="1"/>
    <col min="11264" max="11278" width="8.5703125" customWidth="1"/>
    <col min="11279" max="11290" width="8.42578125" customWidth="1"/>
    <col min="11291" max="11299" width="8.5703125" customWidth="1"/>
    <col min="11507" max="11507" width="34.85546875" bestFit="1" customWidth="1"/>
    <col min="11508" max="11508" width="10.42578125" customWidth="1"/>
    <col min="11509" max="11511" width="10.7109375" customWidth="1"/>
    <col min="11512" max="11519" width="8.7109375" customWidth="1"/>
    <col min="11520" max="11534" width="8.5703125" customWidth="1"/>
    <col min="11535" max="11546" width="8.42578125" customWidth="1"/>
    <col min="11547" max="11555" width="8.5703125" customWidth="1"/>
    <col min="11763" max="11763" width="34.85546875" bestFit="1" customWidth="1"/>
    <col min="11764" max="11764" width="10.42578125" customWidth="1"/>
    <col min="11765" max="11767" width="10.7109375" customWidth="1"/>
    <col min="11768" max="11775" width="8.7109375" customWidth="1"/>
    <col min="11776" max="11790" width="8.5703125" customWidth="1"/>
    <col min="11791" max="11802" width="8.42578125" customWidth="1"/>
    <col min="11803" max="11811" width="8.5703125" customWidth="1"/>
    <col min="12019" max="12019" width="34.85546875" bestFit="1" customWidth="1"/>
    <col min="12020" max="12020" width="10.42578125" customWidth="1"/>
    <col min="12021" max="12023" width="10.7109375" customWidth="1"/>
    <col min="12024" max="12031" width="8.7109375" customWidth="1"/>
    <col min="12032" max="12046" width="8.5703125" customWidth="1"/>
    <col min="12047" max="12058" width="8.42578125" customWidth="1"/>
    <col min="12059" max="12067" width="8.5703125" customWidth="1"/>
    <col min="12275" max="12275" width="34.85546875" bestFit="1" customWidth="1"/>
    <col min="12276" max="12276" width="10.42578125" customWidth="1"/>
    <col min="12277" max="12279" width="10.7109375" customWidth="1"/>
    <col min="12280" max="12287" width="8.7109375" customWidth="1"/>
    <col min="12288" max="12302" width="8.5703125" customWidth="1"/>
    <col min="12303" max="12314" width="8.42578125" customWidth="1"/>
    <col min="12315" max="12323" width="8.5703125" customWidth="1"/>
    <col min="12531" max="12531" width="34.85546875" bestFit="1" customWidth="1"/>
    <col min="12532" max="12532" width="10.42578125" customWidth="1"/>
    <col min="12533" max="12535" width="10.7109375" customWidth="1"/>
    <col min="12536" max="12543" width="8.7109375" customWidth="1"/>
    <col min="12544" max="12558" width="8.5703125" customWidth="1"/>
    <col min="12559" max="12570" width="8.42578125" customWidth="1"/>
    <col min="12571" max="12579" width="8.5703125" customWidth="1"/>
    <col min="12787" max="12787" width="34.85546875" bestFit="1" customWidth="1"/>
    <col min="12788" max="12788" width="10.42578125" customWidth="1"/>
    <col min="12789" max="12791" width="10.7109375" customWidth="1"/>
    <col min="12792" max="12799" width="8.7109375" customWidth="1"/>
    <col min="12800" max="12814" width="8.5703125" customWidth="1"/>
    <col min="12815" max="12826" width="8.42578125" customWidth="1"/>
    <col min="12827" max="12835" width="8.5703125" customWidth="1"/>
    <col min="13043" max="13043" width="34.85546875" bestFit="1" customWidth="1"/>
    <col min="13044" max="13044" width="10.42578125" customWidth="1"/>
    <col min="13045" max="13047" width="10.7109375" customWidth="1"/>
    <col min="13048" max="13055" width="8.7109375" customWidth="1"/>
    <col min="13056" max="13070" width="8.5703125" customWidth="1"/>
    <col min="13071" max="13082" width="8.42578125" customWidth="1"/>
    <col min="13083" max="13091" width="8.5703125" customWidth="1"/>
    <col min="13299" max="13299" width="34.85546875" bestFit="1" customWidth="1"/>
    <col min="13300" max="13300" width="10.42578125" customWidth="1"/>
    <col min="13301" max="13303" width="10.7109375" customWidth="1"/>
    <col min="13304" max="13311" width="8.7109375" customWidth="1"/>
    <col min="13312" max="13326" width="8.5703125" customWidth="1"/>
    <col min="13327" max="13338" width="8.42578125" customWidth="1"/>
    <col min="13339" max="13347" width="8.5703125" customWidth="1"/>
    <col min="13555" max="13555" width="34.85546875" bestFit="1" customWidth="1"/>
    <col min="13556" max="13556" width="10.42578125" customWidth="1"/>
    <col min="13557" max="13559" width="10.7109375" customWidth="1"/>
    <col min="13560" max="13567" width="8.7109375" customWidth="1"/>
    <col min="13568" max="13582" width="8.5703125" customWidth="1"/>
    <col min="13583" max="13594" width="8.42578125" customWidth="1"/>
    <col min="13595" max="13603" width="8.5703125" customWidth="1"/>
    <col min="13811" max="13811" width="34.85546875" bestFit="1" customWidth="1"/>
    <col min="13812" max="13812" width="10.42578125" customWidth="1"/>
    <col min="13813" max="13815" width="10.7109375" customWidth="1"/>
    <col min="13816" max="13823" width="8.7109375" customWidth="1"/>
    <col min="13824" max="13838" width="8.5703125" customWidth="1"/>
    <col min="13839" max="13850" width="8.42578125" customWidth="1"/>
    <col min="13851" max="13859" width="8.5703125" customWidth="1"/>
    <col min="14067" max="14067" width="34.85546875" bestFit="1" customWidth="1"/>
    <col min="14068" max="14068" width="10.42578125" customWidth="1"/>
    <col min="14069" max="14071" width="10.7109375" customWidth="1"/>
    <col min="14072" max="14079" width="8.7109375" customWidth="1"/>
    <col min="14080" max="14094" width="8.5703125" customWidth="1"/>
    <col min="14095" max="14106" width="8.42578125" customWidth="1"/>
    <col min="14107" max="14115" width="8.5703125" customWidth="1"/>
    <col min="14323" max="14323" width="34.85546875" bestFit="1" customWidth="1"/>
    <col min="14324" max="14324" width="10.42578125" customWidth="1"/>
    <col min="14325" max="14327" width="10.7109375" customWidth="1"/>
    <col min="14328" max="14335" width="8.7109375" customWidth="1"/>
    <col min="14336" max="14350" width="8.5703125" customWidth="1"/>
    <col min="14351" max="14362" width="8.42578125" customWidth="1"/>
    <col min="14363" max="14371" width="8.5703125" customWidth="1"/>
    <col min="14579" max="14579" width="34.85546875" bestFit="1" customWidth="1"/>
    <col min="14580" max="14580" width="10.42578125" customWidth="1"/>
    <col min="14581" max="14583" width="10.7109375" customWidth="1"/>
    <col min="14584" max="14591" width="8.7109375" customWidth="1"/>
    <col min="14592" max="14606" width="8.5703125" customWidth="1"/>
    <col min="14607" max="14618" width="8.42578125" customWidth="1"/>
    <col min="14619" max="14627" width="8.5703125" customWidth="1"/>
    <col min="14835" max="14835" width="34.85546875" bestFit="1" customWidth="1"/>
    <col min="14836" max="14836" width="10.42578125" customWidth="1"/>
    <col min="14837" max="14839" width="10.7109375" customWidth="1"/>
    <col min="14840" max="14847" width="8.7109375" customWidth="1"/>
    <col min="14848" max="14862" width="8.5703125" customWidth="1"/>
    <col min="14863" max="14874" width="8.42578125" customWidth="1"/>
    <col min="14875" max="14883" width="8.5703125" customWidth="1"/>
    <col min="15091" max="15091" width="34.85546875" bestFit="1" customWidth="1"/>
    <col min="15092" max="15092" width="10.42578125" customWidth="1"/>
    <col min="15093" max="15095" width="10.7109375" customWidth="1"/>
    <col min="15096" max="15103" width="8.7109375" customWidth="1"/>
    <col min="15104" max="15118" width="8.5703125" customWidth="1"/>
    <col min="15119" max="15130" width="8.42578125" customWidth="1"/>
    <col min="15131" max="15139" width="8.5703125" customWidth="1"/>
    <col min="15347" max="15347" width="34.85546875" bestFit="1" customWidth="1"/>
    <col min="15348" max="15348" width="10.42578125" customWidth="1"/>
    <col min="15349" max="15351" width="10.7109375" customWidth="1"/>
    <col min="15352" max="15359" width="8.7109375" customWidth="1"/>
    <col min="15360" max="15374" width="8.5703125" customWidth="1"/>
    <col min="15375" max="15386" width="8.42578125" customWidth="1"/>
    <col min="15387" max="15395" width="8.5703125" customWidth="1"/>
    <col min="15603" max="15603" width="34.85546875" bestFit="1" customWidth="1"/>
    <col min="15604" max="15604" width="10.42578125" customWidth="1"/>
    <col min="15605" max="15607" width="10.7109375" customWidth="1"/>
    <col min="15608" max="15615" width="8.7109375" customWidth="1"/>
    <col min="15616" max="15630" width="8.5703125" customWidth="1"/>
    <col min="15631" max="15642" width="8.42578125" customWidth="1"/>
    <col min="15643" max="15651" width="8.5703125" customWidth="1"/>
    <col min="15859" max="15859" width="34.85546875" bestFit="1" customWidth="1"/>
    <col min="15860" max="15860" width="10.42578125" customWidth="1"/>
    <col min="15861" max="15863" width="10.7109375" customWidth="1"/>
    <col min="15864" max="15871" width="8.7109375" customWidth="1"/>
    <col min="15872" max="15886" width="8.5703125" customWidth="1"/>
    <col min="15887" max="15898" width="8.42578125" customWidth="1"/>
    <col min="15899" max="15907" width="8.5703125" customWidth="1"/>
    <col min="16115" max="16115" width="34.85546875" bestFit="1" customWidth="1"/>
    <col min="16116" max="16116" width="10.42578125" customWidth="1"/>
    <col min="16117" max="16119" width="10.7109375" customWidth="1"/>
    <col min="16120" max="16127" width="8.7109375" customWidth="1"/>
    <col min="16128" max="16142" width="8.5703125" customWidth="1"/>
    <col min="16143" max="16154" width="8.42578125" customWidth="1"/>
    <col min="16155" max="16163" width="8.5703125" customWidth="1"/>
  </cols>
  <sheetData>
    <row r="2" spans="3:9" ht="29.25" customHeight="1"/>
    <row r="3" spans="3:9" ht="33" customHeight="1">
      <c r="C3" s="174" t="s">
        <v>192</v>
      </c>
      <c r="D3" s="174"/>
      <c r="E3" s="174"/>
      <c r="F3" s="174"/>
      <c r="G3" s="174"/>
      <c r="H3" s="174"/>
      <c r="I3" s="174"/>
    </row>
    <row r="4" spans="3:9" ht="16.5" customHeight="1">
      <c r="C4" s="160"/>
      <c r="D4" s="175" t="s">
        <v>165</v>
      </c>
      <c r="E4" s="175"/>
      <c r="F4" s="175"/>
      <c r="G4" s="175" t="s">
        <v>165</v>
      </c>
      <c r="H4" s="175"/>
      <c r="I4" s="175"/>
    </row>
    <row r="5" spans="3:9" ht="38.25" customHeight="1">
      <c r="C5" s="160"/>
      <c r="D5" s="13" t="s">
        <v>51</v>
      </c>
      <c r="E5" s="13" t="s">
        <v>52</v>
      </c>
      <c r="F5" s="13" t="s">
        <v>110</v>
      </c>
      <c r="G5" s="13" t="s">
        <v>149</v>
      </c>
      <c r="H5" s="13" t="s">
        <v>111</v>
      </c>
      <c r="I5" s="13" t="s">
        <v>193</v>
      </c>
    </row>
    <row r="6" spans="3:9" ht="15" customHeight="1">
      <c r="C6" s="59" t="s">
        <v>171</v>
      </c>
      <c r="D6" s="180">
        <v>14.213878489164943</v>
      </c>
      <c r="E6" s="180">
        <v>15.143506784454045</v>
      </c>
      <c r="F6" s="170">
        <f>IFERROR(E6/D6-1,"-")</f>
        <v>6.5402859324972251E-2</v>
      </c>
      <c r="G6" s="180">
        <v>14.74919157781015</v>
      </c>
      <c r="H6" s="180">
        <v>15.483705861450533</v>
      </c>
      <c r="I6" s="170">
        <f>IFERROR(H6/G6-1,"-")</f>
        <v>4.9800308021318518E-2</v>
      </c>
    </row>
    <row r="7" spans="3:9" ht="15" customHeight="1">
      <c r="C7" s="183" t="s">
        <v>172</v>
      </c>
      <c r="D7" s="180">
        <v>10.385968285132353</v>
      </c>
      <c r="E7" s="180">
        <v>11.034414795828402</v>
      </c>
      <c r="F7" s="170">
        <f t="shared" ref="F7:F21" si="0">IFERROR(E7/D7-1,"-")</f>
        <v>6.2434863355428138E-2</v>
      </c>
      <c r="G7" s="180">
        <v>11.096111770316556</v>
      </c>
      <c r="H7" s="180">
        <v>11.771959629674795</v>
      </c>
      <c r="I7" s="170">
        <f t="shared" ref="I7:I21" si="1">IFERROR(H7/G7-1,"-")</f>
        <v>6.0908530244460302E-2</v>
      </c>
    </row>
    <row r="8" spans="3:9" ht="15" customHeight="1">
      <c r="C8" s="59" t="s">
        <v>173</v>
      </c>
      <c r="D8" s="180">
        <v>7.7286754261392963</v>
      </c>
      <c r="E8" s="180">
        <v>6.1248676622496472</v>
      </c>
      <c r="F8" s="170">
        <f t="shared" si="0"/>
        <v>-0.2075139238562641</v>
      </c>
      <c r="G8" s="180">
        <v>7.4289042484808459</v>
      </c>
      <c r="H8" s="180">
        <v>6.5248151031939399</v>
      </c>
      <c r="I8" s="170">
        <f t="shared" si="1"/>
        <v>-0.12169885558449423</v>
      </c>
    </row>
    <row r="9" spans="3:9" ht="15" customHeight="1">
      <c r="C9" s="59" t="s">
        <v>174</v>
      </c>
      <c r="D9" s="180">
        <v>7.7966441061222129</v>
      </c>
      <c r="E9" s="180">
        <v>8.0139385365048632</v>
      </c>
      <c r="F9" s="170">
        <f t="shared" si="0"/>
        <v>2.7870251280550651E-2</v>
      </c>
      <c r="G9" s="180">
        <v>8.569992343258118</v>
      </c>
      <c r="H9" s="180">
        <v>8.617213341337024</v>
      </c>
      <c r="I9" s="170">
        <f t="shared" si="1"/>
        <v>5.5100397045342309E-3</v>
      </c>
    </row>
    <row r="10" spans="3:9" ht="15" customHeight="1">
      <c r="C10" s="59" t="s">
        <v>175</v>
      </c>
      <c r="D10" s="180">
        <v>7.9326038144563062</v>
      </c>
      <c r="E10" s="180">
        <v>7.6628425255762016</v>
      </c>
      <c r="F10" s="170">
        <f t="shared" si="0"/>
        <v>-3.4006650929483517E-2</v>
      </c>
      <c r="G10" s="180">
        <v>8.3285842779592887</v>
      </c>
      <c r="H10" s="180">
        <v>8.3476944852724166</v>
      </c>
      <c r="I10" s="170">
        <f t="shared" si="1"/>
        <v>2.2945325010039763E-3</v>
      </c>
    </row>
    <row r="11" spans="3:9" ht="15" customHeight="1">
      <c r="C11" s="59" t="s">
        <v>176</v>
      </c>
      <c r="D11" s="180">
        <v>7.2002638814807822</v>
      </c>
      <c r="E11" s="180">
        <v>7.200453464492611</v>
      </c>
      <c r="F11" s="170">
        <f t="shared" si="0"/>
        <v>2.6330008864983157E-5</v>
      </c>
      <c r="G11" s="180">
        <v>7.3059063357377383</v>
      </c>
      <c r="H11" s="180">
        <v>7.5472617028674591</v>
      </c>
      <c r="I11" s="170">
        <f t="shared" si="1"/>
        <v>3.3035650340752509E-2</v>
      </c>
    </row>
    <row r="12" spans="3:9" ht="15" customHeight="1">
      <c r="C12" s="59" t="s">
        <v>177</v>
      </c>
      <c r="D12" s="180">
        <v>20.780456844456275</v>
      </c>
      <c r="E12" s="180">
        <v>24.356328047684023</v>
      </c>
      <c r="F12" s="170">
        <f t="shared" si="0"/>
        <v>0.17207856545183242</v>
      </c>
      <c r="G12" s="180">
        <v>23.203742797996693</v>
      </c>
      <c r="H12" s="180">
        <v>28.585754001396179</v>
      </c>
      <c r="I12" s="170">
        <f t="shared" si="1"/>
        <v>0.23194582228622806</v>
      </c>
    </row>
    <row r="13" spans="3:9" ht="15" customHeight="1">
      <c r="C13" s="59" t="s">
        <v>178</v>
      </c>
      <c r="D13" s="180">
        <v>5.4820299291595118</v>
      </c>
      <c r="E13" s="180">
        <v>5.0680046558221079</v>
      </c>
      <c r="F13" s="170">
        <f t="shared" si="0"/>
        <v>-7.5524081168393264E-2</v>
      </c>
      <c r="G13" s="180">
        <v>5.7998996964204528</v>
      </c>
      <c r="H13" s="180">
        <v>5.3395856714378107</v>
      </c>
      <c r="I13" s="170">
        <f t="shared" si="1"/>
        <v>-7.936585959697473E-2</v>
      </c>
    </row>
    <row r="14" spans="3:9" ht="15" customHeight="1">
      <c r="C14" s="59" t="s">
        <v>179</v>
      </c>
      <c r="D14" s="180">
        <v>2.3435636482363247</v>
      </c>
      <c r="E14" s="180">
        <v>2.3622131956032053</v>
      </c>
      <c r="F14" s="170">
        <f t="shared" si="0"/>
        <v>7.9577729330779778E-3</v>
      </c>
      <c r="G14" s="180">
        <v>2.5092965878365487</v>
      </c>
      <c r="H14" s="180">
        <v>2.5291479002924877</v>
      </c>
      <c r="I14" s="170">
        <f t="shared" si="1"/>
        <v>7.9111064639250106E-3</v>
      </c>
    </row>
    <row r="15" spans="3:9" ht="15" customHeight="1">
      <c r="C15" s="59" t="s">
        <v>180</v>
      </c>
      <c r="D15" s="180">
        <v>8.1523101217271989</v>
      </c>
      <c r="E15" s="180">
        <v>16.026017620038331</v>
      </c>
      <c r="F15" s="170">
        <f t="shared" si="0"/>
        <v>0.96582531586064824</v>
      </c>
      <c r="G15" s="180">
        <v>10.695550799542842</v>
      </c>
      <c r="H15" s="180">
        <v>11.750370261744425</v>
      </c>
      <c r="I15" s="170">
        <f t="shared" si="1"/>
        <v>9.8622266582724327E-2</v>
      </c>
    </row>
    <row r="16" spans="3:9" ht="15" customHeight="1">
      <c r="C16" s="59" t="s">
        <v>181</v>
      </c>
      <c r="D16" s="180">
        <v>3.3623981249784283</v>
      </c>
      <c r="E16" s="180">
        <v>2.7951933931333421</v>
      </c>
      <c r="F16" s="170">
        <f t="shared" si="0"/>
        <v>-0.16869053299532311</v>
      </c>
      <c r="G16" s="180">
        <v>3.4182328092349166</v>
      </c>
      <c r="H16" s="180">
        <v>3.6564983392421806</v>
      </c>
      <c r="I16" s="170">
        <f t="shared" si="1"/>
        <v>6.9704301404968749E-2</v>
      </c>
    </row>
    <row r="17" spans="3:9" ht="15" customHeight="1">
      <c r="C17" s="59" t="s">
        <v>182</v>
      </c>
      <c r="D17" s="180">
        <v>9.1846806548175977</v>
      </c>
      <c r="E17" s="180">
        <v>7.5728308565909837</v>
      </c>
      <c r="F17" s="170">
        <f t="shared" si="0"/>
        <v>-0.17549328700733413</v>
      </c>
      <c r="G17" s="180">
        <v>9.0064216667782464</v>
      </c>
      <c r="H17" s="180">
        <v>6.8177117975297818</v>
      </c>
      <c r="I17" s="170">
        <f t="shared" si="1"/>
        <v>-0.24301658863274211</v>
      </c>
    </row>
    <row r="18" spans="3:9" ht="15" customHeight="1">
      <c r="C18" s="183" t="s">
        <v>183</v>
      </c>
      <c r="D18" s="180">
        <v>5.9884464512058981</v>
      </c>
      <c r="E18" s="180">
        <v>4.1453158947330992</v>
      </c>
      <c r="F18" s="170">
        <f t="shared" si="0"/>
        <v>-0.30778108671267257</v>
      </c>
      <c r="G18" s="180">
        <v>5.66146614275074</v>
      </c>
      <c r="H18" s="180">
        <v>5.1023383657359576</v>
      </c>
      <c r="I18" s="170">
        <f t="shared" si="1"/>
        <v>-9.8760243886774957E-2</v>
      </c>
    </row>
    <row r="19" spans="3:9" ht="15" customHeight="1">
      <c r="C19" s="59" t="s">
        <v>184</v>
      </c>
      <c r="D19" s="184">
        <v>18.321913514042965</v>
      </c>
      <c r="E19" s="184">
        <v>14.168563239082753</v>
      </c>
      <c r="F19" s="170">
        <f t="shared" si="0"/>
        <v>-0.22668758215547991</v>
      </c>
      <c r="G19" s="184">
        <v>13.141989713871888</v>
      </c>
      <c r="H19" s="184">
        <v>22.52807163170014</v>
      </c>
      <c r="I19" s="170">
        <f t="shared" si="1"/>
        <v>0.71420554437969708</v>
      </c>
    </row>
    <row r="20" spans="3:9" ht="15" customHeight="1">
      <c r="C20" s="59" t="s">
        <v>185</v>
      </c>
      <c r="D20" s="180">
        <v>6.0284486525471195</v>
      </c>
      <c r="E20" s="180">
        <v>6.3727422198135333</v>
      </c>
      <c r="F20" s="170">
        <f t="shared" si="0"/>
        <v>5.7111470481040705E-2</v>
      </c>
      <c r="G20" s="180">
        <v>6.5096651040526892</v>
      </c>
      <c r="H20" s="180">
        <v>6.8019777047575882</v>
      </c>
      <c r="I20" s="170">
        <f t="shared" si="1"/>
        <v>4.4904399232906123E-2</v>
      </c>
    </row>
    <row r="21" spans="3:9" ht="15" customHeight="1">
      <c r="C21" s="59" t="s">
        <v>186</v>
      </c>
      <c r="D21" s="180">
        <v>7.1129135267507522</v>
      </c>
      <c r="E21" s="180">
        <v>8.9299004961937261</v>
      </c>
      <c r="F21" s="170">
        <f t="shared" si="0"/>
        <v>0.25544904526246803</v>
      </c>
      <c r="G21" s="180">
        <v>8.6503937214676174</v>
      </c>
      <c r="H21" s="180">
        <v>11.916799928134862</v>
      </c>
      <c r="I21" s="170">
        <f t="shared" si="1"/>
        <v>0.37760202735755599</v>
      </c>
    </row>
    <row r="22" spans="3:9" ht="27" customHeight="1">
      <c r="C22" s="173" t="s">
        <v>188</v>
      </c>
      <c r="D22" s="173"/>
      <c r="E22" s="173"/>
      <c r="F22" s="173"/>
      <c r="G22" s="173"/>
      <c r="H22" s="173"/>
      <c r="I22" s="173"/>
    </row>
    <row r="23" spans="3:9">
      <c r="C23" s="20"/>
      <c r="D23" s="20"/>
      <c r="E23" s="20"/>
    </row>
    <row r="24" spans="3:9">
      <c r="C24" s="20"/>
      <c r="D24" s="20"/>
      <c r="E24" s="20"/>
    </row>
    <row r="25" spans="3:9">
      <c r="C25" s="20"/>
      <c r="D25" s="20"/>
      <c r="E25" s="20"/>
    </row>
    <row r="26" spans="3:9">
      <c r="C26" s="20"/>
      <c r="D26" s="20"/>
      <c r="E26" s="20"/>
    </row>
    <row r="27" spans="3:9">
      <c r="C27" s="20"/>
      <c r="D27" s="20"/>
      <c r="E27" s="20"/>
    </row>
    <row r="28" spans="3:9" ht="15.75" customHeight="1">
      <c r="C28" s="20"/>
      <c r="D28" s="20"/>
      <c r="E28" s="20"/>
    </row>
    <row r="29" spans="3:9" ht="12.75" customHeight="1">
      <c r="C29" s="20"/>
      <c r="D29" s="20"/>
      <c r="E29" s="20"/>
    </row>
    <row r="30" spans="3:9">
      <c r="C30" s="20"/>
      <c r="D30" s="20"/>
      <c r="E30" s="20"/>
    </row>
  </sheetData>
  <mergeCells count="4">
    <mergeCell ref="C3:I3"/>
    <mergeCell ref="D4:F4"/>
    <mergeCell ref="G4:I4"/>
    <mergeCell ref="C22:I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77"/>
  <sheetViews>
    <sheetView showGridLines="0" zoomScaleNormal="100" workbookViewId="0"/>
  </sheetViews>
  <sheetFormatPr baseColWidth="10" defaultRowHeight="12.75"/>
  <cols>
    <col min="1" max="2" width="11.42578125" style="191"/>
    <col min="3" max="3" width="16.140625" style="191" customWidth="1"/>
    <col min="4" max="4" width="7.5703125" style="191" bestFit="1" customWidth="1"/>
    <col min="5" max="5" width="12.42578125" style="191" customWidth="1"/>
    <col min="6" max="7" width="11.5703125" style="191" bestFit="1" customWidth="1"/>
    <col min="8" max="8" width="18.42578125" style="191" customWidth="1"/>
    <col min="9" max="9" width="15.85546875" style="191" customWidth="1"/>
    <col min="10" max="10" width="15.140625" style="191" bestFit="1" customWidth="1"/>
    <col min="11" max="11" width="16.42578125" style="191" customWidth="1"/>
    <col min="12" max="13" width="11.42578125" style="191"/>
    <col min="19" max="19" width="13.140625" style="191" customWidth="1"/>
    <col min="20" max="48" width="21.42578125" style="191" bestFit="1" customWidth="1"/>
    <col min="49" max="49" width="13.140625" style="191" bestFit="1" customWidth="1"/>
    <col min="50" max="16384" width="11.42578125" style="191"/>
  </cols>
  <sheetData>
    <row r="1" spans="1:49">
      <c r="M1" s="191" t="s">
        <v>194</v>
      </c>
    </row>
    <row r="2" spans="1:49" ht="44.25" customHeight="1"/>
    <row r="3" spans="1:49" ht="15.75" customHeight="1">
      <c r="C3" s="192" t="s">
        <v>195</v>
      </c>
      <c r="D3" s="192"/>
      <c r="E3" s="192"/>
      <c r="F3" s="192"/>
      <c r="G3" s="192"/>
      <c r="H3" s="192"/>
      <c r="I3" s="192"/>
      <c r="J3" s="192"/>
      <c r="M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</row>
    <row r="4" spans="1:49" ht="15.75" customHeight="1">
      <c r="C4" s="193">
        <v>2009</v>
      </c>
      <c r="D4" s="193"/>
      <c r="E4" s="193"/>
      <c r="F4" s="193"/>
      <c r="G4" s="193"/>
      <c r="H4" s="193"/>
      <c r="I4" s="193"/>
      <c r="J4" s="193"/>
      <c r="M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</row>
    <row r="5" spans="1:49" ht="12.75" customHeight="1">
      <c r="C5" s="194" t="s">
        <v>196</v>
      </c>
      <c r="D5" s="195" t="s">
        <v>197</v>
      </c>
      <c r="E5" s="194" t="s">
        <v>198</v>
      </c>
      <c r="F5" s="196" t="s">
        <v>199</v>
      </c>
      <c r="G5" s="196"/>
      <c r="H5" s="197" t="s">
        <v>200</v>
      </c>
      <c r="I5" s="197"/>
      <c r="J5" s="197"/>
      <c r="M5"/>
      <c r="S5"/>
    </row>
    <row r="6" spans="1:49" ht="38.25">
      <c r="A6" s="198"/>
      <c r="B6" s="198"/>
      <c r="C6" s="194"/>
      <c r="D6" s="195"/>
      <c r="E6" s="194"/>
      <c r="F6" s="199" t="s">
        <v>201</v>
      </c>
      <c r="G6" s="199" t="s">
        <v>202</v>
      </c>
      <c r="H6" s="200" t="s">
        <v>203</v>
      </c>
      <c r="I6" s="200" t="s">
        <v>204</v>
      </c>
      <c r="J6" s="201" t="s">
        <v>205</v>
      </c>
      <c r="M6"/>
      <c r="S6"/>
    </row>
    <row r="7" spans="1:49">
      <c r="A7" s="198"/>
      <c r="B7" s="198"/>
      <c r="C7" s="202" t="s">
        <v>187</v>
      </c>
      <c r="D7" s="203">
        <v>1</v>
      </c>
      <c r="E7" s="204">
        <v>4707782</v>
      </c>
      <c r="F7" s="205">
        <v>630.41157436711387</v>
      </c>
      <c r="G7" s="205">
        <v>357.95475030382158</v>
      </c>
      <c r="H7" s="204">
        <f t="shared" ref="H7:H13" si="0">0.53*F7*E7</f>
        <v>1572955339.0704949</v>
      </c>
      <c r="I7" s="204">
        <f t="shared" ref="I7:I13" si="1">G7*E7</f>
        <v>1685172930.2948258</v>
      </c>
      <c r="J7" s="204">
        <f t="shared" ref="J7:J13" si="2">H7+I7</f>
        <v>3258128269.3653207</v>
      </c>
      <c r="M7"/>
      <c r="S7"/>
    </row>
    <row r="8" spans="1:49">
      <c r="A8" s="198"/>
      <c r="B8" s="198"/>
      <c r="C8" s="206" t="s">
        <v>206</v>
      </c>
      <c r="D8" s="207">
        <v>0.10335544659167389</v>
      </c>
      <c r="E8" s="208">
        <f t="shared" ref="E8:E13" si="3">$E$7*D8</f>
        <v>486574.91106624372</v>
      </c>
      <c r="F8" s="103">
        <v>521.10520418206409</v>
      </c>
      <c r="G8" s="103">
        <v>328.50608420228536</v>
      </c>
      <c r="H8" s="209">
        <f t="shared" si="0"/>
        <v>134385060.74195364</v>
      </c>
      <c r="I8" s="209">
        <f t="shared" si="1"/>
        <v>159842818.70544696</v>
      </c>
      <c r="J8" s="209">
        <f t="shared" si="2"/>
        <v>294227879.44740057</v>
      </c>
      <c r="M8"/>
      <c r="S8"/>
    </row>
    <row r="9" spans="1:49">
      <c r="A9" s="198"/>
      <c r="B9" s="198"/>
      <c r="C9" s="206" t="s">
        <v>55</v>
      </c>
      <c r="D9" s="207">
        <v>0.10547062782424768</v>
      </c>
      <c r="E9" s="208">
        <f t="shared" si="3"/>
        <v>496532.72319969238</v>
      </c>
      <c r="F9" s="103">
        <v>556.48296031806569</v>
      </c>
      <c r="G9" s="103">
        <v>343.00974663781534</v>
      </c>
      <c r="H9" s="209">
        <f t="shared" si="0"/>
        <v>146445359.84150645</v>
      </c>
      <c r="I9" s="209">
        <f t="shared" si="1"/>
        <v>170315563.58211097</v>
      </c>
      <c r="J9" s="209">
        <f t="shared" si="2"/>
        <v>316760923.42361742</v>
      </c>
      <c r="M9"/>
      <c r="S9"/>
    </row>
    <row r="10" spans="1:49">
      <c r="A10" s="198"/>
      <c r="B10" s="198"/>
      <c r="C10" s="206" t="s">
        <v>56</v>
      </c>
      <c r="D10" s="207">
        <v>0.27151235458129025</v>
      </c>
      <c r="E10" s="208">
        <f t="shared" si="3"/>
        <v>1278220.9756754157</v>
      </c>
      <c r="F10" s="103">
        <v>609.18220589899602</v>
      </c>
      <c r="G10" s="103">
        <v>330.1437461117219</v>
      </c>
      <c r="H10" s="209">
        <f t="shared" si="0"/>
        <v>412694821.00180781</v>
      </c>
      <c r="I10" s="209">
        <f t="shared" si="1"/>
        <v>421996661.26806188</v>
      </c>
      <c r="J10" s="209">
        <f t="shared" si="2"/>
        <v>834691482.26986969</v>
      </c>
      <c r="M10"/>
      <c r="S10"/>
    </row>
    <row r="11" spans="1:49">
      <c r="A11" s="198"/>
      <c r="B11" s="198"/>
      <c r="C11" s="206" t="s">
        <v>58</v>
      </c>
      <c r="D11" s="207">
        <v>0.10777809825978273</v>
      </c>
      <c r="E11" s="208">
        <f t="shared" si="3"/>
        <v>507395.79098163644</v>
      </c>
      <c r="F11" s="103">
        <v>660.34135222372038</v>
      </c>
      <c r="G11" s="103">
        <v>353.3740934648136</v>
      </c>
      <c r="H11" s="209">
        <f t="shared" si="0"/>
        <v>177578844.04660213</v>
      </c>
      <c r="I11" s="209">
        <f t="shared" si="1"/>
        <v>179300527.66599783</v>
      </c>
      <c r="J11" s="209">
        <f t="shared" si="2"/>
        <v>356879371.71259999</v>
      </c>
      <c r="M11"/>
      <c r="S11"/>
    </row>
    <row r="12" spans="1:49">
      <c r="A12" s="198"/>
      <c r="B12" s="198"/>
      <c r="C12" s="206" t="s">
        <v>59</v>
      </c>
      <c r="D12" s="207">
        <v>0.19767330064416885</v>
      </c>
      <c r="E12" s="208">
        <f t="shared" si="3"/>
        <v>930602.80665320659</v>
      </c>
      <c r="F12" s="103">
        <v>646.18682476108552</v>
      </c>
      <c r="G12" s="103">
        <v>366.7791284231327</v>
      </c>
      <c r="H12" s="209">
        <f t="shared" si="0"/>
        <v>318711934.55484468</v>
      </c>
      <c r="I12" s="209">
        <f t="shared" si="1"/>
        <v>341325686.33238417</v>
      </c>
      <c r="J12" s="209">
        <f t="shared" si="2"/>
        <v>660037620.88722885</v>
      </c>
      <c r="M12"/>
      <c r="S12"/>
    </row>
    <row r="13" spans="1:49">
      <c r="C13" s="206" t="s">
        <v>207</v>
      </c>
      <c r="D13" s="207">
        <v>0.21421017209883667</v>
      </c>
      <c r="E13" s="208">
        <f t="shared" si="3"/>
        <v>1008454.7924238055</v>
      </c>
      <c r="F13" s="103">
        <v>707.36876007824651</v>
      </c>
      <c r="G13" s="103">
        <v>401.53900655783548</v>
      </c>
      <c r="H13" s="209">
        <f t="shared" si="0"/>
        <v>378075190.5392502</v>
      </c>
      <c r="I13" s="209">
        <f t="shared" si="1"/>
        <v>404933935.50834304</v>
      </c>
      <c r="J13" s="209">
        <f t="shared" si="2"/>
        <v>783009126.04759324</v>
      </c>
      <c r="M13"/>
      <c r="S13"/>
    </row>
    <row r="14" spans="1:49" ht="22.5" customHeight="1">
      <c r="C14" s="173" t="s">
        <v>208</v>
      </c>
      <c r="D14" s="173"/>
      <c r="E14" s="173"/>
      <c r="F14" s="173"/>
      <c r="G14" s="173"/>
      <c r="H14" s="173"/>
      <c r="I14" s="173"/>
      <c r="J14" s="173"/>
      <c r="M14"/>
      <c r="S14"/>
    </row>
    <row r="15" spans="1:49">
      <c r="C15" s="210"/>
      <c r="F15" s="211"/>
      <c r="G15" s="211"/>
      <c r="M15"/>
      <c r="S15"/>
    </row>
    <row r="16" spans="1:49" ht="15.75" hidden="1">
      <c r="C16" s="212" t="s">
        <v>195</v>
      </c>
      <c r="D16" s="212"/>
      <c r="E16" s="212"/>
      <c r="F16" s="212"/>
      <c r="G16" s="212"/>
      <c r="H16" s="212"/>
      <c r="I16" s="212"/>
      <c r="J16" s="212"/>
      <c r="S16"/>
    </row>
    <row r="17" spans="3:19" ht="15.75" hidden="1">
      <c r="C17" s="213" t="s">
        <v>149</v>
      </c>
      <c r="D17" s="213"/>
      <c r="E17" s="213"/>
      <c r="F17" s="213"/>
      <c r="G17" s="213"/>
      <c r="H17" s="213"/>
      <c r="I17" s="213"/>
      <c r="J17" s="213"/>
      <c r="S17"/>
    </row>
    <row r="18" spans="3:19" hidden="1">
      <c r="C18" s="214" t="s">
        <v>196</v>
      </c>
      <c r="D18" s="215" t="s">
        <v>197</v>
      </c>
      <c r="E18" s="214" t="s">
        <v>198</v>
      </c>
      <c r="F18" s="216" t="s">
        <v>199</v>
      </c>
      <c r="G18" s="216"/>
      <c r="H18" s="217" t="s">
        <v>200</v>
      </c>
      <c r="I18" s="217"/>
      <c r="J18" s="217"/>
      <c r="S18"/>
    </row>
    <row r="19" spans="3:19" ht="38.25" hidden="1">
      <c r="C19" s="214"/>
      <c r="D19" s="215"/>
      <c r="E19" s="214"/>
      <c r="F19" s="218" t="s">
        <v>201</v>
      </c>
      <c r="G19" s="218" t="s">
        <v>202</v>
      </c>
      <c r="H19" s="219" t="s">
        <v>203</v>
      </c>
      <c r="I19" s="219" t="s">
        <v>204</v>
      </c>
      <c r="J19" s="220" t="s">
        <v>205</v>
      </c>
    </row>
    <row r="20" spans="3:19" hidden="1">
      <c r="C20" s="221" t="s">
        <v>187</v>
      </c>
      <c r="D20" s="222">
        <v>1</v>
      </c>
      <c r="E20" s="223">
        <v>2331013</v>
      </c>
      <c r="F20" s="224">
        <v>646.39274393605513</v>
      </c>
      <c r="G20" s="224">
        <v>359.32228728728228</v>
      </c>
      <c r="H20" s="223">
        <f t="shared" ref="H20:H26" si="4">0.53*F20*E20</f>
        <v>798577441.28692627</v>
      </c>
      <c r="I20" s="223">
        <f t="shared" ref="I20:I26" si="5">G20*E20</f>
        <v>837584922.85638976</v>
      </c>
      <c r="J20" s="223">
        <f t="shared" ref="J20:J26" si="6">H20+I20</f>
        <v>1636162364.143316</v>
      </c>
    </row>
    <row r="21" spans="3:19" hidden="1">
      <c r="C21" s="225" t="s">
        <v>206</v>
      </c>
      <c r="D21" s="226">
        <v>6.3741191543882136E-2</v>
      </c>
      <c r="E21" s="227">
        <f t="shared" ref="E21:E26" si="7">$E$20*D21</f>
        <v>148581.54612427932</v>
      </c>
      <c r="F21" s="228">
        <v>482.31589461088845</v>
      </c>
      <c r="G21" s="228">
        <v>316.23999845102549</v>
      </c>
      <c r="H21" s="229">
        <f t="shared" si="4"/>
        <v>37981517.911048412</v>
      </c>
      <c r="I21" s="229">
        <f t="shared" si="5"/>
        <v>46987427.916193068</v>
      </c>
      <c r="J21" s="229">
        <f t="shared" si="6"/>
        <v>84968945.82724148</v>
      </c>
    </row>
    <row r="22" spans="3:19" hidden="1">
      <c r="C22" s="225" t="s">
        <v>55</v>
      </c>
      <c r="D22" s="226">
        <v>7.3670723894939158E-2</v>
      </c>
      <c r="E22" s="227">
        <f t="shared" si="7"/>
        <v>171727.4151185138</v>
      </c>
      <c r="F22" s="228">
        <v>507.71159897059175</v>
      </c>
      <c r="G22" s="228">
        <v>338.7038631223524</v>
      </c>
      <c r="H22" s="229">
        <f>0.53*F22*E22</f>
        <v>46209640.273960829</v>
      </c>
      <c r="I22" s="229">
        <f t="shared" si="5"/>
        <v>58164738.904656492</v>
      </c>
      <c r="J22" s="229">
        <f t="shared" si="6"/>
        <v>104374379.17861733</v>
      </c>
    </row>
    <row r="23" spans="3:19" hidden="1">
      <c r="C23" s="225" t="s">
        <v>56</v>
      </c>
      <c r="D23" s="226">
        <v>0.25320307495195388</v>
      </c>
      <c r="E23" s="227">
        <f t="shared" si="7"/>
        <v>590219.65935297881</v>
      </c>
      <c r="F23" s="228">
        <v>603.72914065360669</v>
      </c>
      <c r="G23" s="228">
        <v>312.51516818152595</v>
      </c>
      <c r="H23" s="229">
        <f t="shared" si="4"/>
        <v>188856388.10116035</v>
      </c>
      <c r="I23" s="229">
        <f t="shared" si="5"/>
        <v>184452596.10673913</v>
      </c>
      <c r="J23" s="229">
        <f t="shared" si="6"/>
        <v>373308984.20789945</v>
      </c>
    </row>
    <row r="24" spans="3:19" hidden="1">
      <c r="C24" s="225" t="s">
        <v>58</v>
      </c>
      <c r="D24" s="226">
        <v>0.10506085842408713</v>
      </c>
      <c r="E24" s="227">
        <f t="shared" si="7"/>
        <v>244898.22677770662</v>
      </c>
      <c r="F24" s="228">
        <v>624.60712920085064</v>
      </c>
      <c r="G24" s="228">
        <v>342.88774272008521</v>
      </c>
      <c r="H24" s="229">
        <f t="shared" si="4"/>
        <v>81071544.53822118</v>
      </c>
      <c r="I24" s="229">
        <f t="shared" si="5"/>
        <v>83972600.175959349</v>
      </c>
      <c r="J24" s="229">
        <f t="shared" si="6"/>
        <v>165044144.71418053</v>
      </c>
    </row>
    <row r="25" spans="3:19" hidden="1">
      <c r="C25" s="225" t="s">
        <v>59</v>
      </c>
      <c r="D25" s="226">
        <v>0.22517616912235749</v>
      </c>
      <c r="E25" s="227">
        <f t="shared" si="7"/>
        <v>524888.57751441386</v>
      </c>
      <c r="F25" s="228">
        <v>662.01317419831912</v>
      </c>
      <c r="G25" s="228">
        <v>367.06474882266821</v>
      </c>
      <c r="H25" s="229">
        <f t="shared" si="4"/>
        <v>184166071.24940154</v>
      </c>
      <c r="I25" s="229">
        <f t="shared" si="5"/>
        <v>192668093.86521593</v>
      </c>
      <c r="J25" s="229">
        <f t="shared" si="6"/>
        <v>376834165.11461747</v>
      </c>
    </row>
    <row r="26" spans="3:19" hidden="1">
      <c r="C26" s="225" t="s">
        <v>207</v>
      </c>
      <c r="D26" s="226">
        <v>0.2791479820627803</v>
      </c>
      <c r="E26" s="227">
        <f t="shared" si="7"/>
        <v>650697.57511210768</v>
      </c>
      <c r="F26" s="228">
        <v>742.70217426957402</v>
      </c>
      <c r="G26" s="228">
        <v>411.8827468395034</v>
      </c>
      <c r="H26" s="229">
        <f t="shared" si="4"/>
        <v>256135487.02868199</v>
      </c>
      <c r="I26" s="229">
        <f t="shared" si="5"/>
        <v>268011104.598979</v>
      </c>
      <c r="J26" s="229">
        <f t="shared" si="6"/>
        <v>524146591.62766099</v>
      </c>
    </row>
    <row r="27" spans="3:19" hidden="1">
      <c r="C27" s="148" t="s">
        <v>209</v>
      </c>
      <c r="D27" s="148"/>
      <c r="E27" s="148"/>
      <c r="F27" s="148"/>
      <c r="G27" s="148"/>
      <c r="H27" s="148"/>
      <c r="I27" s="148"/>
      <c r="J27" s="148"/>
    </row>
    <row r="28" spans="3:19" hidden="1"/>
    <row r="29" spans="3:19" hidden="1"/>
    <row r="30" spans="3:19" ht="15.75" hidden="1" customHeight="1">
      <c r="C30" s="212" t="s">
        <v>195</v>
      </c>
      <c r="D30" s="212"/>
      <c r="E30" s="212"/>
      <c r="F30" s="212"/>
      <c r="G30" s="212"/>
      <c r="H30" s="212"/>
      <c r="I30" s="212"/>
      <c r="J30" s="212"/>
    </row>
    <row r="31" spans="3:19" ht="15.75" hidden="1" customHeight="1">
      <c r="C31" s="213" t="s">
        <v>162</v>
      </c>
      <c r="D31" s="213"/>
      <c r="E31" s="213"/>
      <c r="F31" s="213"/>
      <c r="G31" s="213"/>
      <c r="H31" s="213"/>
      <c r="I31" s="213"/>
      <c r="J31" s="213"/>
    </row>
    <row r="32" spans="3:19" ht="12.75" hidden="1" customHeight="1">
      <c r="C32" s="230" t="s">
        <v>196</v>
      </c>
      <c r="D32" s="231" t="s">
        <v>197</v>
      </c>
      <c r="E32" s="230" t="s">
        <v>198</v>
      </c>
      <c r="F32" s="232" t="s">
        <v>199</v>
      </c>
      <c r="G32" s="232"/>
      <c r="H32" s="217" t="s">
        <v>200</v>
      </c>
      <c r="I32" s="217"/>
      <c r="J32" s="217"/>
    </row>
    <row r="33" spans="3:11" ht="38.25" hidden="1">
      <c r="C33" s="230"/>
      <c r="D33" s="231"/>
      <c r="E33" s="230"/>
      <c r="F33" s="233" t="s">
        <v>201</v>
      </c>
      <c r="G33" s="233" t="s">
        <v>202</v>
      </c>
      <c r="H33" s="219" t="s">
        <v>203</v>
      </c>
      <c r="I33" s="219" t="s">
        <v>204</v>
      </c>
      <c r="J33" s="220" t="s">
        <v>205</v>
      </c>
      <c r="K33" s="234"/>
    </row>
    <row r="34" spans="3:11" hidden="1">
      <c r="C34" s="235" t="s">
        <v>187</v>
      </c>
      <c r="D34" s="236">
        <v>1</v>
      </c>
      <c r="E34" s="237">
        <v>2314934</v>
      </c>
      <c r="F34" s="238">
        <v>632.96484255954954</v>
      </c>
      <c r="G34" s="238">
        <v>358.57791727140909</v>
      </c>
      <c r="H34" s="239">
        <f t="shared" ref="H34:H40" si="8">0.53*F34*E34</f>
        <v>776594072.4682467</v>
      </c>
      <c r="I34" s="239">
        <f t="shared" ref="I34:I40" si="9">G34*E34</f>
        <v>830084212.34077215</v>
      </c>
      <c r="J34" s="239">
        <f t="shared" ref="J34:J40" si="10">H34+I34</f>
        <v>1606678284.8090189</v>
      </c>
    </row>
    <row r="35" spans="3:11" hidden="1">
      <c r="C35" s="225" t="s">
        <v>206</v>
      </c>
      <c r="D35" s="226">
        <v>9.0268259252007058E-2</v>
      </c>
      <c r="E35" s="227">
        <f t="shared" ref="E35:E40" si="11">$E$20*D35</f>
        <v>210416.48580379871</v>
      </c>
      <c r="F35" s="240">
        <v>503.74769586304632</v>
      </c>
      <c r="G35" s="240">
        <v>307.26110274677552</v>
      </c>
      <c r="H35" s="241">
        <f t="shared" si="8"/>
        <v>56178314.544489399</v>
      </c>
      <c r="I35" s="241">
        <f t="shared" si="9"/>
        <v>64652801.464176431</v>
      </c>
      <c r="J35" s="241">
        <f t="shared" si="10"/>
        <v>120831116.00866583</v>
      </c>
    </row>
    <row r="36" spans="3:11" hidden="1">
      <c r="C36" s="225" t="s">
        <v>55</v>
      </c>
      <c r="D36" s="226">
        <v>8.8505972195026428E-2</v>
      </c>
      <c r="E36" s="227">
        <f t="shared" si="11"/>
        <v>206308.57176424513</v>
      </c>
      <c r="F36" s="240">
        <v>509.87635390042396</v>
      </c>
      <c r="G36" s="240">
        <v>336.48855953544739</v>
      </c>
      <c r="H36" s="241">
        <f t="shared" si="8"/>
        <v>55751687.045265354</v>
      </c>
      <c r="I36" s="241">
        <f t="shared" si="9"/>
        <v>69420474.132766321</v>
      </c>
      <c r="J36" s="241">
        <f t="shared" si="10"/>
        <v>125172161.17803168</v>
      </c>
    </row>
    <row r="37" spans="3:11" hidden="1">
      <c r="C37" s="225" t="s">
        <v>56</v>
      </c>
      <c r="D37" s="226">
        <v>0.26297239083610729</v>
      </c>
      <c r="E37" s="227">
        <f t="shared" si="11"/>
        <v>612992.06168004696</v>
      </c>
      <c r="F37" s="240">
        <v>612.8409804221875</v>
      </c>
      <c r="G37" s="240">
        <v>319.25185667431202</v>
      </c>
      <c r="H37" s="241">
        <f t="shared" si="8"/>
        <v>199103327.71763957</v>
      </c>
      <c r="I37" s="241">
        <f t="shared" si="9"/>
        <v>195698853.81796938</v>
      </c>
      <c r="J37" s="241">
        <f t="shared" si="10"/>
        <v>394802181.53560895</v>
      </c>
    </row>
    <row r="38" spans="3:11" hidden="1">
      <c r="C38" s="225" t="s">
        <v>58</v>
      </c>
      <c r="D38" s="226">
        <v>0.10064617192089288</v>
      </c>
      <c r="E38" s="227">
        <f t="shared" si="11"/>
        <v>234607.53514783629</v>
      </c>
      <c r="F38" s="240">
        <v>624.6166723722223</v>
      </c>
      <c r="G38" s="240">
        <v>335.7024307513949</v>
      </c>
      <c r="H38" s="241">
        <f t="shared" si="8"/>
        <v>77666082.296270058</v>
      </c>
      <c r="I38" s="241">
        <f t="shared" si="9"/>
        <v>78758319.821721956</v>
      </c>
      <c r="J38" s="241">
        <f t="shared" si="10"/>
        <v>156424402.11799201</v>
      </c>
    </row>
    <row r="39" spans="3:11" hidden="1">
      <c r="C39" s="225" t="s">
        <v>59</v>
      </c>
      <c r="D39" s="226">
        <v>0.20090072449579008</v>
      </c>
      <c r="E39" s="227">
        <f t="shared" si="11"/>
        <v>468302.20050910511</v>
      </c>
      <c r="F39" s="240">
        <v>654.84884662665013</v>
      </c>
      <c r="G39" s="240">
        <v>368.52753667100774</v>
      </c>
      <c r="H39" s="241">
        <f t="shared" si="8"/>
        <v>162533592.61433816</v>
      </c>
      <c r="I39" s="241">
        <f t="shared" si="9"/>
        <v>172582256.37123284</v>
      </c>
      <c r="J39" s="241">
        <f t="shared" si="10"/>
        <v>335115848.98557103</v>
      </c>
    </row>
    <row r="40" spans="3:11" hidden="1">
      <c r="C40" s="225" t="s">
        <v>207</v>
      </c>
      <c r="D40" s="226">
        <v>0.25670648130017626</v>
      </c>
      <c r="E40" s="227">
        <f t="shared" si="11"/>
        <v>598386.1450949678</v>
      </c>
      <c r="F40" s="240">
        <v>715.05674021183381</v>
      </c>
      <c r="G40" s="240">
        <v>417.39648337458482</v>
      </c>
      <c r="H40" s="241">
        <f t="shared" si="8"/>
        <v>226776424.53875256</v>
      </c>
      <c r="I40" s="241">
        <f t="shared" si="9"/>
        <v>249764272.66271362</v>
      </c>
      <c r="J40" s="241">
        <f t="shared" si="10"/>
        <v>476540697.2014662</v>
      </c>
    </row>
    <row r="41" spans="3:11" ht="12.75" hidden="1" customHeight="1">
      <c r="C41" s="242" t="s">
        <v>209</v>
      </c>
      <c r="D41" s="242"/>
      <c r="E41" s="242"/>
      <c r="F41" s="242"/>
      <c r="G41" s="242"/>
      <c r="H41" s="242"/>
      <c r="I41" s="242"/>
      <c r="J41" s="242"/>
    </row>
    <row r="42" spans="3:11" hidden="1"/>
    <row r="45" spans="3:11" ht="18" customHeight="1">
      <c r="C45" s="192" t="s">
        <v>195</v>
      </c>
      <c r="D45" s="192"/>
      <c r="E45" s="192"/>
      <c r="F45" s="192"/>
      <c r="G45" s="192"/>
      <c r="H45" s="192"/>
      <c r="I45" s="192"/>
      <c r="J45" s="192"/>
    </row>
    <row r="46" spans="3:11" ht="18" customHeight="1">
      <c r="C46" s="193" t="s">
        <v>210</v>
      </c>
      <c r="D46" s="193"/>
      <c r="E46" s="193"/>
      <c r="F46" s="193"/>
      <c r="G46" s="193"/>
      <c r="H46" s="193"/>
      <c r="I46" s="193"/>
      <c r="J46" s="193"/>
    </row>
    <row r="47" spans="3:11">
      <c r="C47" s="194" t="s">
        <v>196</v>
      </c>
      <c r="D47" s="195" t="s">
        <v>197</v>
      </c>
      <c r="E47" s="194" t="s">
        <v>198</v>
      </c>
      <c r="F47" s="196" t="s">
        <v>199</v>
      </c>
      <c r="G47" s="196"/>
      <c r="H47" s="197" t="s">
        <v>200</v>
      </c>
      <c r="I47" s="197"/>
      <c r="J47" s="197"/>
    </row>
    <row r="48" spans="3:11" ht="38.25">
      <c r="C48" s="194"/>
      <c r="D48" s="195"/>
      <c r="E48" s="194"/>
      <c r="F48" s="199" t="s">
        <v>201</v>
      </c>
      <c r="G48" s="199" t="s">
        <v>202</v>
      </c>
      <c r="H48" s="200" t="s">
        <v>203</v>
      </c>
      <c r="I48" s="200" t="s">
        <v>204</v>
      </c>
      <c r="J48" s="201" t="s">
        <v>205</v>
      </c>
    </row>
    <row r="49" spans="3:13" ht="15" customHeight="1">
      <c r="C49" s="202" t="s">
        <v>187</v>
      </c>
      <c r="D49" s="203">
        <v>1</v>
      </c>
      <c r="E49" s="204">
        <v>4831325</v>
      </c>
      <c r="F49" s="205">
        <f>'estimación de ingresos por merc'!E100</f>
        <v>653.13452385656899</v>
      </c>
      <c r="G49" s="205">
        <f>'estimación de ingresos por merc'!F100</f>
        <v>359.88552289794779</v>
      </c>
      <c r="H49" s="204">
        <f t="shared" ref="H49:H55" si="12">0.53*F49*E49</f>
        <v>1672417731.3398094</v>
      </c>
      <c r="I49" s="204">
        <f t="shared" ref="I49:I55" si="13">G49*E49</f>
        <v>1738723923.9149277</v>
      </c>
      <c r="J49" s="204">
        <f t="shared" ref="J49:J55" si="14">H49+I49</f>
        <v>3411141655.2547369</v>
      </c>
    </row>
    <row r="50" spans="3:13" ht="15" customHeight="1">
      <c r="C50" s="206" t="s">
        <v>206</v>
      </c>
      <c r="D50" s="207">
        <v>0.10540411286465805</v>
      </c>
      <c r="E50" s="208">
        <f>$E$49*D50</f>
        <v>509241.52558584407</v>
      </c>
      <c r="F50" s="103">
        <v>545.47159581105814</v>
      </c>
      <c r="G50" s="103">
        <v>326.5166619592315</v>
      </c>
      <c r="H50" s="209">
        <f t="shared" si="12"/>
        <v>147221697.43572113</v>
      </c>
      <c r="I50" s="209">
        <f t="shared" si="13"/>
        <v>166275843.06531638</v>
      </c>
      <c r="J50" s="209">
        <f t="shared" si="14"/>
        <v>313497540.50103748</v>
      </c>
      <c r="L50" s="243"/>
    </row>
    <row r="51" spans="3:13" ht="15" customHeight="1">
      <c r="C51" s="206" t="s">
        <v>55</v>
      </c>
      <c r="D51" s="207">
        <v>0.1024390243902439</v>
      </c>
      <c r="E51" s="208">
        <f t="shared" ref="E51:E55" si="15">$E$49*D51</f>
        <v>494916.21951219509</v>
      </c>
      <c r="F51" s="103">
        <v>554.6944637384612</v>
      </c>
      <c r="G51" s="103">
        <v>326.02275232581161</v>
      </c>
      <c r="H51" s="209">
        <f t="shared" si="12"/>
        <v>145499462.0982253</v>
      </c>
      <c r="I51" s="209">
        <f t="shared" si="13"/>
        <v>161353948.0560514</v>
      </c>
      <c r="J51" s="209">
        <f t="shared" si="14"/>
        <v>306853410.15427673</v>
      </c>
      <c r="L51" s="243"/>
    </row>
    <row r="52" spans="3:13" ht="15" customHeight="1">
      <c r="C52" s="206" t="s">
        <v>56</v>
      </c>
      <c r="D52" s="207">
        <v>0.29526542324246768</v>
      </c>
      <c r="E52" s="208">
        <f t="shared" si="15"/>
        <v>1426523.2209469152</v>
      </c>
      <c r="F52" s="103">
        <v>644.98952051046604</v>
      </c>
      <c r="G52" s="103">
        <v>329.58999698645226</v>
      </c>
      <c r="H52" s="209">
        <f t="shared" si="12"/>
        <v>487649039.98606616</v>
      </c>
      <c r="I52" s="209">
        <f t="shared" si="13"/>
        <v>470167784.09299797</v>
      </c>
      <c r="J52" s="209">
        <f t="shared" si="14"/>
        <v>957816824.07906413</v>
      </c>
      <c r="L52" s="243"/>
    </row>
    <row r="53" spans="3:13" ht="15" customHeight="1">
      <c r="C53" s="206" t="s">
        <v>58</v>
      </c>
      <c r="D53" s="207">
        <v>0.1068388330942133</v>
      </c>
      <c r="E53" s="208">
        <f t="shared" si="15"/>
        <v>516173.12529890006</v>
      </c>
      <c r="F53" s="103">
        <v>663.34808084521558</v>
      </c>
      <c r="G53" s="103">
        <v>359.55704463253602</v>
      </c>
      <c r="H53" s="209">
        <f t="shared" si="12"/>
        <v>181473299.58697823</v>
      </c>
      <c r="I53" s="209">
        <f t="shared" si="13"/>
        <v>185593683.45121223</v>
      </c>
      <c r="J53" s="209">
        <f t="shared" si="14"/>
        <v>367066983.03819048</v>
      </c>
      <c r="L53" s="243"/>
    </row>
    <row r="54" spans="3:13" ht="15" customHeight="1">
      <c r="C54" s="206" t="s">
        <v>59</v>
      </c>
      <c r="D54" s="207">
        <v>0.18995695839311333</v>
      </c>
      <c r="E54" s="208">
        <f t="shared" si="15"/>
        <v>917743.80200860824</v>
      </c>
      <c r="F54" s="103">
        <v>672.32214139396024</v>
      </c>
      <c r="G54" s="103">
        <v>383.77970444647974</v>
      </c>
      <c r="H54" s="209">
        <f t="shared" si="12"/>
        <v>327020323.45525497</v>
      </c>
      <c r="I54" s="209">
        <f t="shared" si="13"/>
        <v>352211445.09245229</v>
      </c>
      <c r="J54" s="209">
        <f t="shared" si="14"/>
        <v>679231768.54770732</v>
      </c>
      <c r="L54" s="243"/>
    </row>
    <row r="55" spans="3:13" ht="15" customHeight="1">
      <c r="C55" s="206" t="s">
        <v>207</v>
      </c>
      <c r="D55" s="207">
        <v>0.20009564801530369</v>
      </c>
      <c r="E55" s="208">
        <f t="shared" si="15"/>
        <v>966727.10664753709</v>
      </c>
      <c r="F55" s="103">
        <v>732.36064647773526</v>
      </c>
      <c r="G55" s="103">
        <v>408.30990845682669</v>
      </c>
      <c r="H55" s="209">
        <f t="shared" si="12"/>
        <v>375236231.05972862</v>
      </c>
      <c r="I55" s="209">
        <f t="shared" si="13"/>
        <v>394724256.41798878</v>
      </c>
      <c r="J55" s="209">
        <f t="shared" si="14"/>
        <v>769960487.4777174</v>
      </c>
      <c r="L55" s="243"/>
    </row>
    <row r="56" spans="3:13" ht="15" customHeight="1">
      <c r="C56" s="173" t="s">
        <v>208</v>
      </c>
      <c r="D56" s="173"/>
      <c r="E56" s="173"/>
      <c r="F56" s="173"/>
      <c r="G56" s="173"/>
      <c r="H56" s="173"/>
      <c r="I56" s="173"/>
      <c r="J56" s="173"/>
    </row>
    <row r="60" spans="3:13" ht="15.75">
      <c r="C60" s="193" t="s">
        <v>211</v>
      </c>
      <c r="D60" s="193"/>
      <c r="E60" s="193"/>
      <c r="F60" s="193"/>
      <c r="G60" s="193"/>
      <c r="H60" s="193"/>
      <c r="I60" s="193"/>
      <c r="J60" s="193"/>
    </row>
    <row r="61" spans="3:13">
      <c r="C61" s="194" t="s">
        <v>196</v>
      </c>
      <c r="D61" s="195" t="s">
        <v>197</v>
      </c>
      <c r="E61" s="194" t="s">
        <v>198</v>
      </c>
      <c r="F61" s="196" t="s">
        <v>199</v>
      </c>
      <c r="G61" s="196"/>
      <c r="H61" s="197" t="s">
        <v>200</v>
      </c>
      <c r="I61" s="197"/>
      <c r="J61" s="197"/>
    </row>
    <row r="62" spans="3:13" ht="38.25">
      <c r="C62" s="194"/>
      <c r="D62" s="195"/>
      <c r="E62" s="194"/>
      <c r="F62" s="199" t="s">
        <v>201</v>
      </c>
      <c r="G62" s="199" t="s">
        <v>202</v>
      </c>
      <c r="H62" s="200" t="s">
        <v>203</v>
      </c>
      <c r="I62" s="200" t="s">
        <v>204</v>
      </c>
      <c r="J62" s="201" t="s">
        <v>205</v>
      </c>
    </row>
    <row r="63" spans="3:13">
      <c r="C63" s="202" t="s">
        <v>187</v>
      </c>
      <c r="D63" s="203">
        <v>1</v>
      </c>
      <c r="E63" s="204">
        <v>1258354</v>
      </c>
      <c r="F63" s="205">
        <f>'estimación de ingresos por merc'!E124</f>
        <v>699.9908758294398</v>
      </c>
      <c r="G63" s="205">
        <f>'estimación de ingresos por merc'!F124</f>
        <v>344.83763827607117</v>
      </c>
      <c r="H63" s="204">
        <f t="shared" ref="H63:H69" si="16">0.53*F63*E63</f>
        <v>466843248.83864379</v>
      </c>
      <c r="I63" s="204">
        <f t="shared" ref="I63:I69" si="17">G63*E63</f>
        <v>433927821.47524726</v>
      </c>
      <c r="J63" s="204">
        <f t="shared" ref="J63:J69" si="18">H63+I63</f>
        <v>900771070.31389105</v>
      </c>
      <c r="M63" s="243"/>
    </row>
    <row r="64" spans="3:13" hidden="1">
      <c r="C64" s="206" t="s">
        <v>206</v>
      </c>
      <c r="D64" s="207">
        <v>7.6481835564053538E-2</v>
      </c>
      <c r="E64" s="208">
        <f>$E$49*D64</f>
        <v>369508.60420650098</v>
      </c>
      <c r="F64" s="244">
        <v>545.47159581105814</v>
      </c>
      <c r="G64" s="244">
        <v>326.5166619592315</v>
      </c>
      <c r="H64" s="209">
        <f t="shared" si="16"/>
        <v>106824917.4412915</v>
      </c>
      <c r="I64" s="209">
        <f t="shared" si="17"/>
        <v>120650716.01072155</v>
      </c>
      <c r="J64" s="209">
        <f t="shared" si="18"/>
        <v>227475633.45201305</v>
      </c>
    </row>
    <row r="65" spans="3:10" hidden="1">
      <c r="C65" s="206" t="s">
        <v>55</v>
      </c>
      <c r="D65" s="207">
        <v>7.418738049713193E-2</v>
      </c>
      <c r="E65" s="208">
        <f t="shared" ref="E65:E69" si="19">$E$49*D65</f>
        <v>358423.34608030593</v>
      </c>
      <c r="F65" s="244">
        <v>554.6944637384612</v>
      </c>
      <c r="G65" s="244">
        <v>326.02275232581161</v>
      </c>
      <c r="H65" s="209">
        <f t="shared" si="16"/>
        <v>105372186.24504089</v>
      </c>
      <c r="I65" s="209">
        <f t="shared" si="17"/>
        <v>116854165.78692824</v>
      </c>
      <c r="J65" s="209">
        <f t="shared" si="18"/>
        <v>222226352.03196913</v>
      </c>
    </row>
    <row r="66" spans="3:10" hidden="1">
      <c r="C66" s="206" t="s">
        <v>56</v>
      </c>
      <c r="D66" s="207">
        <v>0.24856596558317401</v>
      </c>
      <c r="E66" s="208">
        <f t="shared" si="19"/>
        <v>1200902.9636711283</v>
      </c>
      <c r="F66" s="244">
        <v>644.98952051046604</v>
      </c>
      <c r="G66" s="244">
        <v>329.58999698645226</v>
      </c>
      <c r="H66" s="209">
        <f t="shared" si="16"/>
        <v>410522008.16045451</v>
      </c>
      <c r="I66" s="209">
        <f t="shared" si="17"/>
        <v>395805604.17738873</v>
      </c>
      <c r="J66" s="209">
        <f t="shared" si="18"/>
        <v>806327612.33784318</v>
      </c>
    </row>
    <row r="67" spans="3:10" hidden="1">
      <c r="C67" s="206" t="s">
        <v>58</v>
      </c>
      <c r="D67" s="207">
        <v>9.2925430210325052E-2</v>
      </c>
      <c r="E67" s="208">
        <f t="shared" si="19"/>
        <v>448952.95411089866</v>
      </c>
      <c r="F67" s="244">
        <v>663.34808084521558</v>
      </c>
      <c r="G67" s="244">
        <v>359.55704463253602</v>
      </c>
      <c r="H67" s="209">
        <f t="shared" si="16"/>
        <v>157840402.66460502</v>
      </c>
      <c r="I67" s="209">
        <f t="shared" si="17"/>
        <v>161424197.35916129</v>
      </c>
      <c r="J67" s="209">
        <f t="shared" si="18"/>
        <v>319264600.02376628</v>
      </c>
    </row>
    <row r="68" spans="3:10" hidden="1">
      <c r="C68" s="206" t="s">
        <v>59</v>
      </c>
      <c r="D68" s="207">
        <v>0.20879541108986618</v>
      </c>
      <c r="E68" s="208">
        <f t="shared" si="19"/>
        <v>1008758.4894837477</v>
      </c>
      <c r="F68" s="244">
        <v>672.32214139396024</v>
      </c>
      <c r="G68" s="244">
        <v>383.77970444647974</v>
      </c>
      <c r="H68" s="209">
        <f t="shared" si="16"/>
        <v>359451653.93349653</v>
      </c>
      <c r="I68" s="209">
        <f t="shared" si="17"/>
        <v>387141034.95195007</v>
      </c>
      <c r="J68" s="209">
        <f t="shared" si="18"/>
        <v>746592688.88544655</v>
      </c>
    </row>
    <row r="69" spans="3:10" hidden="1">
      <c r="C69" s="206" t="s">
        <v>207</v>
      </c>
      <c r="D69" s="207">
        <v>0.29904397705544933</v>
      </c>
      <c r="E69" s="208">
        <f t="shared" si="19"/>
        <v>1444778.6424474188</v>
      </c>
      <c r="F69" s="244">
        <v>732.36064647773526</v>
      </c>
      <c r="G69" s="244">
        <v>408.30990845682669</v>
      </c>
      <c r="H69" s="209">
        <f t="shared" si="16"/>
        <v>560792480.91800869</v>
      </c>
      <c r="I69" s="209">
        <f t="shared" si="17"/>
        <v>589917435.23808384</v>
      </c>
      <c r="J69" s="209">
        <f t="shared" si="18"/>
        <v>1150709916.1560926</v>
      </c>
    </row>
    <row r="70" spans="3:10">
      <c r="C70" s="173" t="s">
        <v>208</v>
      </c>
      <c r="D70" s="173"/>
      <c r="E70" s="173"/>
      <c r="F70" s="173"/>
      <c r="G70" s="173"/>
      <c r="H70" s="173"/>
      <c r="I70" s="173"/>
      <c r="J70" s="173"/>
    </row>
    <row r="73" spans="3:10" ht="15.75">
      <c r="C73" s="193" t="s">
        <v>212</v>
      </c>
      <c r="D73" s="193"/>
      <c r="E73" s="193"/>
      <c r="F73" s="193"/>
      <c r="G73" s="193"/>
      <c r="H73" s="193"/>
      <c r="I73" s="193"/>
      <c r="J73" s="193"/>
    </row>
    <row r="74" spans="3:10">
      <c r="C74" s="194" t="s">
        <v>196</v>
      </c>
      <c r="D74" s="195" t="s">
        <v>197</v>
      </c>
      <c r="E74" s="194" t="s">
        <v>198</v>
      </c>
      <c r="F74" s="196" t="s">
        <v>199</v>
      </c>
      <c r="G74" s="196"/>
      <c r="H74" s="197" t="s">
        <v>200</v>
      </c>
      <c r="I74" s="197"/>
      <c r="J74" s="197"/>
    </row>
    <row r="75" spans="3:10" ht="38.25">
      <c r="C75" s="194"/>
      <c r="D75" s="195"/>
      <c r="E75" s="194"/>
      <c r="F75" s="199" t="s">
        <v>201</v>
      </c>
      <c r="G75" s="199" t="s">
        <v>202</v>
      </c>
      <c r="H75" s="200" t="s">
        <v>203</v>
      </c>
      <c r="I75" s="200" t="s">
        <v>204</v>
      </c>
      <c r="J75" s="201" t="s">
        <v>205</v>
      </c>
    </row>
    <row r="76" spans="3:10">
      <c r="C76" s="202" t="s">
        <v>187</v>
      </c>
      <c r="D76" s="203">
        <v>1</v>
      </c>
      <c r="E76" s="204">
        <v>2061008</v>
      </c>
      <c r="F76" s="205">
        <f>'Evolución gasto (nacionalidad) '!AV20</f>
        <v>684.15899066727604</v>
      </c>
      <c r="G76" s="205">
        <f>'Evolución gasto (nacionalidad) '!AW20</f>
        <v>353.18276070955295</v>
      </c>
      <c r="H76" s="204">
        <f t="shared" ref="H76" si="20">0.53*F76*E76</f>
        <v>747330291.10970616</v>
      </c>
      <c r="I76" s="204">
        <f t="shared" ref="I76" si="21">G76*E76</f>
        <v>727912495.28447425</v>
      </c>
      <c r="J76" s="204">
        <f t="shared" ref="J76" si="22">H76+I76</f>
        <v>1475242786.3941803</v>
      </c>
    </row>
    <row r="77" spans="3:10">
      <c r="C77" s="173" t="s">
        <v>208</v>
      </c>
      <c r="D77" s="173"/>
      <c r="E77" s="173"/>
      <c r="F77" s="173"/>
      <c r="G77" s="173"/>
      <c r="H77" s="173"/>
      <c r="I77" s="173"/>
      <c r="J77" s="173"/>
    </row>
  </sheetData>
  <mergeCells count="46">
    <mergeCell ref="C77:J77"/>
    <mergeCell ref="C70:J70"/>
    <mergeCell ref="C73:J73"/>
    <mergeCell ref="C74:C75"/>
    <mergeCell ref="D74:D75"/>
    <mergeCell ref="E74:E75"/>
    <mergeCell ref="F74:G74"/>
    <mergeCell ref="H74:J74"/>
    <mergeCell ref="C56:J56"/>
    <mergeCell ref="C60:J60"/>
    <mergeCell ref="C61:C62"/>
    <mergeCell ref="D61:D62"/>
    <mergeCell ref="E61:E62"/>
    <mergeCell ref="F61:G61"/>
    <mergeCell ref="H61:J61"/>
    <mergeCell ref="C41:J41"/>
    <mergeCell ref="C45:J45"/>
    <mergeCell ref="C46:J46"/>
    <mergeCell ref="C47:C48"/>
    <mergeCell ref="D47:D48"/>
    <mergeCell ref="E47:E48"/>
    <mergeCell ref="F47:G47"/>
    <mergeCell ref="H47:J47"/>
    <mergeCell ref="C27:J27"/>
    <mergeCell ref="C30:J30"/>
    <mergeCell ref="C31:J31"/>
    <mergeCell ref="C32:C33"/>
    <mergeCell ref="D32:D33"/>
    <mergeCell ref="E32:E33"/>
    <mergeCell ref="F32:G32"/>
    <mergeCell ref="H32:J32"/>
    <mergeCell ref="C14:J14"/>
    <mergeCell ref="C16:J16"/>
    <mergeCell ref="C17:J17"/>
    <mergeCell ref="C18:C19"/>
    <mergeCell ref="D18:D19"/>
    <mergeCell ref="E18:E19"/>
    <mergeCell ref="F18:G18"/>
    <mergeCell ref="H18:J18"/>
    <mergeCell ref="C3:J3"/>
    <mergeCell ref="C4:J4"/>
    <mergeCell ref="C5:C6"/>
    <mergeCell ref="D5:D6"/>
    <mergeCell ref="E5:E6"/>
    <mergeCell ref="F5:G5"/>
    <mergeCell ref="H5:J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8" orientation="landscape" r:id="rId1"/>
  <headerFooter>
    <oddHeader>&amp;L&amp;G&amp;CEncuesta de Turismo Receptivo&amp;RAño 2011</oddHeader>
    <oddFooter>&amp;LTurismo de Tenerife&amp;R&amp;P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K168"/>
  <sheetViews>
    <sheetView showGridLines="0" zoomScaleNormal="100" workbookViewId="0"/>
  </sheetViews>
  <sheetFormatPr baseColWidth="10" defaultRowHeight="12.75"/>
  <cols>
    <col min="3" max="3" width="16" customWidth="1"/>
    <col min="4" max="6" width="17.140625" customWidth="1"/>
    <col min="7" max="7" width="26.140625" customWidth="1"/>
    <col min="8" max="8" width="14.42578125" customWidth="1"/>
    <col min="9" max="9" width="17.85546875" customWidth="1"/>
    <col min="10" max="10" width="11.42578125" customWidth="1"/>
    <col min="11" max="11" width="14.42578125" customWidth="1"/>
    <col min="12" max="12" width="11.42578125" customWidth="1"/>
  </cols>
  <sheetData>
    <row r="2" spans="3:9" ht="57" customHeight="1"/>
    <row r="3" spans="3:9" ht="15.75" customHeight="1">
      <c r="C3" s="212" t="s">
        <v>195</v>
      </c>
      <c r="D3" s="212"/>
      <c r="E3" s="212"/>
      <c r="F3" s="212"/>
      <c r="G3" s="212"/>
      <c r="H3" s="212"/>
      <c r="I3" s="212"/>
    </row>
    <row r="4" spans="3:9" ht="15.75" customHeight="1">
      <c r="C4" s="192">
        <v>2009</v>
      </c>
      <c r="D4" s="192"/>
      <c r="E4" s="192"/>
      <c r="F4" s="192"/>
      <c r="G4" s="192"/>
      <c r="H4" s="192"/>
      <c r="I4" s="192"/>
    </row>
    <row r="5" spans="3:9" ht="25.5" customHeight="1">
      <c r="C5" s="118"/>
      <c r="D5" s="194" t="s">
        <v>198</v>
      </c>
      <c r="E5" s="196" t="s">
        <v>199</v>
      </c>
      <c r="F5" s="196"/>
      <c r="G5" s="197" t="s">
        <v>200</v>
      </c>
      <c r="H5" s="197"/>
      <c r="I5" s="197"/>
    </row>
    <row r="6" spans="3:9" ht="25.5">
      <c r="C6" s="118"/>
      <c r="D6" s="194"/>
      <c r="E6" s="199" t="s">
        <v>201</v>
      </c>
      <c r="F6" s="199" t="s">
        <v>202</v>
      </c>
      <c r="G6" s="200" t="s">
        <v>203</v>
      </c>
      <c r="H6" s="200" t="s">
        <v>204</v>
      </c>
      <c r="I6" s="201" t="s">
        <v>205</v>
      </c>
    </row>
    <row r="7" spans="3:9" ht="15" customHeight="1">
      <c r="C7" s="245" t="s">
        <v>81</v>
      </c>
      <c r="D7" s="246">
        <v>4707782</v>
      </c>
      <c r="E7" s="247">
        <v>630.41157436711387</v>
      </c>
      <c r="F7" s="247">
        <v>357.95475030382158</v>
      </c>
      <c r="G7" s="204">
        <f t="shared" ref="G7:G22" si="0">0.53*E7*D7</f>
        <v>1572955339.0704949</v>
      </c>
      <c r="H7" s="204">
        <f>F7*D7</f>
        <v>1685172930.2948258</v>
      </c>
      <c r="I7" s="204">
        <f t="shared" ref="I7:I22" si="1">G7+H7</f>
        <v>3258128269.3653207</v>
      </c>
    </row>
    <row r="8" spans="3:9" ht="15" customHeight="1">
      <c r="C8" s="45" t="s">
        <v>74</v>
      </c>
      <c r="D8" s="248">
        <v>1430413</v>
      </c>
      <c r="E8" s="168">
        <v>529.11505623054427</v>
      </c>
      <c r="F8" s="168">
        <v>326.68363853135287</v>
      </c>
      <c r="G8" s="209">
        <f t="shared" si="0"/>
        <v>401132119.1117878</v>
      </c>
      <c r="H8" s="209">
        <f t="shared" ref="H8:H22" si="2">F8*D8</f>
        <v>467292523.44254804</v>
      </c>
      <c r="I8" s="209">
        <f t="shared" si="1"/>
        <v>868424642.55433583</v>
      </c>
    </row>
    <row r="9" spans="3:9" ht="15" customHeight="1">
      <c r="C9" s="45" t="s">
        <v>91</v>
      </c>
      <c r="D9" s="248">
        <v>1450144</v>
      </c>
      <c r="E9" s="168">
        <v>458.06965964166938</v>
      </c>
      <c r="F9" s="168">
        <v>328.48909725428297</v>
      </c>
      <c r="G9" s="209">
        <f t="shared" si="0"/>
        <v>352061493.31104678</v>
      </c>
      <c r="H9" s="209">
        <f t="shared" si="2"/>
        <v>476356493.44871491</v>
      </c>
      <c r="I9" s="209">
        <f t="shared" si="1"/>
        <v>828417986.75976169</v>
      </c>
    </row>
    <row r="10" spans="3:9" ht="15" customHeight="1">
      <c r="C10" s="45" t="s">
        <v>77</v>
      </c>
      <c r="D10" s="248">
        <v>523436</v>
      </c>
      <c r="E10" s="168">
        <v>890.44342138887146</v>
      </c>
      <c r="F10" s="168">
        <v>342.36461370262384</v>
      </c>
      <c r="G10" s="209">
        <f t="shared" si="0"/>
        <v>247027775.64059585</v>
      </c>
      <c r="H10" s="209">
        <f t="shared" si="2"/>
        <v>179205963.9380466</v>
      </c>
      <c r="I10" s="209">
        <f t="shared" si="1"/>
        <v>426233739.57864249</v>
      </c>
    </row>
    <row r="11" spans="3:9" ht="15" customHeight="1">
      <c r="C11" s="45" t="s">
        <v>84</v>
      </c>
      <c r="D11" s="248">
        <v>421317</v>
      </c>
      <c r="E11" s="168">
        <v>733.93405837244507</v>
      </c>
      <c r="F11" s="168">
        <v>401.70006182853348</v>
      </c>
      <c r="G11" s="209">
        <f t="shared" si="0"/>
        <v>163886014.70579082</v>
      </c>
      <c r="H11" s="209">
        <f t="shared" si="2"/>
        <v>169243064.94941223</v>
      </c>
      <c r="I11" s="209">
        <f t="shared" si="1"/>
        <v>333129079.65520304</v>
      </c>
    </row>
    <row r="12" spans="3:9" ht="15" customHeight="1">
      <c r="C12" s="45" t="s">
        <v>83</v>
      </c>
      <c r="D12" s="248">
        <v>141410</v>
      </c>
      <c r="E12" s="168">
        <v>786.61843478930143</v>
      </c>
      <c r="F12" s="168">
        <v>339.60711111111152</v>
      </c>
      <c r="G12" s="209">
        <f t="shared" si="0"/>
        <v>58954927.817684218</v>
      </c>
      <c r="H12" s="209">
        <f t="shared" si="2"/>
        <v>48023841.582222283</v>
      </c>
      <c r="I12" s="209">
        <f t="shared" si="1"/>
        <v>106978769.3999065</v>
      </c>
    </row>
    <row r="13" spans="3:9" ht="15" customHeight="1">
      <c r="C13" s="45" t="s">
        <v>75</v>
      </c>
      <c r="D13" s="248">
        <v>119438</v>
      </c>
      <c r="E13" s="168">
        <v>940.86738701955028</v>
      </c>
      <c r="F13" s="168">
        <v>326.61038276069928</v>
      </c>
      <c r="G13" s="209">
        <f t="shared" si="0"/>
        <v>59558919.05454576</v>
      </c>
      <c r="H13" s="209">
        <f t="shared" si="2"/>
        <v>39009690.896172404</v>
      </c>
      <c r="I13" s="209">
        <f t="shared" si="1"/>
        <v>98568609.950718164</v>
      </c>
    </row>
    <row r="14" spans="3:9" ht="15" customHeight="1">
      <c r="C14" s="45" t="s">
        <v>87</v>
      </c>
      <c r="D14" s="248">
        <v>117729</v>
      </c>
      <c r="E14" s="168">
        <v>759.47125831747337</v>
      </c>
      <c r="F14" s="168">
        <v>410.58188594586744</v>
      </c>
      <c r="G14" s="209">
        <f t="shared" si="0"/>
        <v>47388249.638342649</v>
      </c>
      <c r="H14" s="209">
        <f t="shared" si="2"/>
        <v>48337394.850521028</v>
      </c>
      <c r="I14" s="209">
        <f t="shared" si="1"/>
        <v>95725644.488863677</v>
      </c>
    </row>
    <row r="15" spans="3:9" ht="15" customHeight="1">
      <c r="C15" s="45" t="s">
        <v>85</v>
      </c>
      <c r="D15" s="248">
        <v>128236</v>
      </c>
      <c r="E15" s="168">
        <v>657.91907416066499</v>
      </c>
      <c r="F15" s="168">
        <v>374.26822527780149</v>
      </c>
      <c r="G15" s="209">
        <f t="shared" si="0"/>
        <v>44715522.508855537</v>
      </c>
      <c r="H15" s="209">
        <f t="shared" si="2"/>
        <v>47994660.136724152</v>
      </c>
      <c r="I15" s="209">
        <f t="shared" si="1"/>
        <v>92710182.645579696</v>
      </c>
    </row>
    <row r="16" spans="3:9" ht="15" customHeight="1">
      <c r="C16" s="45" t="s">
        <v>82</v>
      </c>
      <c r="D16" s="248">
        <v>80612</v>
      </c>
      <c r="E16" s="168">
        <v>819.03078620008637</v>
      </c>
      <c r="F16" s="168">
        <v>514.6915643158103</v>
      </c>
      <c r="G16" s="209">
        <f t="shared" si="0"/>
        <v>34992566.160695523</v>
      </c>
      <c r="H16" s="209">
        <f t="shared" si="2"/>
        <v>41490316.382626101</v>
      </c>
      <c r="I16" s="209">
        <f t="shared" si="1"/>
        <v>76482882.543321624</v>
      </c>
    </row>
    <row r="17" spans="3:9" ht="15" customHeight="1">
      <c r="C17" s="45" t="s">
        <v>79</v>
      </c>
      <c r="D17" s="248">
        <v>99518</v>
      </c>
      <c r="E17" s="168">
        <v>782.36562622653594</v>
      </c>
      <c r="F17" s="168">
        <v>348.92903828197956</v>
      </c>
      <c r="G17" s="209">
        <f t="shared" si="0"/>
        <v>41265515.067130573</v>
      </c>
      <c r="H17" s="209">
        <f t="shared" si="2"/>
        <v>34724720.031746045</v>
      </c>
      <c r="I17" s="209">
        <f t="shared" si="1"/>
        <v>75990235.098876625</v>
      </c>
    </row>
    <row r="18" spans="3:9" ht="15" customHeight="1">
      <c r="C18" s="45" t="s">
        <v>86</v>
      </c>
      <c r="D18" s="248">
        <v>85304</v>
      </c>
      <c r="E18" s="168">
        <v>777.80600975372158</v>
      </c>
      <c r="F18" s="168">
        <v>470.3752436647174</v>
      </c>
      <c r="G18" s="209">
        <f t="shared" si="0"/>
        <v>35165480.843696676</v>
      </c>
      <c r="H18" s="209">
        <f t="shared" si="2"/>
        <v>40124889.785575055</v>
      </c>
      <c r="I18" s="209">
        <f t="shared" si="1"/>
        <v>75290370.629271731</v>
      </c>
    </row>
    <row r="19" spans="3:9" ht="15" customHeight="1">
      <c r="C19" s="45" t="s">
        <v>78</v>
      </c>
      <c r="D19" s="248">
        <v>94740</v>
      </c>
      <c r="E19" s="168">
        <v>734.34751112747426</v>
      </c>
      <c r="F19" s="168">
        <v>340.96387362458574</v>
      </c>
      <c r="G19" s="209">
        <f t="shared" si="0"/>
        <v>36873204.098234966</v>
      </c>
      <c r="H19" s="209">
        <f t="shared" si="2"/>
        <v>32302917.387193255</v>
      </c>
      <c r="I19" s="209">
        <f t="shared" si="1"/>
        <v>69176121.485428214</v>
      </c>
    </row>
    <row r="20" spans="3:9" ht="15" customHeight="1">
      <c r="C20" s="45" t="s">
        <v>213</v>
      </c>
      <c r="D20" s="248">
        <v>76729</v>
      </c>
      <c r="E20" s="168">
        <v>458.02353040831582</v>
      </c>
      <c r="F20" s="168">
        <v>450.80732602426878</v>
      </c>
      <c r="G20" s="209">
        <f t="shared" si="0"/>
        <v>18626154.356290825</v>
      </c>
      <c r="H20" s="209">
        <f t="shared" si="2"/>
        <v>34589995.31851612</v>
      </c>
      <c r="I20" s="209">
        <f t="shared" si="1"/>
        <v>53216149.674806945</v>
      </c>
    </row>
    <row r="21" spans="3:9" ht="15" customHeight="1">
      <c r="C21" s="45" t="s">
        <v>76</v>
      </c>
      <c r="D21" s="248">
        <v>58155</v>
      </c>
      <c r="E21" s="168">
        <v>932.61449986781167</v>
      </c>
      <c r="F21" s="168">
        <v>417.79314706654759</v>
      </c>
      <c r="G21" s="209">
        <f t="shared" si="0"/>
        <v>28745184.007100672</v>
      </c>
      <c r="H21" s="209">
        <f t="shared" si="2"/>
        <v>24296760.467655074</v>
      </c>
      <c r="I21" s="209">
        <f t="shared" si="1"/>
        <v>53041944.474755749</v>
      </c>
    </row>
    <row r="22" spans="3:9" ht="15" customHeight="1">
      <c r="C22" s="45" t="s">
        <v>157</v>
      </c>
      <c r="D22" s="248">
        <v>40829</v>
      </c>
      <c r="E22" s="168">
        <v>780.26742308793234</v>
      </c>
      <c r="F22" s="168">
        <v>503.24756625092073</v>
      </c>
      <c r="G22" s="209">
        <f t="shared" si="0"/>
        <v>16884495.467146311</v>
      </c>
      <c r="H22" s="209">
        <f t="shared" si="2"/>
        <v>20547094.882458843</v>
      </c>
      <c r="I22" s="209">
        <f t="shared" si="1"/>
        <v>37431590.349605158</v>
      </c>
    </row>
    <row r="23" spans="3:9" ht="15" customHeight="1">
      <c r="C23" s="249" t="s">
        <v>160</v>
      </c>
      <c r="D23" s="249"/>
      <c r="E23" s="249"/>
      <c r="F23" s="249"/>
      <c r="G23" s="249"/>
      <c r="H23" s="249"/>
      <c r="I23" s="249"/>
    </row>
    <row r="25" spans="3:9" ht="15.75" hidden="1" customHeight="1">
      <c r="C25" s="212" t="s">
        <v>195</v>
      </c>
      <c r="D25" s="212"/>
      <c r="E25" s="212"/>
      <c r="F25" s="212"/>
      <c r="G25" s="212"/>
      <c r="H25" s="212"/>
      <c r="I25" s="212"/>
    </row>
    <row r="26" spans="3:9" ht="15.75" hidden="1" customHeight="1">
      <c r="C26" s="192" t="s">
        <v>149</v>
      </c>
      <c r="D26" s="192"/>
      <c r="E26" s="192"/>
      <c r="F26" s="192"/>
      <c r="G26" s="192"/>
      <c r="H26" s="192"/>
      <c r="I26" s="192"/>
    </row>
    <row r="27" spans="3:9" ht="12.75" hidden="1" customHeight="1">
      <c r="C27" s="118"/>
      <c r="D27" s="194" t="s">
        <v>198</v>
      </c>
      <c r="E27" s="196" t="s">
        <v>199</v>
      </c>
      <c r="F27" s="196"/>
      <c r="G27" s="197" t="s">
        <v>200</v>
      </c>
      <c r="H27" s="197"/>
      <c r="I27" s="197"/>
    </row>
    <row r="28" spans="3:9" ht="25.5" hidden="1">
      <c r="C28" s="118"/>
      <c r="D28" s="194"/>
      <c r="E28" s="199" t="s">
        <v>201</v>
      </c>
      <c r="F28" s="199" t="s">
        <v>202</v>
      </c>
      <c r="G28" s="200" t="s">
        <v>203</v>
      </c>
      <c r="H28" s="200" t="s">
        <v>204</v>
      </c>
      <c r="I28" s="201" t="s">
        <v>205</v>
      </c>
    </row>
    <row r="29" spans="3:9" ht="15" hidden="1" customHeight="1">
      <c r="C29" s="245" t="s">
        <v>81</v>
      </c>
      <c r="D29" s="246">
        <v>2331013</v>
      </c>
      <c r="E29" s="247">
        <v>646.39274393605513</v>
      </c>
      <c r="F29" s="247">
        <v>359.32228728728228</v>
      </c>
      <c r="G29" s="204">
        <f>0.53*E29*D29</f>
        <v>798577441.28692627</v>
      </c>
      <c r="H29" s="204">
        <f t="shared" ref="H29:H44" si="3">F29*D29</f>
        <v>837584922.85638976</v>
      </c>
      <c r="I29" s="204">
        <f>G29+H29</f>
        <v>1636162364.143316</v>
      </c>
    </row>
    <row r="30" spans="3:9" ht="15" hidden="1" customHeight="1">
      <c r="C30" s="45" t="s">
        <v>74</v>
      </c>
      <c r="D30" s="248">
        <v>716193</v>
      </c>
      <c r="E30" s="168">
        <v>544.8092630036997</v>
      </c>
      <c r="F30" s="168">
        <v>315.87522218336869</v>
      </c>
      <c r="G30" s="209">
        <f t="shared" ref="G30:G44" si="4">0.53*E30*D30</f>
        <v>206799947.66415662</v>
      </c>
      <c r="H30" s="209">
        <f t="shared" si="3"/>
        <v>226227623.00117338</v>
      </c>
      <c r="I30" s="209">
        <f t="shared" ref="I30:I44" si="5">G30+H30</f>
        <v>433027570.66532999</v>
      </c>
    </row>
    <row r="31" spans="3:9" ht="15" hidden="1" customHeight="1">
      <c r="C31" s="45" t="s">
        <v>91</v>
      </c>
      <c r="D31" s="248">
        <v>573870</v>
      </c>
      <c r="E31" s="168">
        <v>401.53551254392352</v>
      </c>
      <c r="F31" s="168">
        <v>324.68148977459271</v>
      </c>
      <c r="G31" s="209">
        <f t="shared" si="4"/>
        <v>122127467.82929815</v>
      </c>
      <c r="H31" s="209">
        <f t="shared" si="3"/>
        <v>186324966.53694552</v>
      </c>
      <c r="I31" s="209">
        <f t="shared" si="5"/>
        <v>308452434.36624366</v>
      </c>
    </row>
    <row r="32" spans="3:9" ht="15" hidden="1" customHeight="1">
      <c r="C32" s="45" t="s">
        <v>77</v>
      </c>
      <c r="D32" s="248">
        <v>291204</v>
      </c>
      <c r="E32" s="168">
        <v>889.87997590412988</v>
      </c>
      <c r="F32" s="168">
        <v>372.15529086366774</v>
      </c>
      <c r="G32" s="209">
        <f t="shared" si="4"/>
        <v>137342402.50668871</v>
      </c>
      <c r="H32" s="209">
        <f t="shared" si="3"/>
        <v>108373109.3206635</v>
      </c>
      <c r="I32" s="209">
        <f t="shared" si="5"/>
        <v>245715511.82735223</v>
      </c>
    </row>
    <row r="33" spans="3:9" ht="15" hidden="1" customHeight="1">
      <c r="C33" s="45" t="s">
        <v>84</v>
      </c>
      <c r="D33" s="248">
        <v>316726</v>
      </c>
      <c r="E33" s="168">
        <v>799.19243972244249</v>
      </c>
      <c r="F33" s="168">
        <v>406.72480886035595</v>
      </c>
      <c r="G33" s="209">
        <f t="shared" si="4"/>
        <v>134156263.07167107</v>
      </c>
      <c r="H33" s="209">
        <f t="shared" si="3"/>
        <v>128820321.8111051</v>
      </c>
      <c r="I33" s="209">
        <f t="shared" si="5"/>
        <v>262976584.88277617</v>
      </c>
    </row>
    <row r="34" spans="3:9" ht="15" hidden="1" customHeight="1">
      <c r="C34" s="45" t="s">
        <v>83</v>
      </c>
      <c r="D34" s="248">
        <v>65946</v>
      </c>
      <c r="E34" s="168">
        <v>725.56655353510359</v>
      </c>
      <c r="F34" s="168">
        <v>340.69627457744036</v>
      </c>
      <c r="G34" s="209">
        <f t="shared" si="4"/>
        <v>25359552.327895749</v>
      </c>
      <c r="H34" s="209">
        <f t="shared" si="3"/>
        <v>22467556.523283884</v>
      </c>
      <c r="I34" s="209">
        <f t="shared" si="5"/>
        <v>47827108.85117963</v>
      </c>
    </row>
    <row r="35" spans="3:9" ht="15" hidden="1" customHeight="1">
      <c r="C35" s="45" t="s">
        <v>75</v>
      </c>
      <c r="D35" s="248">
        <v>66024</v>
      </c>
      <c r="E35" s="168">
        <v>855.07126659640039</v>
      </c>
      <c r="F35" s="168">
        <v>366.51603498542278</v>
      </c>
      <c r="G35" s="209">
        <f t="shared" si="4"/>
        <v>29921269.412053194</v>
      </c>
      <c r="H35" s="209">
        <f t="shared" si="3"/>
        <v>24198854.693877552</v>
      </c>
      <c r="I35" s="209">
        <f t="shared" si="5"/>
        <v>54120124.105930746</v>
      </c>
    </row>
    <row r="36" spans="3:9" ht="15" hidden="1" customHeight="1">
      <c r="C36" s="45" t="s">
        <v>87</v>
      </c>
      <c r="D36" s="248">
        <v>91150</v>
      </c>
      <c r="E36" s="168">
        <v>774.83331041516021</v>
      </c>
      <c r="F36" s="168">
        <v>440.09954692400197</v>
      </c>
      <c r="G36" s="209">
        <f t="shared" si="4"/>
        <v>37431809.809501186</v>
      </c>
      <c r="H36" s="209">
        <f t="shared" si="3"/>
        <v>40115073.702122778</v>
      </c>
      <c r="I36" s="209">
        <f t="shared" si="5"/>
        <v>77546883.511623964</v>
      </c>
    </row>
    <row r="37" spans="3:9" ht="15" hidden="1" customHeight="1">
      <c r="C37" s="45" t="s">
        <v>85</v>
      </c>
      <c r="D37" s="248">
        <v>97133</v>
      </c>
      <c r="E37" s="168">
        <v>819.17170478960895</v>
      </c>
      <c r="F37" s="168">
        <v>357.87200378457271</v>
      </c>
      <c r="G37" s="209">
        <f t="shared" si="4"/>
        <v>42171360.75670442</v>
      </c>
      <c r="H37" s="209">
        <f t="shared" si="3"/>
        <v>34761181.343606904</v>
      </c>
      <c r="I37" s="209">
        <f t="shared" si="5"/>
        <v>76932542.100311324</v>
      </c>
    </row>
    <row r="38" spans="3:9" ht="15" hidden="1" customHeight="1">
      <c r="C38" s="45" t="s">
        <v>82</v>
      </c>
      <c r="D38" s="248">
        <v>64738</v>
      </c>
      <c r="E38" s="168">
        <v>882.43771498505021</v>
      </c>
      <c r="F38" s="168">
        <v>480.48613451832819</v>
      </c>
      <c r="G38" s="209">
        <f t="shared" si="4"/>
        <v>30277443.980132159</v>
      </c>
      <c r="H38" s="209">
        <f t="shared" si="3"/>
        <v>31105711.376447529</v>
      </c>
      <c r="I38" s="209">
        <f t="shared" si="5"/>
        <v>61383155.356579691</v>
      </c>
    </row>
    <row r="39" spans="3:9" ht="15" hidden="1" customHeight="1">
      <c r="C39" s="45" t="s">
        <v>79</v>
      </c>
      <c r="D39" s="248">
        <v>55993</v>
      </c>
      <c r="E39" s="168">
        <v>744.49480972031517</v>
      </c>
      <c r="F39" s="168">
        <v>323.8104166666667</v>
      </c>
      <c r="G39" s="209">
        <f t="shared" si="4"/>
        <v>22093843.876754895</v>
      </c>
      <c r="H39" s="209">
        <f t="shared" si="3"/>
        <v>18131116.66041667</v>
      </c>
      <c r="I39" s="209">
        <f t="shared" si="5"/>
        <v>40224960.537171565</v>
      </c>
    </row>
    <row r="40" spans="3:9" ht="15" hidden="1" customHeight="1">
      <c r="C40" s="45" t="s">
        <v>86</v>
      </c>
      <c r="D40" s="248">
        <v>42456</v>
      </c>
      <c r="E40" s="168">
        <v>716.97558310059105</v>
      </c>
      <c r="F40" s="168">
        <v>374.83939393939403</v>
      </c>
      <c r="G40" s="209">
        <f t="shared" si="4"/>
        <v>16133155.138742909</v>
      </c>
      <c r="H40" s="209">
        <f t="shared" si="3"/>
        <v>15914181.309090912</v>
      </c>
      <c r="I40" s="209">
        <f t="shared" si="5"/>
        <v>32047336.447833821</v>
      </c>
    </row>
    <row r="41" spans="3:9" ht="15" hidden="1" customHeight="1">
      <c r="C41" s="45" t="s">
        <v>78</v>
      </c>
      <c r="D41" s="248">
        <v>63705</v>
      </c>
      <c r="E41" s="168">
        <v>730.99340685851075</v>
      </c>
      <c r="F41" s="168">
        <v>369.78181810812629</v>
      </c>
      <c r="G41" s="209">
        <f t="shared" si="4"/>
        <v>24681005.541478358</v>
      </c>
      <c r="H41" s="209">
        <f t="shared" si="3"/>
        <v>23556950.722578187</v>
      </c>
      <c r="I41" s="209">
        <f t="shared" si="5"/>
        <v>48237956.264056548</v>
      </c>
    </row>
    <row r="42" spans="3:9" ht="15" hidden="1" customHeight="1">
      <c r="C42" s="45" t="s">
        <v>213</v>
      </c>
      <c r="D42" s="248">
        <v>35072</v>
      </c>
      <c r="E42" s="168">
        <v>523.42648033125727</v>
      </c>
      <c r="F42" s="168">
        <v>446.86011904761904</v>
      </c>
      <c r="G42" s="209">
        <f t="shared" si="4"/>
        <v>9729535.1646342631</v>
      </c>
      <c r="H42" s="209">
        <f t="shared" si="3"/>
        <v>15672278.095238095</v>
      </c>
      <c r="I42" s="209">
        <f t="shared" si="5"/>
        <v>25401813.259872358</v>
      </c>
    </row>
    <row r="43" spans="3:9" ht="15" hidden="1" customHeight="1">
      <c r="C43" s="45" t="s">
        <v>76</v>
      </c>
      <c r="D43" s="248">
        <v>31526</v>
      </c>
      <c r="E43" s="168">
        <v>918.17061630618616</v>
      </c>
      <c r="F43" s="168">
        <v>504.88012400565719</v>
      </c>
      <c r="G43" s="209">
        <f t="shared" si="4"/>
        <v>15341510.830324478</v>
      </c>
      <c r="H43" s="209">
        <f t="shared" si="3"/>
        <v>15916850.789402349</v>
      </c>
      <c r="I43" s="209">
        <f t="shared" si="5"/>
        <v>31258361.619726829</v>
      </c>
    </row>
    <row r="44" spans="3:9" ht="15" hidden="1" customHeight="1">
      <c r="C44" s="45" t="s">
        <v>157</v>
      </c>
      <c r="D44" s="248">
        <v>24629</v>
      </c>
      <c r="E44" s="168">
        <v>743.25480694971668</v>
      </c>
      <c r="F44" s="168">
        <v>411.65723111880658</v>
      </c>
      <c r="G44" s="209">
        <f t="shared" si="4"/>
        <v>9701979.9993932247</v>
      </c>
      <c r="H44" s="209">
        <f t="shared" si="3"/>
        <v>10138705.945225088</v>
      </c>
      <c r="I44" s="209">
        <f t="shared" si="5"/>
        <v>19840685.944618315</v>
      </c>
    </row>
    <row r="45" spans="3:9" ht="15" hidden="1" customHeight="1">
      <c r="C45" s="249" t="s">
        <v>188</v>
      </c>
      <c r="D45" s="249"/>
      <c r="E45" s="249"/>
      <c r="F45" s="249"/>
      <c r="G45" s="249"/>
      <c r="H45" s="249"/>
      <c r="I45" s="249"/>
    </row>
    <row r="46" spans="3:9" hidden="1"/>
    <row r="47" spans="3:9" hidden="1">
      <c r="E47" t="s">
        <v>214</v>
      </c>
    </row>
    <row r="48" spans="3:9" ht="15.75" hidden="1" customHeight="1">
      <c r="C48" s="212" t="s">
        <v>195</v>
      </c>
      <c r="D48" s="212"/>
      <c r="E48" s="212"/>
      <c r="F48" s="212"/>
      <c r="G48" s="212"/>
      <c r="H48" s="212"/>
      <c r="I48" s="212"/>
    </row>
    <row r="49" spans="3:11" ht="15.75" hidden="1" customHeight="1">
      <c r="C49" s="192" t="s">
        <v>215</v>
      </c>
      <c r="D49" s="192"/>
      <c r="E49" s="192"/>
      <c r="F49" s="192"/>
      <c r="G49" s="192"/>
      <c r="H49" s="192"/>
      <c r="I49" s="192"/>
    </row>
    <row r="50" spans="3:11" ht="12.75" hidden="1" customHeight="1">
      <c r="C50" s="118"/>
      <c r="D50" s="194" t="s">
        <v>198</v>
      </c>
      <c r="E50" s="196" t="s">
        <v>199</v>
      </c>
      <c r="F50" s="196"/>
      <c r="G50" s="197" t="s">
        <v>200</v>
      </c>
      <c r="H50" s="197"/>
      <c r="I50" s="197"/>
    </row>
    <row r="51" spans="3:11" ht="25.5" hidden="1">
      <c r="C51" s="118"/>
      <c r="D51" s="194"/>
      <c r="E51" s="199" t="s">
        <v>201</v>
      </c>
      <c r="F51" s="199" t="s">
        <v>202</v>
      </c>
      <c r="G51" s="200" t="s">
        <v>203</v>
      </c>
      <c r="H51" s="200" t="s">
        <v>204</v>
      </c>
      <c r="I51" s="201" t="s">
        <v>205</v>
      </c>
    </row>
    <row r="52" spans="3:11" ht="15" hidden="1" customHeight="1">
      <c r="C52" s="245" t="s">
        <v>81</v>
      </c>
      <c r="D52" s="246">
        <v>2314934</v>
      </c>
      <c r="E52" s="247">
        <v>632.96484255954954</v>
      </c>
      <c r="F52" s="247">
        <v>358.57791727140909</v>
      </c>
      <c r="G52" s="204">
        <f>0.53*E52*D52</f>
        <v>776594072.4682467</v>
      </c>
      <c r="H52" s="204">
        <f t="shared" ref="H52:H67" si="6">F52*D52</f>
        <v>830084212.34077215</v>
      </c>
      <c r="I52" s="204">
        <f>G52+H52</f>
        <v>1606678284.8090189</v>
      </c>
    </row>
    <row r="53" spans="3:11" ht="15" hidden="1" customHeight="1">
      <c r="C53" s="45" t="s">
        <v>74</v>
      </c>
      <c r="D53" s="248">
        <v>721242</v>
      </c>
      <c r="E53" s="168">
        <v>568.63408550434724</v>
      </c>
      <c r="F53" s="168">
        <v>323.45493398535922</v>
      </c>
      <c r="G53" s="209">
        <f t="shared" ref="G53:G67" si="7">0.53*E53*D53</f>
        <v>217365076.101583</v>
      </c>
      <c r="H53" s="209">
        <f t="shared" si="6"/>
        <v>233289283.49746844</v>
      </c>
      <c r="I53" s="209">
        <f t="shared" ref="I53:I67" si="8">G53+H53</f>
        <v>450654359.59905148</v>
      </c>
    </row>
    <row r="54" spans="3:11" ht="15" hidden="1" customHeight="1">
      <c r="C54" s="45" t="s">
        <v>91</v>
      </c>
      <c r="D54" s="248">
        <v>676835</v>
      </c>
      <c r="E54" s="168">
        <v>415.2594717495237</v>
      </c>
      <c r="F54" s="168">
        <v>307.28274821833509</v>
      </c>
      <c r="G54" s="209">
        <f t="shared" si="7"/>
        <v>148962936.6176421</v>
      </c>
      <c r="H54" s="209">
        <f t="shared" si="6"/>
        <v>207979718.89035684</v>
      </c>
      <c r="I54" s="209">
        <f t="shared" si="8"/>
        <v>356942655.50799894</v>
      </c>
    </row>
    <row r="55" spans="3:11" ht="15" hidden="1" customHeight="1">
      <c r="C55" s="45" t="s">
        <v>77</v>
      </c>
      <c r="D55" s="248">
        <v>266241</v>
      </c>
      <c r="E55" s="168">
        <v>826.66588007862231</v>
      </c>
      <c r="F55" s="168">
        <v>354.78422206832875</v>
      </c>
      <c r="G55" s="209">
        <f t="shared" si="7"/>
        <v>116648945.80634663</v>
      </c>
      <c r="H55" s="209">
        <f t="shared" si="6"/>
        <v>94458106.067693919</v>
      </c>
      <c r="I55" s="209">
        <f t="shared" si="8"/>
        <v>211107051.87404054</v>
      </c>
    </row>
    <row r="56" spans="3:11" ht="15" hidden="1" customHeight="1">
      <c r="C56" s="45" t="s">
        <v>84</v>
      </c>
      <c r="D56" s="248">
        <v>207731</v>
      </c>
      <c r="E56" s="168">
        <v>837.64087028077199</v>
      </c>
      <c r="F56" s="168">
        <v>410.93731921478269</v>
      </c>
      <c r="G56" s="209">
        <f t="shared" si="7"/>
        <v>92222107.08087638</v>
      </c>
      <c r="H56" s="209">
        <f t="shared" si="6"/>
        <v>85364420.257806018</v>
      </c>
      <c r="I56" s="209">
        <f t="shared" si="8"/>
        <v>177586527.33868241</v>
      </c>
    </row>
    <row r="57" spans="3:11" ht="15" hidden="1" customHeight="1">
      <c r="C57" s="45" t="s">
        <v>83</v>
      </c>
      <c r="D57" s="248">
        <v>66073</v>
      </c>
      <c r="E57" s="168">
        <v>695.62457649626117</v>
      </c>
      <c r="F57" s="168">
        <v>339.90872668997685</v>
      </c>
      <c r="G57" s="209">
        <f t="shared" si="7"/>
        <v>24359861.400703859</v>
      </c>
      <c r="H57" s="209">
        <f t="shared" si="6"/>
        <v>22458789.298586842</v>
      </c>
      <c r="I57" s="209">
        <f t="shared" si="8"/>
        <v>46818650.6992907</v>
      </c>
    </row>
    <row r="58" spans="3:11" ht="15" hidden="1" customHeight="1">
      <c r="C58" s="45" t="s">
        <v>75</v>
      </c>
      <c r="D58" s="248">
        <v>60780</v>
      </c>
      <c r="E58" s="168">
        <v>801.82846585017592</v>
      </c>
      <c r="F58" s="168">
        <v>388.08503401360542</v>
      </c>
      <c r="G58" s="209">
        <f t="shared" si="7"/>
        <v>25829621.101818059</v>
      </c>
      <c r="H58" s="209">
        <f t="shared" si="6"/>
        <v>23587808.367346939</v>
      </c>
      <c r="I58" s="209">
        <f t="shared" si="8"/>
        <v>49417429.469164997</v>
      </c>
    </row>
    <row r="59" spans="3:11" ht="15" hidden="1" customHeight="1">
      <c r="C59" s="45" t="s">
        <v>87</v>
      </c>
      <c r="D59" s="248">
        <v>55601</v>
      </c>
      <c r="E59" s="168">
        <v>778.55655440448731</v>
      </c>
      <c r="F59" s="168">
        <v>464.8672643946058</v>
      </c>
      <c r="G59" s="209">
        <f t="shared" si="7"/>
        <v>22942917.180165268</v>
      </c>
      <c r="H59" s="209">
        <f t="shared" si="6"/>
        <v>25847084.767604478</v>
      </c>
      <c r="I59" s="209">
        <f t="shared" si="8"/>
        <v>48790001.947769746</v>
      </c>
    </row>
    <row r="60" spans="3:11" ht="15" hidden="1" customHeight="1">
      <c r="C60" s="45" t="s">
        <v>85</v>
      </c>
      <c r="D60" s="248">
        <v>63861</v>
      </c>
      <c r="E60" s="168">
        <v>864.44476099874714</v>
      </c>
      <c r="F60" s="168">
        <v>363.08689558146278</v>
      </c>
      <c r="G60" s="209">
        <f t="shared" si="7"/>
        <v>29258282.647534728</v>
      </c>
      <c r="H60" s="209">
        <f t="shared" si="6"/>
        <v>23187092.238727793</v>
      </c>
      <c r="I60" s="209">
        <f t="shared" si="8"/>
        <v>52445374.886262521</v>
      </c>
    </row>
    <row r="61" spans="3:11" ht="15" hidden="1" customHeight="1">
      <c r="C61" s="45" t="s">
        <v>82</v>
      </c>
      <c r="D61" s="248">
        <v>42496</v>
      </c>
      <c r="E61" s="168">
        <v>928.35522816397452</v>
      </c>
      <c r="F61" s="168">
        <v>451.76242403698785</v>
      </c>
      <c r="G61" s="209">
        <f t="shared" si="7"/>
        <v>20909233.401309822</v>
      </c>
      <c r="H61" s="209">
        <f t="shared" si="6"/>
        <v>19198095.971875835</v>
      </c>
      <c r="I61" s="209">
        <f t="shared" si="8"/>
        <v>40107329.373185657</v>
      </c>
    </row>
    <row r="62" spans="3:11" ht="15" hidden="1" customHeight="1">
      <c r="C62" s="45" t="s">
        <v>79</v>
      </c>
      <c r="D62" s="248">
        <v>57095</v>
      </c>
      <c r="E62" s="168">
        <v>729.27782004460607</v>
      </c>
      <c r="F62" s="168">
        <v>298.96162280701748</v>
      </c>
      <c r="G62" s="209">
        <f t="shared" si="7"/>
        <v>22068202.081786796</v>
      </c>
      <c r="H62" s="209">
        <f t="shared" si="6"/>
        <v>17069213.854166664</v>
      </c>
      <c r="I62" s="209">
        <f t="shared" si="8"/>
        <v>39137415.935953461</v>
      </c>
      <c r="K62" s="250"/>
    </row>
    <row r="63" spans="3:11" ht="15" hidden="1" customHeight="1">
      <c r="C63" s="45" t="s">
        <v>86</v>
      </c>
      <c r="D63" s="248">
        <v>41594</v>
      </c>
      <c r="E63" s="168">
        <v>720.46180588608922</v>
      </c>
      <c r="F63" s="168">
        <v>442.35626911314989</v>
      </c>
      <c r="G63" s="209">
        <f t="shared" si="7"/>
        <v>15882450.827633779</v>
      </c>
      <c r="H63" s="209">
        <f t="shared" si="6"/>
        <v>18399366.657492358</v>
      </c>
      <c r="I63" s="209">
        <f t="shared" si="8"/>
        <v>34281817.485126138</v>
      </c>
    </row>
    <row r="64" spans="3:11" ht="15" hidden="1" customHeight="1">
      <c r="C64" s="45" t="s">
        <v>78</v>
      </c>
      <c r="D64" s="248">
        <v>45773</v>
      </c>
      <c r="E64" s="168">
        <v>796.20277408167999</v>
      </c>
      <c r="F64" s="168">
        <v>382.09146557652429</v>
      </c>
      <c r="G64" s="209">
        <f t="shared" si="7"/>
        <v>19315632.476361591</v>
      </c>
      <c r="H64" s="209">
        <f t="shared" si="6"/>
        <v>17489472.653834246</v>
      </c>
      <c r="I64" s="209">
        <f t="shared" si="8"/>
        <v>36805105.130195841</v>
      </c>
    </row>
    <row r="65" spans="3:9" ht="15" hidden="1" customHeight="1">
      <c r="C65" s="45" t="s">
        <v>213</v>
      </c>
      <c r="D65" s="248">
        <v>36946</v>
      </c>
      <c r="E65" s="168">
        <v>503.84312742273704</v>
      </c>
      <c r="F65" s="168">
        <v>486.97169811320759</v>
      </c>
      <c r="G65" s="209">
        <f t="shared" si="7"/>
        <v>9865943.7384530343</v>
      </c>
      <c r="H65" s="209">
        <f t="shared" si="6"/>
        <v>17991656.358490568</v>
      </c>
      <c r="I65" s="209">
        <f t="shared" si="8"/>
        <v>27857600.096943602</v>
      </c>
    </row>
    <row r="66" spans="3:9" ht="15" hidden="1" customHeight="1">
      <c r="C66" s="45" t="s">
        <v>76</v>
      </c>
      <c r="D66" s="248">
        <v>28482</v>
      </c>
      <c r="E66" s="168">
        <v>874.99371909159152</v>
      </c>
      <c r="F66" s="168">
        <v>482.54345451887809</v>
      </c>
      <c r="G66" s="209">
        <f t="shared" si="7"/>
        <v>13208432.686798356</v>
      </c>
      <c r="H66" s="209">
        <f t="shared" si="6"/>
        <v>13743802.671606686</v>
      </c>
      <c r="I66" s="209">
        <f t="shared" si="8"/>
        <v>26952235.358405042</v>
      </c>
    </row>
    <row r="67" spans="3:9" ht="15" hidden="1" customHeight="1">
      <c r="C67" s="45" t="s">
        <v>157</v>
      </c>
      <c r="D67" s="248">
        <v>30487</v>
      </c>
      <c r="E67" s="168">
        <v>743.2274739735235</v>
      </c>
      <c r="F67" s="168">
        <v>462.82685772400538</v>
      </c>
      <c r="G67" s="209">
        <f t="shared" si="7"/>
        <v>12009151.27948633</v>
      </c>
      <c r="H67" s="209">
        <f t="shared" si="6"/>
        <v>14110202.411431752</v>
      </c>
      <c r="I67" s="209">
        <f t="shared" si="8"/>
        <v>26119353.690918081</v>
      </c>
    </row>
    <row r="68" spans="3:9" ht="15" hidden="1" customHeight="1">
      <c r="C68" s="249" t="s">
        <v>188</v>
      </c>
      <c r="D68" s="249"/>
      <c r="E68" s="249"/>
      <c r="F68" s="249"/>
      <c r="G68" s="249"/>
      <c r="H68" s="249"/>
      <c r="I68" s="249"/>
    </row>
    <row r="71" spans="3:9" ht="21.75" hidden="1" customHeight="1">
      <c r="C71" s="212" t="s">
        <v>195</v>
      </c>
      <c r="D71" s="212"/>
      <c r="E71" s="212"/>
      <c r="F71" s="212"/>
      <c r="G71" s="212"/>
      <c r="H71" s="212"/>
      <c r="I71" s="212"/>
    </row>
    <row r="72" spans="3:9" ht="15.75" hidden="1" customHeight="1">
      <c r="C72" s="192" t="s">
        <v>216</v>
      </c>
      <c r="D72" s="192"/>
      <c r="E72" s="192"/>
      <c r="F72" s="192"/>
      <c r="G72" s="192"/>
      <c r="H72" s="192"/>
      <c r="I72" s="192"/>
    </row>
    <row r="73" spans="3:9" ht="12.75" hidden="1" customHeight="1">
      <c r="C73" s="118"/>
      <c r="D73" s="194" t="s">
        <v>198</v>
      </c>
      <c r="E73" s="196" t="s">
        <v>199</v>
      </c>
      <c r="F73" s="196"/>
      <c r="G73" s="197" t="s">
        <v>200</v>
      </c>
      <c r="H73" s="197"/>
      <c r="I73" s="197"/>
    </row>
    <row r="74" spans="3:9" ht="25.5" hidden="1">
      <c r="C74" s="118"/>
      <c r="D74" s="194"/>
      <c r="E74" s="199" t="s">
        <v>201</v>
      </c>
      <c r="F74" s="199" t="s">
        <v>202</v>
      </c>
      <c r="G74" s="200" t="s">
        <v>203</v>
      </c>
      <c r="H74" s="200" t="s">
        <v>204</v>
      </c>
      <c r="I74" s="201" t="s">
        <v>205</v>
      </c>
    </row>
    <row r="75" spans="3:9" ht="15" hidden="1" customHeight="1">
      <c r="C75" s="245" t="s">
        <v>81</v>
      </c>
      <c r="D75" s="246">
        <v>3595064</v>
      </c>
      <c r="E75" s="247">
        <v>643.49693516063758</v>
      </c>
      <c r="F75" s="247">
        <v>360.7571754844401</v>
      </c>
      <c r="G75" s="204">
        <f>0.53*E75*D75</f>
        <v>1226108712.8243613</v>
      </c>
      <c r="H75" s="204">
        <f>F75*D75</f>
        <v>1296945134.3257933</v>
      </c>
      <c r="I75" s="204">
        <f>G75+H75</f>
        <v>2523053847.1501546</v>
      </c>
    </row>
    <row r="76" spans="3:9" ht="15" hidden="1" customHeight="1">
      <c r="C76" s="45" t="s">
        <v>74</v>
      </c>
      <c r="D76" s="248">
        <v>1097054</v>
      </c>
      <c r="E76" s="168">
        <v>598.18965464722066</v>
      </c>
      <c r="F76" s="168">
        <v>332.37326948269947</v>
      </c>
      <c r="G76" s="209">
        <f t="shared" ref="G76:G91" si="9">0.53*E76*D76</f>
        <v>347810567.29635656</v>
      </c>
      <c r="H76" s="209">
        <f t="shared" ref="H76:H91" si="10">F76*D76</f>
        <v>364631424.77907336</v>
      </c>
      <c r="I76" s="209">
        <f t="shared" ref="I76:I91" si="11">G76+H76</f>
        <v>712441992.07542992</v>
      </c>
    </row>
    <row r="77" spans="3:9" ht="15" hidden="1" customHeight="1">
      <c r="C77" s="45" t="s">
        <v>91</v>
      </c>
      <c r="D77" s="248">
        <v>1183185</v>
      </c>
      <c r="E77" s="168">
        <v>480.05842170787673</v>
      </c>
      <c r="F77" s="168">
        <v>314.7034726361569</v>
      </c>
      <c r="G77" s="209">
        <f t="shared" si="9"/>
        <v>301038899.55487007</v>
      </c>
      <c r="H77" s="209">
        <f t="shared" si="10"/>
        <v>372352428.27101129</v>
      </c>
      <c r="I77" s="209">
        <f t="shared" si="11"/>
        <v>673391327.82588136</v>
      </c>
    </row>
    <row r="78" spans="3:9" ht="15" hidden="1" customHeight="1">
      <c r="C78" s="45" t="s">
        <v>77</v>
      </c>
      <c r="D78" s="248">
        <v>383811</v>
      </c>
      <c r="E78" s="168">
        <v>845.04074786228625</v>
      </c>
      <c r="F78" s="168">
        <v>338.26329522862784</v>
      </c>
      <c r="G78" s="209">
        <f t="shared" si="9"/>
        <v>171898045.27321914</v>
      </c>
      <c r="H78" s="209">
        <f t="shared" si="10"/>
        <v>129829173.60499488</v>
      </c>
      <c r="I78" s="209">
        <f t="shared" si="11"/>
        <v>301727218.878214</v>
      </c>
    </row>
    <row r="79" spans="3:9" ht="15" hidden="1" customHeight="1">
      <c r="C79" s="45" t="s">
        <v>84</v>
      </c>
      <c r="D79" s="248">
        <v>222573</v>
      </c>
      <c r="E79" s="168">
        <v>830.09968400419905</v>
      </c>
      <c r="F79" s="168">
        <v>414.86035925565574</v>
      </c>
      <c r="G79" s="209">
        <f t="shared" si="9"/>
        <v>97921621.792969301</v>
      </c>
      <c r="H79" s="209">
        <f t="shared" si="10"/>
        <v>92336714.740609065</v>
      </c>
      <c r="I79" s="209">
        <f t="shared" si="11"/>
        <v>190258336.53357837</v>
      </c>
    </row>
    <row r="80" spans="3:9" ht="15" hidden="1" customHeight="1">
      <c r="C80" s="45" t="s">
        <v>92</v>
      </c>
      <c r="D80" s="248">
        <v>60340</v>
      </c>
      <c r="E80" s="168">
        <v>978.74807761680404</v>
      </c>
      <c r="F80" s="168">
        <v>1031.0770202020201</v>
      </c>
      <c r="G80" s="209">
        <f>0.53*E80*D80</f>
        <v>31300559.271800917</v>
      </c>
      <c r="H80" s="209">
        <f>F80*D80</f>
        <v>62215187.398989893</v>
      </c>
      <c r="I80" s="209">
        <f>G80+H80</f>
        <v>93515746.670790806</v>
      </c>
    </row>
    <row r="81" spans="3:9" ht="15" hidden="1" customHeight="1">
      <c r="C81" s="45" t="s">
        <v>83</v>
      </c>
      <c r="D81" s="248">
        <v>103232</v>
      </c>
      <c r="E81" s="168">
        <v>700.0937403941324</v>
      </c>
      <c r="F81" s="168">
        <v>348.7428316494254</v>
      </c>
      <c r="G81" s="209">
        <f t="shared" si="9"/>
        <v>38304200.814434551</v>
      </c>
      <c r="H81" s="209">
        <f t="shared" si="10"/>
        <v>36001419.996833481</v>
      </c>
      <c r="I81" s="209">
        <f t="shared" si="11"/>
        <v>74305620.811268032</v>
      </c>
    </row>
    <row r="82" spans="3:9" ht="15" hidden="1" customHeight="1">
      <c r="C82" s="45" t="s">
        <v>75</v>
      </c>
      <c r="D82" s="248">
        <v>93109</v>
      </c>
      <c r="E82" s="168">
        <v>781.46503147273859</v>
      </c>
      <c r="F82" s="168">
        <v>381.48458049886608</v>
      </c>
      <c r="G82" s="209">
        <f t="shared" si="9"/>
        <v>38563556.636159465</v>
      </c>
      <c r="H82" s="209">
        <f t="shared" si="10"/>
        <v>35519647.80566892</v>
      </c>
      <c r="I82" s="209">
        <f t="shared" si="11"/>
        <v>74083204.441828385</v>
      </c>
    </row>
    <row r="83" spans="3:9" ht="15" hidden="1" customHeight="1">
      <c r="C83" s="45" t="s">
        <v>87</v>
      </c>
      <c r="D83" s="248">
        <v>56572</v>
      </c>
      <c r="E83" s="168">
        <v>778.55655440448731</v>
      </c>
      <c r="F83" s="168">
        <v>464.8672643946058</v>
      </c>
      <c r="G83" s="209">
        <f t="shared" si="9"/>
        <v>23343585.739758447</v>
      </c>
      <c r="H83" s="209">
        <f t="shared" si="10"/>
        <v>26298470.881331638</v>
      </c>
      <c r="I83" s="209">
        <f t="shared" si="11"/>
        <v>49642056.621090084</v>
      </c>
    </row>
    <row r="84" spans="3:9" ht="15" hidden="1" customHeight="1">
      <c r="C84" s="45" t="s">
        <v>85</v>
      </c>
      <c r="D84" s="248">
        <v>69059</v>
      </c>
      <c r="E84" s="168">
        <v>856.03762308654814</v>
      </c>
      <c r="F84" s="168">
        <v>372.69497707700077</v>
      </c>
      <c r="G84" s="209">
        <f t="shared" si="9"/>
        <v>31332064.172748983</v>
      </c>
      <c r="H84" s="209">
        <f t="shared" si="10"/>
        <v>25737942.421960596</v>
      </c>
      <c r="I84" s="209">
        <f t="shared" si="11"/>
        <v>57070006.594709575</v>
      </c>
    </row>
    <row r="85" spans="3:9" ht="15" hidden="1" customHeight="1">
      <c r="C85" s="45" t="s">
        <v>82</v>
      </c>
      <c r="D85" s="248">
        <v>47240</v>
      </c>
      <c r="E85" s="168">
        <v>917.60071030246718</v>
      </c>
      <c r="F85" s="168">
        <v>462.42745140204556</v>
      </c>
      <c r="G85" s="209">
        <f t="shared" si="9"/>
        <v>22974152.503984932</v>
      </c>
      <c r="H85" s="209">
        <f t="shared" si="10"/>
        <v>21845072.804232631</v>
      </c>
      <c r="I85" s="209">
        <f t="shared" si="11"/>
        <v>44819225.308217563</v>
      </c>
    </row>
    <row r="86" spans="3:9" ht="15" hidden="1" customHeight="1">
      <c r="C86" s="45" t="s">
        <v>79</v>
      </c>
      <c r="D86" s="248">
        <v>83374</v>
      </c>
      <c r="E86" s="168">
        <v>756.77250623120688</v>
      </c>
      <c r="F86" s="168">
        <v>364.49610591900279</v>
      </c>
      <c r="G86" s="209">
        <f t="shared" si="9"/>
        <v>33440429.995295942</v>
      </c>
      <c r="H86" s="209">
        <f t="shared" si="10"/>
        <v>30389498.334890939</v>
      </c>
      <c r="I86" s="209">
        <f t="shared" si="11"/>
        <v>63829928.330186881</v>
      </c>
    </row>
    <row r="87" spans="3:9" ht="15" hidden="1" customHeight="1">
      <c r="C87" s="45" t="s">
        <v>86</v>
      </c>
      <c r="D87" s="248">
        <v>71602</v>
      </c>
      <c r="E87" s="168">
        <v>707.40260389066259</v>
      </c>
      <c r="F87" s="168">
        <v>455.83573883161517</v>
      </c>
      <c r="G87" s="209">
        <f t="shared" si="9"/>
        <v>26845263.859202988</v>
      </c>
      <c r="H87" s="209">
        <f t="shared" si="10"/>
        <v>32638750.57182131</v>
      </c>
      <c r="I87" s="209">
        <f t="shared" si="11"/>
        <v>59484014.431024298</v>
      </c>
    </row>
    <row r="88" spans="3:9" ht="15" hidden="1" customHeight="1">
      <c r="C88" s="45" t="s">
        <v>78</v>
      </c>
      <c r="D88" s="248">
        <v>49702</v>
      </c>
      <c r="E88" s="168">
        <v>780.44566375488648</v>
      </c>
      <c r="F88" s="168">
        <v>379.37283537679224</v>
      </c>
      <c r="G88" s="209">
        <f t="shared" si="9"/>
        <v>20558546.501371045</v>
      </c>
      <c r="H88" s="209">
        <f t="shared" si="10"/>
        <v>18855588.663897328</v>
      </c>
      <c r="I88" s="209">
        <f t="shared" si="11"/>
        <v>39414135.165268376</v>
      </c>
    </row>
    <row r="89" spans="3:9" ht="15" hidden="1" customHeight="1">
      <c r="C89" s="45" t="s">
        <v>213</v>
      </c>
      <c r="D89" s="248">
        <v>53089</v>
      </c>
      <c r="E89" s="168">
        <v>516.18619737763925</v>
      </c>
      <c r="F89" s="168">
        <v>518.35386473429958</v>
      </c>
      <c r="G89" s="209">
        <f t="shared" si="9"/>
        <v>14524018.78726819</v>
      </c>
      <c r="H89" s="209">
        <f t="shared" si="10"/>
        <v>27518888.324879229</v>
      </c>
      <c r="I89" s="209">
        <f t="shared" si="11"/>
        <v>42042907.112147421</v>
      </c>
    </row>
    <row r="90" spans="3:9" ht="15" hidden="1" customHeight="1">
      <c r="C90" s="45" t="s">
        <v>76</v>
      </c>
      <c r="D90" s="248">
        <v>42958</v>
      </c>
      <c r="E90" s="168">
        <v>898.7529853742468</v>
      </c>
      <c r="F90" s="168">
        <v>434.43749929249537</v>
      </c>
      <c r="G90" s="209">
        <f t="shared" si="9"/>
        <v>20462574.295224655</v>
      </c>
      <c r="H90" s="209">
        <f t="shared" si="10"/>
        <v>18662566.094607018</v>
      </c>
      <c r="I90" s="209">
        <f t="shared" si="11"/>
        <v>39125140.389831677</v>
      </c>
    </row>
    <row r="91" spans="3:9" ht="15" hidden="1" customHeight="1">
      <c r="C91" s="45" t="s">
        <v>157</v>
      </c>
      <c r="D91" s="248">
        <v>45672</v>
      </c>
      <c r="E91" s="168">
        <v>776.57642015025658</v>
      </c>
      <c r="F91" s="168">
        <v>475.48995532925568</v>
      </c>
      <c r="G91" s="209">
        <f t="shared" si="9"/>
        <v>18797933.078384336</v>
      </c>
      <c r="H91" s="209">
        <f t="shared" si="10"/>
        <v>21716577.239797764</v>
      </c>
      <c r="I91" s="209">
        <f t="shared" si="11"/>
        <v>40514510.318182096</v>
      </c>
    </row>
    <row r="92" spans="3:9" ht="15" hidden="1" customHeight="1">
      <c r="C92" s="249" t="s">
        <v>188</v>
      </c>
      <c r="D92" s="249"/>
      <c r="E92" s="249"/>
      <c r="F92" s="249"/>
      <c r="G92" s="249"/>
      <c r="H92" s="249"/>
      <c r="I92" s="249"/>
    </row>
    <row r="93" spans="3:9" hidden="1"/>
    <row r="94" spans="3:9" hidden="1"/>
    <row r="95" spans="3:9" hidden="1"/>
    <row r="96" spans="3:9" ht="18" customHeight="1">
      <c r="C96" s="212" t="s">
        <v>195</v>
      </c>
      <c r="D96" s="212"/>
      <c r="E96" s="212"/>
      <c r="F96" s="212"/>
      <c r="G96" s="212"/>
      <c r="H96" s="212"/>
      <c r="I96" s="212"/>
    </row>
    <row r="97" spans="3:10" ht="18" customHeight="1">
      <c r="C97" s="192">
        <v>2010</v>
      </c>
      <c r="D97" s="192"/>
      <c r="E97" s="192"/>
      <c r="F97" s="192"/>
      <c r="G97" s="192"/>
      <c r="H97" s="192"/>
      <c r="I97" s="192"/>
    </row>
    <row r="98" spans="3:10">
      <c r="C98" s="118"/>
      <c r="D98" s="194" t="s">
        <v>198</v>
      </c>
      <c r="E98" s="196" t="s">
        <v>199</v>
      </c>
      <c r="F98" s="196"/>
      <c r="G98" s="197" t="s">
        <v>200</v>
      </c>
      <c r="H98" s="197"/>
      <c r="I98" s="197"/>
    </row>
    <row r="99" spans="3:10" ht="25.5">
      <c r="C99" s="118"/>
      <c r="D99" s="194"/>
      <c r="E99" s="199" t="s">
        <v>201</v>
      </c>
      <c r="F99" s="199" t="s">
        <v>202</v>
      </c>
      <c r="G99" s="200" t="s">
        <v>203</v>
      </c>
      <c r="H99" s="200" t="s">
        <v>204</v>
      </c>
      <c r="I99" s="201" t="s">
        <v>205</v>
      </c>
      <c r="J99" s="251"/>
    </row>
    <row r="100" spans="3:10" ht="15" customHeight="1">
      <c r="C100" s="245" t="s">
        <v>81</v>
      </c>
      <c r="D100" s="252">
        <v>4831325</v>
      </c>
      <c r="E100" s="247">
        <v>653.13452385656899</v>
      </c>
      <c r="F100" s="247">
        <v>359.88552289794779</v>
      </c>
      <c r="G100" s="204">
        <f t="shared" ref="G100:G116" si="12">0.53*E100*D100</f>
        <v>1672417731.3398094</v>
      </c>
      <c r="H100" s="204">
        <f t="shared" ref="H100:H116" si="13">F100*D100</f>
        <v>1738723923.9149277</v>
      </c>
      <c r="I100" s="204">
        <f t="shared" ref="I100:I116" si="14">G100+H100</f>
        <v>3411141655.2547369</v>
      </c>
      <c r="J100" s="253"/>
    </row>
    <row r="101" spans="3:10" ht="15" customHeight="1">
      <c r="C101" s="45" t="s">
        <v>74</v>
      </c>
      <c r="D101" s="254">
        <v>1499301</v>
      </c>
      <c r="E101" s="168">
        <v>597.38443624579804</v>
      </c>
      <c r="F101" s="168">
        <v>331.8469158210018</v>
      </c>
      <c r="G101" s="209">
        <f t="shared" si="12"/>
        <v>474699313.80331349</v>
      </c>
      <c r="H101" s="209">
        <f t="shared" si="13"/>
        <v>497538412.73734385</v>
      </c>
      <c r="I101" s="209">
        <f t="shared" si="14"/>
        <v>972237726.54065728</v>
      </c>
      <c r="J101" s="253"/>
    </row>
    <row r="102" spans="3:10" ht="15" customHeight="1">
      <c r="C102" s="45" t="s">
        <v>91</v>
      </c>
      <c r="D102" s="254">
        <v>1466184</v>
      </c>
      <c r="E102" s="168">
        <v>479.13985116860067</v>
      </c>
      <c r="F102" s="168">
        <v>315.34543830105707</v>
      </c>
      <c r="G102" s="209">
        <f t="shared" si="12"/>
        <v>372328807.27926528</v>
      </c>
      <c r="H102" s="209">
        <f t="shared" si="13"/>
        <v>462354436.10999703</v>
      </c>
      <c r="I102" s="209">
        <f t="shared" si="14"/>
        <v>834683243.38926232</v>
      </c>
      <c r="J102" s="253"/>
    </row>
    <row r="103" spans="3:10" ht="15" customHeight="1">
      <c r="C103" s="45" t="s">
        <v>77</v>
      </c>
      <c r="D103" s="254">
        <v>536354</v>
      </c>
      <c r="E103" s="168">
        <v>858.76006077097725</v>
      </c>
      <c r="F103" s="168">
        <v>334.4927215935877</v>
      </c>
      <c r="G103" s="209">
        <f t="shared" si="12"/>
        <v>244117678.62642106</v>
      </c>
      <c r="H103" s="209">
        <f t="shared" si="13"/>
        <v>179406509.19760713</v>
      </c>
      <c r="I103" s="209">
        <f t="shared" si="14"/>
        <v>423524187.82402819</v>
      </c>
      <c r="J103" s="253"/>
    </row>
    <row r="104" spans="3:10" ht="15" customHeight="1">
      <c r="C104" s="45" t="s">
        <v>84</v>
      </c>
      <c r="D104" s="254">
        <v>386726</v>
      </c>
      <c r="E104" s="168">
        <v>790.46306521106374</v>
      </c>
      <c r="F104" s="168">
        <v>401.12903451760377</v>
      </c>
      <c r="G104" s="209">
        <f t="shared" si="12"/>
        <v>162017088.25911134</v>
      </c>
      <c r="H104" s="209">
        <f t="shared" si="13"/>
        <v>155127027.00285482</v>
      </c>
      <c r="I104" s="209">
        <f t="shared" si="14"/>
        <v>317144115.26196617</v>
      </c>
      <c r="J104" s="253"/>
    </row>
    <row r="105" spans="3:10" ht="15" customHeight="1">
      <c r="C105" s="45" t="s">
        <v>83</v>
      </c>
      <c r="D105" s="254">
        <v>141241</v>
      </c>
      <c r="E105" s="168">
        <v>708.80168497498187</v>
      </c>
      <c r="F105" s="168">
        <v>353.72266671324832</v>
      </c>
      <c r="G105" s="209">
        <f t="shared" si="12"/>
        <v>53059285.157402255</v>
      </c>
      <c r="H105" s="209">
        <f t="shared" si="13"/>
        <v>49960143.169245906</v>
      </c>
      <c r="I105" s="209">
        <f t="shared" si="14"/>
        <v>103019428.32664816</v>
      </c>
      <c r="J105" s="253"/>
    </row>
    <row r="106" spans="3:10" ht="15" customHeight="1">
      <c r="C106" s="45" t="s">
        <v>75</v>
      </c>
      <c r="D106" s="254">
        <v>126852</v>
      </c>
      <c r="E106" s="168">
        <v>818.35194600628722</v>
      </c>
      <c r="F106" s="168">
        <v>385.38654572940266</v>
      </c>
      <c r="G106" s="209">
        <f t="shared" si="12"/>
        <v>55019077.959038466</v>
      </c>
      <c r="H106" s="209">
        <f t="shared" si="13"/>
        <v>48887054.098866187</v>
      </c>
      <c r="I106" s="209">
        <f t="shared" si="14"/>
        <v>103906132.05790466</v>
      </c>
      <c r="J106" s="253"/>
    </row>
    <row r="107" spans="3:10" ht="15" customHeight="1">
      <c r="C107" s="45" t="s">
        <v>87</v>
      </c>
      <c r="D107" s="254">
        <v>108125</v>
      </c>
      <c r="E107" s="168">
        <v>731.35930647907253</v>
      </c>
      <c r="F107" s="168">
        <v>447.96235875585921</v>
      </c>
      <c r="G107" s="209">
        <f t="shared" si="12"/>
        <v>41911459.256916352</v>
      </c>
      <c r="H107" s="209">
        <f t="shared" si="13"/>
        <v>48435930.040477276</v>
      </c>
      <c r="I107" s="209">
        <f t="shared" si="14"/>
        <v>90347389.29739362</v>
      </c>
      <c r="J107" s="253"/>
    </row>
    <row r="108" spans="3:10" ht="15" customHeight="1">
      <c r="C108" s="45" t="s">
        <v>85</v>
      </c>
      <c r="D108" s="254">
        <v>120938</v>
      </c>
      <c r="E108" s="168">
        <v>821.54139873920951</v>
      </c>
      <c r="F108" s="168">
        <v>345.41271079061642</v>
      </c>
      <c r="G108" s="209">
        <f t="shared" si="12"/>
        <v>52658454.050782941</v>
      </c>
      <c r="H108" s="209">
        <f t="shared" si="13"/>
        <v>41773522.417595565</v>
      </c>
      <c r="I108" s="209">
        <f t="shared" si="14"/>
        <v>94431976.468378514</v>
      </c>
      <c r="J108" s="253"/>
    </row>
    <row r="109" spans="3:10" ht="15" customHeight="1">
      <c r="C109" s="45" t="s">
        <v>82</v>
      </c>
      <c r="D109" s="254">
        <v>79427</v>
      </c>
      <c r="E109" s="168">
        <v>868.48098238901127</v>
      </c>
      <c r="F109" s="168">
        <v>485.86087889726048</v>
      </c>
      <c r="G109" s="209">
        <f t="shared" si="12"/>
        <v>36559844.663752362</v>
      </c>
      <c r="H109" s="209">
        <f t="shared" si="13"/>
        <v>38590472.028172709</v>
      </c>
      <c r="I109" s="209">
        <f t="shared" si="14"/>
        <v>75150316.691925079</v>
      </c>
      <c r="J109" s="253"/>
    </row>
    <row r="110" spans="3:10" ht="15" customHeight="1">
      <c r="C110" s="45" t="s">
        <v>79</v>
      </c>
      <c r="D110" s="254">
        <v>110903</v>
      </c>
      <c r="E110" s="168">
        <v>721.79787478496394</v>
      </c>
      <c r="F110" s="168">
        <v>335.00328947368399</v>
      </c>
      <c r="G110" s="209">
        <f t="shared" si="12"/>
        <v>42426261.344856732</v>
      </c>
      <c r="H110" s="209">
        <f t="shared" si="13"/>
        <v>37152869.812499978</v>
      </c>
      <c r="I110" s="209">
        <f t="shared" si="14"/>
        <v>79579131.157356709</v>
      </c>
      <c r="J110" s="253"/>
    </row>
    <row r="111" spans="3:10" ht="15" customHeight="1">
      <c r="C111" s="45" t="s">
        <v>86</v>
      </c>
      <c r="D111" s="254">
        <v>90411</v>
      </c>
      <c r="E111" s="168">
        <v>714.08793095915541</v>
      </c>
      <c r="F111" s="168">
        <v>431.86212121212128</v>
      </c>
      <c r="G111" s="209">
        <f t="shared" si="12"/>
        <v>34217544.080752552</v>
      </c>
      <c r="H111" s="209">
        <f t="shared" si="13"/>
        <v>39045086.2409091</v>
      </c>
      <c r="I111" s="209">
        <f t="shared" si="14"/>
        <v>73262630.321661651</v>
      </c>
      <c r="J111" s="253"/>
    </row>
    <row r="112" spans="3:10" ht="15" customHeight="1">
      <c r="C112" s="45" t="s">
        <v>78</v>
      </c>
      <c r="D112" s="254">
        <v>78236</v>
      </c>
      <c r="E112" s="168">
        <v>749.21761650989413</v>
      </c>
      <c r="F112" s="168">
        <v>363.22931552805505</v>
      </c>
      <c r="G112" s="209">
        <f t="shared" si="12"/>
        <v>31066368.405992083</v>
      </c>
      <c r="H112" s="209">
        <f t="shared" si="13"/>
        <v>28417608.729652915</v>
      </c>
      <c r="I112" s="209">
        <f t="shared" si="14"/>
        <v>59483977.135645002</v>
      </c>
      <c r="J112" s="253"/>
    </row>
    <row r="113" spans="3:10" ht="15" customHeight="1">
      <c r="C113" s="45" t="s">
        <v>213</v>
      </c>
      <c r="D113" s="254">
        <v>67848</v>
      </c>
      <c r="E113" s="168">
        <v>506.82196083516783</v>
      </c>
      <c r="F113" s="168">
        <v>538.27713178294607</v>
      </c>
      <c r="G113" s="209">
        <f t="shared" si="12"/>
        <v>18225033.891334567</v>
      </c>
      <c r="H113" s="209">
        <f t="shared" si="13"/>
        <v>36521026.837209322</v>
      </c>
      <c r="I113" s="209">
        <f t="shared" si="14"/>
        <v>54746060.728543893</v>
      </c>
      <c r="J113" s="253"/>
    </row>
    <row r="114" spans="3:10" ht="15" customHeight="1">
      <c r="C114" s="45" t="s">
        <v>76</v>
      </c>
      <c r="D114" s="254">
        <v>61236</v>
      </c>
      <c r="E114" s="168">
        <v>974.37544878022481</v>
      </c>
      <c r="F114" s="168">
        <v>457.06037647556502</v>
      </c>
      <c r="G114" s="209">
        <f t="shared" si="12"/>
        <v>31623433.1401981</v>
      </c>
      <c r="H114" s="209">
        <f t="shared" si="13"/>
        <v>27988549.213857699</v>
      </c>
      <c r="I114" s="209">
        <f t="shared" si="14"/>
        <v>59611982.3540558</v>
      </c>
      <c r="J114" s="253"/>
    </row>
    <row r="115" spans="3:10" ht="15" customHeight="1">
      <c r="C115" s="45" t="s">
        <v>92</v>
      </c>
      <c r="D115" s="254">
        <v>81992</v>
      </c>
      <c r="E115" s="168">
        <v>1051.1322270982805</v>
      </c>
      <c r="F115" s="168">
        <v>1040.0446927374301</v>
      </c>
      <c r="G115" s="209">
        <f t="shared" si="12"/>
        <v>45677749.789048374</v>
      </c>
      <c r="H115" s="209">
        <f t="shared" si="13"/>
        <v>85275344.446927369</v>
      </c>
      <c r="I115" s="209">
        <f t="shared" si="14"/>
        <v>130953094.23597574</v>
      </c>
      <c r="J115" s="253"/>
    </row>
    <row r="116" spans="3:10" ht="15" customHeight="1">
      <c r="C116" s="45" t="s">
        <v>157</v>
      </c>
      <c r="D116" s="254">
        <v>60557</v>
      </c>
      <c r="E116" s="168">
        <v>766.85872191987266</v>
      </c>
      <c r="F116" s="168">
        <v>452.67609671562934</v>
      </c>
      <c r="G116" s="209">
        <f t="shared" si="12"/>
        <v>24612491.720349919</v>
      </c>
      <c r="H116" s="209">
        <f t="shared" si="13"/>
        <v>27412706.388808366</v>
      </c>
      <c r="I116" s="209">
        <f t="shared" si="14"/>
        <v>52025198.109158285</v>
      </c>
      <c r="J116" s="253"/>
    </row>
    <row r="117" spans="3:10" ht="15" customHeight="1">
      <c r="C117" s="249" t="s">
        <v>188</v>
      </c>
      <c r="D117" s="249"/>
      <c r="E117" s="249"/>
      <c r="F117" s="249"/>
      <c r="G117" s="249"/>
      <c r="H117" s="249"/>
      <c r="I117" s="249"/>
    </row>
    <row r="120" spans="3:10" ht="15.75">
      <c r="C120" s="212" t="s">
        <v>195</v>
      </c>
      <c r="D120" s="212"/>
      <c r="E120" s="212"/>
      <c r="F120" s="212"/>
      <c r="G120" s="212"/>
      <c r="H120" s="212"/>
      <c r="I120" s="212"/>
    </row>
    <row r="121" spans="3:10" ht="15.75">
      <c r="C121" s="192" t="s">
        <v>52</v>
      </c>
      <c r="D121" s="192"/>
      <c r="E121" s="192"/>
      <c r="F121" s="192"/>
      <c r="G121" s="192"/>
      <c r="H121" s="192"/>
      <c r="I121" s="192"/>
    </row>
    <row r="122" spans="3:10">
      <c r="C122" s="118"/>
      <c r="D122" s="194" t="s">
        <v>198</v>
      </c>
      <c r="E122" s="196" t="s">
        <v>199</v>
      </c>
      <c r="F122" s="196"/>
      <c r="G122" s="197" t="s">
        <v>200</v>
      </c>
      <c r="H122" s="197"/>
      <c r="I122" s="197"/>
    </row>
    <row r="123" spans="3:10" ht="25.5">
      <c r="C123" s="118"/>
      <c r="D123" s="194"/>
      <c r="E123" s="199" t="s">
        <v>201</v>
      </c>
      <c r="F123" s="199" t="s">
        <v>202</v>
      </c>
      <c r="G123" s="200" t="s">
        <v>203</v>
      </c>
      <c r="H123" s="200" t="s">
        <v>204</v>
      </c>
      <c r="I123" s="201" t="s">
        <v>205</v>
      </c>
    </row>
    <row r="124" spans="3:10">
      <c r="C124" s="245" t="s">
        <v>81</v>
      </c>
      <c r="D124" s="252">
        <v>1258354</v>
      </c>
      <c r="E124" s="247">
        <v>699.9908758294398</v>
      </c>
      <c r="F124" s="247">
        <v>344.83763827607117</v>
      </c>
      <c r="G124" s="204">
        <f t="shared" ref="G124:G140" si="15">0.53*E124*D124</f>
        <v>466843248.83864379</v>
      </c>
      <c r="H124" s="204">
        <f t="shared" ref="H124:H140" si="16">F124*D124</f>
        <v>433927821.47524726</v>
      </c>
      <c r="I124" s="204">
        <f>G124+H124</f>
        <v>900771070.31389105</v>
      </c>
    </row>
    <row r="125" spans="3:10">
      <c r="C125" s="45" t="s">
        <v>74</v>
      </c>
      <c r="D125" s="254">
        <v>361976</v>
      </c>
      <c r="E125" s="168">
        <v>618.66664258871367</v>
      </c>
      <c r="F125" s="168">
        <v>320.29072711651577</v>
      </c>
      <c r="G125" s="209">
        <f t="shared" si="15"/>
        <v>118689512.60737687</v>
      </c>
      <c r="H125" s="209">
        <f t="shared" si="16"/>
        <v>115937556.23872791</v>
      </c>
      <c r="I125" s="209">
        <f t="shared" ref="I125:I140" si="17">G125+H125</f>
        <v>234627068.8461048</v>
      </c>
    </row>
    <row r="126" spans="3:10">
      <c r="C126" s="45" t="s">
        <v>91</v>
      </c>
      <c r="D126" s="254">
        <v>223594</v>
      </c>
      <c r="E126" s="168">
        <v>434.94842331789101</v>
      </c>
      <c r="F126" s="168">
        <v>313.41211052322194</v>
      </c>
      <c r="G126" s="209">
        <f t="shared" si="15"/>
        <v>51543484.614570476</v>
      </c>
      <c r="H126" s="209">
        <f t="shared" si="16"/>
        <v>70077067.440329283</v>
      </c>
      <c r="I126" s="209">
        <f t="shared" si="17"/>
        <v>121620552.05489975</v>
      </c>
    </row>
    <row r="127" spans="3:10">
      <c r="C127" s="45" t="s">
        <v>77</v>
      </c>
      <c r="D127" s="254">
        <v>164124</v>
      </c>
      <c r="E127" s="168">
        <v>925.96862806321144</v>
      </c>
      <c r="F127" s="168">
        <v>349.07811140121856</v>
      </c>
      <c r="G127" s="209">
        <f t="shared" si="15"/>
        <v>80546047.809490651</v>
      </c>
      <c r="H127" s="209">
        <f t="shared" si="16"/>
        <v>57292095.955613598</v>
      </c>
      <c r="I127" s="209">
        <f t="shared" si="17"/>
        <v>137838143.76510423</v>
      </c>
    </row>
    <row r="128" spans="3:10">
      <c r="C128" s="45" t="s">
        <v>84</v>
      </c>
      <c r="D128" s="254">
        <v>229856</v>
      </c>
      <c r="E128" s="168">
        <v>810.8636858108498</v>
      </c>
      <c r="F128" s="168">
        <v>357.9758084951871</v>
      </c>
      <c r="G128" s="209">
        <f t="shared" si="15"/>
        <v>98782398.183841512</v>
      </c>
      <c r="H128" s="209">
        <f t="shared" si="16"/>
        <v>82282887.437469721</v>
      </c>
      <c r="I128" s="209">
        <f t="shared" si="17"/>
        <v>181065285.62131125</v>
      </c>
    </row>
    <row r="129" spans="3:9">
      <c r="C129" s="45" t="s">
        <v>83</v>
      </c>
      <c r="D129" s="254">
        <v>42821</v>
      </c>
      <c r="E129" s="168">
        <v>818.32568248788664</v>
      </c>
      <c r="F129" s="168">
        <v>319.21942640692652</v>
      </c>
      <c r="G129" s="209">
        <f t="shared" si="15"/>
        <v>18572007.74640131</v>
      </c>
      <c r="H129" s="209">
        <f t="shared" si="16"/>
        <v>13669295.058171</v>
      </c>
      <c r="I129" s="209">
        <f t="shared" si="17"/>
        <v>32241302.80457231</v>
      </c>
    </row>
    <row r="130" spans="3:9">
      <c r="C130" s="45" t="s">
        <v>75</v>
      </c>
      <c r="D130" s="254">
        <v>38002</v>
      </c>
      <c r="E130" s="168">
        <v>886.8766176128081</v>
      </c>
      <c r="F130" s="168">
        <v>327.46573464912285</v>
      </c>
      <c r="G130" s="209">
        <f t="shared" si="15"/>
        <v>17862635.167936627</v>
      </c>
      <c r="H130" s="209">
        <f t="shared" si="16"/>
        <v>12444352.848135967</v>
      </c>
      <c r="I130" s="209">
        <f t="shared" si="17"/>
        <v>30306988.016072594</v>
      </c>
    </row>
    <row r="131" spans="3:9">
      <c r="C131" s="45" t="s">
        <v>87</v>
      </c>
      <c r="D131" s="254">
        <v>70372</v>
      </c>
      <c r="E131" s="168">
        <v>751.40476324812278</v>
      </c>
      <c r="F131" s="168">
        <v>373.8282312925171</v>
      </c>
      <c r="G131" s="209">
        <f t="shared" si="15"/>
        <v>28025263.679627355</v>
      </c>
      <c r="H131" s="209">
        <f t="shared" si="16"/>
        <v>26307040.292517014</v>
      </c>
      <c r="I131" s="209">
        <f t="shared" si="17"/>
        <v>54332303.972144365</v>
      </c>
    </row>
    <row r="132" spans="3:9">
      <c r="C132" s="45" t="s">
        <v>85</v>
      </c>
      <c r="D132" s="254">
        <v>68792</v>
      </c>
      <c r="E132" s="168">
        <v>837.61612445997844</v>
      </c>
      <c r="F132" s="168">
        <v>311.51525828086523</v>
      </c>
      <c r="G132" s="209">
        <f t="shared" si="15"/>
        <v>30539282.869940944</v>
      </c>
      <c r="H132" s="209">
        <f t="shared" si="16"/>
        <v>21429757.647657279</v>
      </c>
      <c r="I132" s="209">
        <f t="shared" si="17"/>
        <v>51969040.517598227</v>
      </c>
    </row>
    <row r="133" spans="3:9">
      <c r="C133" s="45" t="s">
        <v>82</v>
      </c>
      <c r="D133" s="254">
        <v>44528</v>
      </c>
      <c r="E133" s="168">
        <v>878.88812382998969</v>
      </c>
      <c r="F133" s="168">
        <v>446.32736276909446</v>
      </c>
      <c r="G133" s="209">
        <f t="shared" si="15"/>
        <v>20741619.100287948</v>
      </c>
      <c r="H133" s="209">
        <f t="shared" si="16"/>
        <v>19874064.809382237</v>
      </c>
      <c r="I133" s="209">
        <f t="shared" si="17"/>
        <v>40615683.909670189</v>
      </c>
    </row>
    <row r="134" spans="3:9">
      <c r="C134" s="45" t="s">
        <v>79</v>
      </c>
      <c r="D134" s="254">
        <v>48391</v>
      </c>
      <c r="E134" s="168">
        <v>692.17977978320937</v>
      </c>
      <c r="F134" s="168">
        <v>260.62121212121207</v>
      </c>
      <c r="G134" s="209">
        <f t="shared" si="15"/>
        <v>17752494.013449322</v>
      </c>
      <c r="H134" s="209">
        <f t="shared" si="16"/>
        <v>12611721.075757572</v>
      </c>
      <c r="I134" s="209">
        <f t="shared" si="17"/>
        <v>30364215.089206897</v>
      </c>
    </row>
    <row r="135" spans="3:9">
      <c r="C135" s="45" t="s">
        <v>86</v>
      </c>
      <c r="D135" s="254">
        <v>35840</v>
      </c>
      <c r="E135" s="168">
        <v>819.93971998962922</v>
      </c>
      <c r="F135" s="168">
        <v>383.30769230769243</v>
      </c>
      <c r="G135" s="209">
        <f t="shared" si="15"/>
        <v>15574918.969147006</v>
      </c>
      <c r="H135" s="209">
        <f t="shared" si="16"/>
        <v>13737747.692307698</v>
      </c>
      <c r="I135" s="209">
        <f t="shared" si="17"/>
        <v>29312666.661454704</v>
      </c>
    </row>
    <row r="136" spans="3:9">
      <c r="C136" s="45" t="s">
        <v>78</v>
      </c>
      <c r="D136" s="254">
        <v>46164</v>
      </c>
      <c r="E136" s="168">
        <v>775.20417990323938</v>
      </c>
      <c r="F136" s="168">
        <v>319.82270861200982</v>
      </c>
      <c r="G136" s="209">
        <f t="shared" si="15"/>
        <v>18966858.653358165</v>
      </c>
      <c r="H136" s="209">
        <f t="shared" si="16"/>
        <v>14764295.520364821</v>
      </c>
      <c r="I136" s="209">
        <f t="shared" si="17"/>
        <v>33731154.173722982</v>
      </c>
    </row>
    <row r="137" spans="3:9">
      <c r="C137" s="45" t="s">
        <v>213</v>
      </c>
      <c r="D137" s="254">
        <v>17128</v>
      </c>
      <c r="E137" s="168">
        <v>517.88957871327079</v>
      </c>
      <c r="F137" s="168">
        <v>529.07407407407402</v>
      </c>
      <c r="G137" s="209">
        <f t="shared" si="15"/>
        <v>4701318.733226479</v>
      </c>
      <c r="H137" s="209">
        <f t="shared" si="16"/>
        <v>9061980.7407407407</v>
      </c>
      <c r="I137" s="209">
        <f t="shared" si="17"/>
        <v>13763299.473967221</v>
      </c>
    </row>
    <row r="138" spans="3:9">
      <c r="C138" s="45" t="s">
        <v>76</v>
      </c>
      <c r="D138" s="254">
        <v>18998</v>
      </c>
      <c r="E138" s="168">
        <v>937.76784032298156</v>
      </c>
      <c r="F138" s="168">
        <v>348.31374771663309</v>
      </c>
      <c r="G138" s="209">
        <f t="shared" si="15"/>
        <v>9442328.1181416828</v>
      </c>
      <c r="H138" s="209">
        <f t="shared" si="16"/>
        <v>6617264.579120595</v>
      </c>
      <c r="I138" s="209">
        <f t="shared" si="17"/>
        <v>16059592.697262278</v>
      </c>
    </row>
    <row r="139" spans="3:9">
      <c r="C139" s="45" t="s">
        <v>92</v>
      </c>
      <c r="D139" s="254">
        <v>19664</v>
      </c>
      <c r="E139" s="168">
        <v>806.12074003966529</v>
      </c>
      <c r="F139" s="168">
        <v>960.55555555555566</v>
      </c>
      <c r="G139" s="209">
        <f t="shared" si="15"/>
        <v>8401325.8630341887</v>
      </c>
      <c r="H139" s="209">
        <f t="shared" si="16"/>
        <v>18888364.444444448</v>
      </c>
      <c r="I139" s="209">
        <f t="shared" si="17"/>
        <v>27289690.307478637</v>
      </c>
    </row>
    <row r="140" spans="3:9">
      <c r="C140" s="45" t="s">
        <v>157</v>
      </c>
      <c r="D140" s="254">
        <v>9788</v>
      </c>
      <c r="E140" s="168">
        <v>790.66223819958327</v>
      </c>
      <c r="F140" s="168">
        <v>464.72222222222194</v>
      </c>
      <c r="G140" s="209">
        <f t="shared" si="15"/>
        <v>4101671.053373686</v>
      </c>
      <c r="H140" s="209">
        <f t="shared" si="16"/>
        <v>4548701.1111111082</v>
      </c>
      <c r="I140" s="209">
        <f t="shared" si="17"/>
        <v>8650372.1644847952</v>
      </c>
    </row>
    <row r="141" spans="3:9">
      <c r="C141" s="249" t="s">
        <v>188</v>
      </c>
      <c r="D141" s="249"/>
      <c r="E141" s="249"/>
      <c r="F141" s="249"/>
      <c r="G141" s="249"/>
      <c r="H141" s="249"/>
      <c r="I141" s="249"/>
    </row>
    <row r="145" spans="3:9" ht="15.75">
      <c r="C145" s="212" t="s">
        <v>195</v>
      </c>
      <c r="D145" s="212"/>
      <c r="E145" s="212"/>
      <c r="F145" s="212"/>
      <c r="G145" s="212"/>
      <c r="H145" s="212"/>
      <c r="I145" s="212"/>
    </row>
    <row r="146" spans="3:9" ht="15.75">
      <c r="C146" s="192" t="s">
        <v>212</v>
      </c>
      <c r="D146" s="192"/>
      <c r="E146" s="192"/>
      <c r="F146" s="192"/>
      <c r="G146" s="192"/>
      <c r="H146" s="192"/>
      <c r="I146" s="192"/>
    </row>
    <row r="147" spans="3:9">
      <c r="C147" s="118"/>
      <c r="D147" s="194" t="s">
        <v>198</v>
      </c>
      <c r="E147" s="196" t="s">
        <v>199</v>
      </c>
      <c r="F147" s="196"/>
      <c r="G147" s="197" t="s">
        <v>200</v>
      </c>
      <c r="H147" s="197"/>
      <c r="I147" s="197"/>
    </row>
    <row r="148" spans="3:9" ht="25.5">
      <c r="C148" s="118"/>
      <c r="D148" s="194"/>
      <c r="E148" s="199" t="s">
        <v>201</v>
      </c>
      <c r="F148" s="199" t="s">
        <v>202</v>
      </c>
      <c r="G148" s="200" t="s">
        <v>203</v>
      </c>
      <c r="H148" s="200" t="s">
        <v>204</v>
      </c>
      <c r="I148" s="201" t="s">
        <v>205</v>
      </c>
    </row>
    <row r="149" spans="3:9">
      <c r="C149" s="245" t="s">
        <v>81</v>
      </c>
      <c r="D149" s="252">
        <v>2061008</v>
      </c>
      <c r="E149" s="247">
        <v>684.15899066727604</v>
      </c>
      <c r="F149" s="247">
        <v>353.18276070955295</v>
      </c>
      <c r="G149" s="204">
        <f t="shared" ref="G149:G165" si="18">0.53*E149*D149</f>
        <v>747330291.10970616</v>
      </c>
      <c r="H149" s="204">
        <f t="shared" ref="H149:H165" si="19">F149*D149</f>
        <v>727912495.28447425</v>
      </c>
      <c r="I149" s="204">
        <f>G149+H149</f>
        <v>1475242786.3941803</v>
      </c>
    </row>
    <row r="150" spans="3:9">
      <c r="C150" s="45" t="s">
        <v>74</v>
      </c>
      <c r="D150" s="254">
        <v>609667</v>
      </c>
      <c r="E150" s="168">
        <v>606.71410069684032</v>
      </c>
      <c r="F150" s="168">
        <v>316.58786308240053</v>
      </c>
      <c r="G150" s="209">
        <f t="shared" si="18"/>
        <v>196043589.78365651</v>
      </c>
      <c r="H150" s="209">
        <f t="shared" si="19"/>
        <v>193013172.72185788</v>
      </c>
      <c r="I150" s="209">
        <f t="shared" ref="I150:I165" si="20">G150+H150</f>
        <v>389056762.50551438</v>
      </c>
    </row>
    <row r="151" spans="3:9">
      <c r="C151" s="45" t="s">
        <v>91</v>
      </c>
      <c r="D151" s="254">
        <v>396550</v>
      </c>
      <c r="E151" s="168">
        <v>463.44078896740325</v>
      </c>
      <c r="F151" s="168">
        <v>316.96589163524635</v>
      </c>
      <c r="G151" s="209">
        <f t="shared" si="18"/>
        <v>97402045.778462604</v>
      </c>
      <c r="H151" s="209">
        <f t="shared" si="19"/>
        <v>125692824.32795694</v>
      </c>
      <c r="I151" s="209">
        <f t="shared" si="20"/>
        <v>223094870.10641956</v>
      </c>
    </row>
    <row r="152" spans="3:9">
      <c r="C152" s="45" t="s">
        <v>77</v>
      </c>
      <c r="D152" s="254">
        <v>268501</v>
      </c>
      <c r="E152" s="168">
        <v>892.91646061539916</v>
      </c>
      <c r="F152" s="168">
        <v>350.17926784400271</v>
      </c>
      <c r="G152" s="209">
        <f t="shared" si="18"/>
        <v>127066950.17359851</v>
      </c>
      <c r="H152" s="209">
        <f t="shared" si="19"/>
        <v>94023483.595382571</v>
      </c>
      <c r="I152" s="209">
        <f t="shared" si="20"/>
        <v>221090433.7689811</v>
      </c>
    </row>
    <row r="153" spans="3:9">
      <c r="C153" s="45" t="s">
        <v>84</v>
      </c>
      <c r="D153" s="254">
        <f>SUM(D157,D158,D161,D156)</f>
        <v>354660</v>
      </c>
      <c r="E153" s="168">
        <v>769.04826125687259</v>
      </c>
      <c r="F153" s="168">
        <v>375.80105056775051</v>
      </c>
      <c r="G153" s="209">
        <f t="shared" si="18"/>
        <v>144557847.85880211</v>
      </c>
      <c r="H153" s="209">
        <f t="shared" si="19"/>
        <v>133281600.5943584</v>
      </c>
      <c r="I153" s="209">
        <f t="shared" si="20"/>
        <v>277839448.45316052</v>
      </c>
    </row>
    <row r="154" spans="3:9">
      <c r="C154" s="45" t="s">
        <v>83</v>
      </c>
      <c r="D154" s="254">
        <v>66914</v>
      </c>
      <c r="E154" s="168">
        <v>761.50918189500783</v>
      </c>
      <c r="F154" s="168">
        <v>336.66674488797167</v>
      </c>
      <c r="G154" s="209">
        <f t="shared" si="18"/>
        <v>27006481.460580952</v>
      </c>
      <c r="H154" s="209">
        <f t="shared" si="19"/>
        <v>22527718.567433737</v>
      </c>
      <c r="I154" s="209">
        <f t="shared" si="20"/>
        <v>49534200.02801469</v>
      </c>
    </row>
    <row r="155" spans="3:9">
      <c r="C155" s="45" t="s">
        <v>75</v>
      </c>
      <c r="D155" s="254">
        <v>61721</v>
      </c>
      <c r="E155" s="168">
        <v>857.37309163115196</v>
      </c>
      <c r="F155" s="168">
        <v>373.63210227272725</v>
      </c>
      <c r="G155" s="209">
        <f t="shared" si="18"/>
        <v>28046500.031940158</v>
      </c>
      <c r="H155" s="209">
        <f t="shared" si="19"/>
        <v>23060946.984375</v>
      </c>
      <c r="I155" s="209">
        <f t="shared" si="20"/>
        <v>51107447.016315162</v>
      </c>
    </row>
    <row r="156" spans="3:9">
      <c r="C156" s="45" t="s">
        <v>87</v>
      </c>
      <c r="D156" s="254">
        <v>110450</v>
      </c>
      <c r="E156" s="168">
        <v>692.93126715659764</v>
      </c>
      <c r="F156" s="168">
        <v>413.78596403596401</v>
      </c>
      <c r="G156" s="209">
        <f t="shared" si="18"/>
        <v>40563156.982446492</v>
      </c>
      <c r="H156" s="209">
        <f t="shared" si="19"/>
        <v>45702659.727772228</v>
      </c>
      <c r="I156" s="209">
        <f t="shared" si="20"/>
        <v>86265816.710218728</v>
      </c>
    </row>
    <row r="157" spans="3:9">
      <c r="C157" s="45" t="s">
        <v>85</v>
      </c>
      <c r="D157" s="254">
        <v>108285</v>
      </c>
      <c r="E157" s="168">
        <v>805.63997396883701</v>
      </c>
      <c r="F157" s="168">
        <v>308.60263054095276</v>
      </c>
      <c r="G157" s="209">
        <f t="shared" si="18"/>
        <v>46236524.028044231</v>
      </c>
      <c r="H157" s="209">
        <f t="shared" si="19"/>
        <v>33417035.848127071</v>
      </c>
      <c r="I157" s="209">
        <f t="shared" si="20"/>
        <v>79653559.876171306</v>
      </c>
    </row>
    <row r="158" spans="3:9">
      <c r="C158" s="45" t="s">
        <v>82</v>
      </c>
      <c r="D158" s="254">
        <v>68569</v>
      </c>
      <c r="E158" s="168">
        <v>842.73655411211791</v>
      </c>
      <c r="F158" s="168">
        <v>486.40318999360102</v>
      </c>
      <c r="G158" s="209">
        <f t="shared" si="18"/>
        <v>30626369.47282432</v>
      </c>
      <c r="H158" s="209">
        <f t="shared" si="19"/>
        <v>33352180.334671229</v>
      </c>
      <c r="I158" s="209">
        <f t="shared" si="20"/>
        <v>63978549.807495549</v>
      </c>
    </row>
    <row r="159" spans="3:9">
      <c r="C159" s="45" t="s">
        <v>79</v>
      </c>
      <c r="D159" s="254">
        <v>66066</v>
      </c>
      <c r="E159" s="168">
        <v>670.78977344432667</v>
      </c>
      <c r="F159" s="168">
        <v>279.96509971509971</v>
      </c>
      <c r="G159" s="209">
        <f t="shared" si="18"/>
        <v>23487690.50135763</v>
      </c>
      <c r="H159" s="209">
        <f t="shared" si="19"/>
        <v>18496174.277777776</v>
      </c>
      <c r="I159" s="209">
        <f t="shared" si="20"/>
        <v>41983864.779135406</v>
      </c>
    </row>
    <row r="160" spans="3:9">
      <c r="C160" s="45" t="s">
        <v>86</v>
      </c>
      <c r="D160" s="254">
        <v>50164</v>
      </c>
      <c r="E160" s="168">
        <v>738.10797238522309</v>
      </c>
      <c r="F160" s="168">
        <v>375.86321839080466</v>
      </c>
      <c r="G160" s="209">
        <f t="shared" si="18"/>
        <v>19624017.613168139</v>
      </c>
      <c r="H160" s="209">
        <f t="shared" si="19"/>
        <v>18854802.487356324</v>
      </c>
      <c r="I160" s="209">
        <f t="shared" si="20"/>
        <v>38478820.100524463</v>
      </c>
    </row>
    <row r="161" spans="3:9">
      <c r="C161" s="45" t="s">
        <v>78</v>
      </c>
      <c r="D161" s="254">
        <v>67356</v>
      </c>
      <c r="E161" s="168">
        <v>750.10657644819878</v>
      </c>
      <c r="F161" s="168">
        <v>332.80241164110424</v>
      </c>
      <c r="G161" s="209">
        <f t="shared" si="18"/>
        <v>26777814.638519786</v>
      </c>
      <c r="H161" s="209">
        <f t="shared" si="19"/>
        <v>22416239.238498218</v>
      </c>
      <c r="I161" s="209">
        <f t="shared" si="20"/>
        <v>49194053.877018005</v>
      </c>
    </row>
    <row r="162" spans="3:9">
      <c r="C162" s="45" t="s">
        <v>213</v>
      </c>
      <c r="D162" s="254">
        <v>25751</v>
      </c>
      <c r="E162" s="168">
        <v>466.75788068695158</v>
      </c>
      <c r="F162" s="168">
        <v>525.9722222222224</v>
      </c>
      <c r="G162" s="209">
        <f t="shared" si="18"/>
        <v>6370325.5583519358</v>
      </c>
      <c r="H162" s="209">
        <f t="shared" si="19"/>
        <v>13544310.69444445</v>
      </c>
      <c r="I162" s="209">
        <f t="shared" si="20"/>
        <v>19914636.252796385</v>
      </c>
    </row>
    <row r="163" spans="3:9">
      <c r="C163" s="45" t="s">
        <v>76</v>
      </c>
      <c r="D163" s="254">
        <v>30568</v>
      </c>
      <c r="E163" s="168">
        <v>1028.3249725481587</v>
      </c>
      <c r="F163" s="168">
        <v>418.129404806222</v>
      </c>
      <c r="G163" s="209">
        <f t="shared" si="18"/>
        <v>16659934.013251621</v>
      </c>
      <c r="H163" s="209">
        <f t="shared" si="19"/>
        <v>12781379.646116594</v>
      </c>
      <c r="I163" s="209">
        <f t="shared" si="20"/>
        <v>29441313.659368217</v>
      </c>
    </row>
    <row r="164" spans="3:9">
      <c r="C164" s="45" t="s">
        <v>92</v>
      </c>
      <c r="D164" s="254">
        <v>32855</v>
      </c>
      <c r="E164" s="168">
        <v>1179.0042634531101</v>
      </c>
      <c r="F164" s="168">
        <v>1041.0639880952381</v>
      </c>
      <c r="G164" s="209">
        <f t="shared" si="18"/>
        <v>20530178.090148527</v>
      </c>
      <c r="H164" s="209">
        <f t="shared" si="19"/>
        <v>34204157.328869045</v>
      </c>
      <c r="I164" s="209">
        <f t="shared" si="20"/>
        <v>54734335.419017568</v>
      </c>
    </row>
    <row r="165" spans="3:9">
      <c r="C165" s="45" t="s">
        <v>157</v>
      </c>
      <c r="D165" s="254">
        <v>19418</v>
      </c>
      <c r="E165" s="168">
        <v>775.47907477382137</v>
      </c>
      <c r="F165" s="168">
        <v>413.96773059784215</v>
      </c>
      <c r="G165" s="209">
        <f t="shared" si="18"/>
        <v>7980873.9171977742</v>
      </c>
      <c r="H165" s="209">
        <f t="shared" si="19"/>
        <v>8038425.3927488988</v>
      </c>
      <c r="I165" s="209">
        <f t="shared" si="20"/>
        <v>16019299.309946673</v>
      </c>
    </row>
    <row r="166" spans="3:9">
      <c r="C166" s="249" t="s">
        <v>188</v>
      </c>
      <c r="D166" s="249"/>
      <c r="E166" s="249"/>
      <c r="F166" s="249"/>
      <c r="G166" s="249"/>
      <c r="H166" s="249"/>
      <c r="I166" s="249"/>
    </row>
    <row r="168" spans="3:9">
      <c r="D168" s="251"/>
    </row>
  </sheetData>
  <mergeCells count="42">
    <mergeCell ref="C166:I166"/>
    <mergeCell ref="C141:I141"/>
    <mergeCell ref="C145:I145"/>
    <mergeCell ref="C146:I146"/>
    <mergeCell ref="D147:D148"/>
    <mergeCell ref="E147:F147"/>
    <mergeCell ref="G147:I147"/>
    <mergeCell ref="C117:I117"/>
    <mergeCell ref="C120:I120"/>
    <mergeCell ref="C121:I121"/>
    <mergeCell ref="D122:D123"/>
    <mergeCell ref="E122:F122"/>
    <mergeCell ref="G122:I122"/>
    <mergeCell ref="C96:I96"/>
    <mergeCell ref="C97:I97"/>
    <mergeCell ref="D98:D99"/>
    <mergeCell ref="E98:F98"/>
    <mergeCell ref="G98:I98"/>
    <mergeCell ref="C71:I71"/>
    <mergeCell ref="C72:I72"/>
    <mergeCell ref="D73:D74"/>
    <mergeCell ref="E73:F73"/>
    <mergeCell ref="G73:I73"/>
    <mergeCell ref="C92:I92"/>
    <mergeCell ref="C48:I48"/>
    <mergeCell ref="C49:I49"/>
    <mergeCell ref="D50:D51"/>
    <mergeCell ref="E50:F50"/>
    <mergeCell ref="G50:I50"/>
    <mergeCell ref="C68:I68"/>
    <mergeCell ref="C25:I25"/>
    <mergeCell ref="C26:I26"/>
    <mergeCell ref="D27:D28"/>
    <mergeCell ref="E27:F27"/>
    <mergeCell ref="G27:I27"/>
    <mergeCell ref="C45:I45"/>
    <mergeCell ref="C3:I3"/>
    <mergeCell ref="C4:I4"/>
    <mergeCell ref="D5:D6"/>
    <mergeCell ref="E5:F5"/>
    <mergeCell ref="G5:I5"/>
    <mergeCell ref="C23:I2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35" orientation="landscape" r:id="rId1"/>
  <headerFooter>
    <oddHeader>&amp;L&amp;G&amp;CEncuesta de Turismo Receptivo&amp;RAño 2011</oddHeader>
    <oddFooter>&amp;LTurismo de Tenerife&amp;R&amp;P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K56"/>
  <sheetViews>
    <sheetView showGridLines="0" zoomScaleNormal="100" workbookViewId="0"/>
  </sheetViews>
  <sheetFormatPr baseColWidth="10" defaultRowHeight="12.75"/>
  <cols>
    <col min="3" max="3" width="15.5703125" customWidth="1"/>
    <col min="4" max="14" width="9.7109375" customWidth="1"/>
    <col min="15" max="20" width="11.42578125" customWidth="1"/>
    <col min="21" max="21" width="18" customWidth="1"/>
    <col min="22" max="22" width="20.28515625" customWidth="1"/>
    <col min="23" max="32" width="11.42578125" hidden="1" customWidth="1"/>
    <col min="33" max="35" width="0" hidden="1" customWidth="1"/>
    <col min="36" max="36" width="11.140625" hidden="1" customWidth="1"/>
    <col min="37" max="37" width="0" hidden="1" customWidth="1"/>
    <col min="38" max="38" width="9.28515625" customWidth="1"/>
  </cols>
  <sheetData>
    <row r="2" spans="3:37" ht="32.25" customHeight="1"/>
    <row r="3" spans="3:37" ht="39.75" customHeight="1">
      <c r="C3" s="255" t="s">
        <v>217</v>
      </c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</row>
    <row r="4" spans="3:37" ht="15" customHeight="1">
      <c r="C4" s="256"/>
      <c r="D4" s="257">
        <v>2007</v>
      </c>
      <c r="E4" s="257"/>
      <c r="F4" s="258">
        <v>2008</v>
      </c>
      <c r="G4" s="258"/>
      <c r="H4" s="257">
        <v>2009</v>
      </c>
      <c r="I4" s="257"/>
      <c r="J4" s="259">
        <v>2010</v>
      </c>
      <c r="K4" s="259"/>
      <c r="L4" s="14" t="s">
        <v>497</v>
      </c>
      <c r="M4" s="14" t="s">
        <v>498</v>
      </c>
      <c r="N4" s="14" t="s">
        <v>322</v>
      </c>
      <c r="O4" s="257" t="s">
        <v>148</v>
      </c>
      <c r="P4" s="257"/>
      <c r="Q4" s="163" t="s">
        <v>149</v>
      </c>
      <c r="R4" s="163"/>
      <c r="S4" s="257" t="s">
        <v>111</v>
      </c>
      <c r="T4" s="257"/>
      <c r="U4" s="14" t="s">
        <v>96</v>
      </c>
      <c r="V4" s="14" t="s">
        <v>218</v>
      </c>
      <c r="W4" s="163" t="s">
        <v>161</v>
      </c>
      <c r="X4" s="163"/>
      <c r="Y4" s="163" t="s">
        <v>162</v>
      </c>
      <c r="Z4" s="163"/>
      <c r="AA4" s="177" t="s">
        <v>260</v>
      </c>
      <c r="AB4" s="163" t="s">
        <v>219</v>
      </c>
      <c r="AC4" s="163"/>
      <c r="AD4" s="163" t="s">
        <v>220</v>
      </c>
      <c r="AE4" s="163"/>
      <c r="AF4" s="14" t="s">
        <v>261</v>
      </c>
      <c r="AG4" s="259" t="s">
        <v>51</v>
      </c>
      <c r="AH4" s="259"/>
      <c r="AI4" s="259" t="s">
        <v>52</v>
      </c>
      <c r="AJ4" s="259"/>
      <c r="AK4" s="14" t="s">
        <v>110</v>
      </c>
    </row>
    <row r="5" spans="3:37" ht="15" customHeight="1">
      <c r="C5" s="260"/>
      <c r="D5" s="260" t="s">
        <v>221</v>
      </c>
      <c r="E5" s="260" t="s">
        <v>222</v>
      </c>
      <c r="F5" s="261" t="s">
        <v>221</v>
      </c>
      <c r="G5" s="261" t="s">
        <v>222</v>
      </c>
      <c r="H5" s="260" t="s">
        <v>221</v>
      </c>
      <c r="I5" s="260" t="s">
        <v>222</v>
      </c>
      <c r="J5" s="262" t="s">
        <v>221</v>
      </c>
      <c r="K5" s="262" t="s">
        <v>222</v>
      </c>
      <c r="L5" s="261" t="s">
        <v>222</v>
      </c>
      <c r="M5" s="261" t="s">
        <v>222</v>
      </c>
      <c r="N5" s="261" t="s">
        <v>222</v>
      </c>
      <c r="O5" s="260" t="s">
        <v>221</v>
      </c>
      <c r="P5" s="260" t="s">
        <v>222</v>
      </c>
      <c r="Q5" s="262" t="s">
        <v>221</v>
      </c>
      <c r="R5" s="262" t="s">
        <v>222</v>
      </c>
      <c r="S5" s="260" t="s">
        <v>221</v>
      </c>
      <c r="T5" s="260" t="s">
        <v>222</v>
      </c>
      <c r="U5" s="261" t="s">
        <v>222</v>
      </c>
      <c r="V5" s="261" t="s">
        <v>222</v>
      </c>
      <c r="W5" s="262" t="s">
        <v>221</v>
      </c>
      <c r="X5" s="262" t="s">
        <v>222</v>
      </c>
      <c r="Y5" s="262" t="s">
        <v>221</v>
      </c>
      <c r="Z5" s="262" t="s">
        <v>222</v>
      </c>
      <c r="AA5" s="261" t="s">
        <v>222</v>
      </c>
      <c r="AB5" s="262" t="s">
        <v>221</v>
      </c>
      <c r="AC5" s="262" t="s">
        <v>222</v>
      </c>
      <c r="AD5" s="262" t="s">
        <v>221</v>
      </c>
      <c r="AE5" s="262" t="s">
        <v>222</v>
      </c>
      <c r="AF5" s="261" t="s">
        <v>222</v>
      </c>
      <c r="AG5" s="262" t="s">
        <v>221</v>
      </c>
      <c r="AH5" s="262" t="s">
        <v>222</v>
      </c>
      <c r="AI5" s="262" t="s">
        <v>221</v>
      </c>
      <c r="AJ5" s="262" t="s">
        <v>222</v>
      </c>
      <c r="AK5" s="261" t="s">
        <v>222</v>
      </c>
    </row>
    <row r="6" spans="3:37" ht="15" customHeight="1">
      <c r="C6" s="263" t="s">
        <v>74</v>
      </c>
      <c r="D6" s="16">
        <v>21.044007490636702</v>
      </c>
      <c r="E6" s="16">
        <v>78.675093632958806</v>
      </c>
      <c r="F6" s="264">
        <v>20.834406386814319</v>
      </c>
      <c r="G6" s="264">
        <v>78.805047643574554</v>
      </c>
      <c r="H6" s="16">
        <v>18.505060991435244</v>
      </c>
      <c r="I6" s="16">
        <v>81.209447184012461</v>
      </c>
      <c r="J6" s="264">
        <v>20.634108923548965</v>
      </c>
      <c r="K6" s="264">
        <v>78.931219636921497</v>
      </c>
      <c r="L6" s="265">
        <f>G6/E6-1</f>
        <v>1.6517808192515471E-3</v>
      </c>
      <c r="M6" s="265">
        <f t="shared" ref="M6:M24" si="0">I6/G6-1</f>
        <v>3.0510730116079632E-2</v>
      </c>
      <c r="N6" s="265">
        <f t="shared" ref="N6:N24" si="1">K6/I6-1</f>
        <v>-2.8053725595850065E-2</v>
      </c>
      <c r="O6" s="16">
        <v>17.583834909716252</v>
      </c>
      <c r="P6" s="16">
        <v>82.072226999140156</v>
      </c>
      <c r="Q6" s="264">
        <v>18.395632087358251</v>
      </c>
      <c r="R6" s="264">
        <v>81.268374632507346</v>
      </c>
      <c r="S6" s="16">
        <v>16.599190283400809</v>
      </c>
      <c r="T6" s="16">
        <v>82.95096716149348</v>
      </c>
      <c r="U6" s="96">
        <f t="shared" ref="U6:U24" si="2">R6/P6-1</f>
        <v>-9.7944505227235412E-3</v>
      </c>
      <c r="V6" s="96">
        <f t="shared" ref="V6:V24" si="3">T6/R6-1</f>
        <v>2.0704148896723451E-2</v>
      </c>
      <c r="W6" s="266">
        <v>18.478260869565219</v>
      </c>
      <c r="X6" s="266">
        <v>81.141304347826093</v>
      </c>
      <c r="Y6" s="266">
        <v>20.890052356020941</v>
      </c>
      <c r="Z6" s="266">
        <v>78.7434554973822</v>
      </c>
      <c r="AA6" s="96">
        <f t="shared" ref="AA6:AA24" si="4">Z6/X6-1</f>
        <v>-2.9551519657178615E-2</v>
      </c>
      <c r="AB6" s="266">
        <v>18.736539842067479</v>
      </c>
      <c r="AC6" s="266">
        <v>80.940416367552046</v>
      </c>
      <c r="AD6" s="266">
        <v>22.368421052631579</v>
      </c>
      <c r="AE6" s="266">
        <v>77.25069252077563</v>
      </c>
      <c r="AF6" s="96">
        <f t="shared" ref="AF6:AF24" si="5">AE6/AC6-1</f>
        <v>-4.558567910030642E-2</v>
      </c>
      <c r="AG6" s="264">
        <v>18.181818181818183</v>
      </c>
      <c r="AH6" s="264">
        <v>81.295715778474403</v>
      </c>
      <c r="AI6" s="264">
        <v>17.009132420091323</v>
      </c>
      <c r="AJ6" s="264">
        <v>82.534246575342465</v>
      </c>
      <c r="AK6" s="96">
        <f t="shared" ref="AK6:AK24" si="6">AJ6/AH6-1</f>
        <v>1.5234883966616097E-2</v>
      </c>
    </row>
    <row r="7" spans="3:37" ht="15" customHeight="1">
      <c r="C7" s="267" t="s">
        <v>93</v>
      </c>
      <c r="D7" s="16" t="s">
        <v>90</v>
      </c>
      <c r="E7" s="16" t="s">
        <v>90</v>
      </c>
      <c r="F7" s="264">
        <v>7.1005917159763312</v>
      </c>
      <c r="G7" s="264">
        <v>76.331360946745562</v>
      </c>
      <c r="H7" s="16">
        <v>5.4216867469879517</v>
      </c>
      <c r="I7" s="16">
        <v>70.481927710843379</v>
      </c>
      <c r="J7" s="264">
        <v>4.2016806722689077</v>
      </c>
      <c r="K7" s="264">
        <v>84.033613445378151</v>
      </c>
      <c r="L7" s="265" t="s">
        <v>90</v>
      </c>
      <c r="M7" s="265">
        <f t="shared" si="0"/>
        <v>-7.663210983468749E-2</v>
      </c>
      <c r="N7" s="265">
        <f t="shared" si="1"/>
        <v>0.19227178050707461</v>
      </c>
      <c r="O7" s="16">
        <v>5.9322033898305087</v>
      </c>
      <c r="P7" s="16">
        <v>73.728813559322035</v>
      </c>
      <c r="Q7" s="264">
        <v>4.838709677419355</v>
      </c>
      <c r="R7" s="264">
        <v>79.032258064516128</v>
      </c>
      <c r="S7" s="16">
        <v>3.7037037037037037</v>
      </c>
      <c r="T7" s="16">
        <v>81.481481481481481</v>
      </c>
      <c r="U7" s="96">
        <f t="shared" si="2"/>
        <v>7.1931776047460039E-2</v>
      </c>
      <c r="V7" s="96">
        <f t="shared" si="3"/>
        <v>3.0990173847316616E-2</v>
      </c>
      <c r="W7" s="266">
        <v>6.1855670103092786</v>
      </c>
      <c r="X7" s="266">
        <v>70.103092783505161</v>
      </c>
      <c r="Y7" s="266">
        <v>5.3571428571428568</v>
      </c>
      <c r="Z7" s="266">
        <v>82.142857142857139</v>
      </c>
      <c r="AA7" s="96">
        <f t="shared" si="4"/>
        <v>0.17174369747899143</v>
      </c>
      <c r="AB7" s="266">
        <v>5.6737588652482271</v>
      </c>
      <c r="AC7" s="266">
        <v>69.503546099290787</v>
      </c>
      <c r="AD7" s="266">
        <v>5.1546391752577323</v>
      </c>
      <c r="AE7" s="266">
        <v>83.505154639175259</v>
      </c>
      <c r="AF7" s="96">
        <f t="shared" si="5"/>
        <v>0.20145171470650114</v>
      </c>
      <c r="AG7" s="264">
        <v>4.7619047619047619</v>
      </c>
      <c r="AH7" s="264">
        <v>90.476190476190482</v>
      </c>
      <c r="AI7" s="264">
        <v>6.8965517241379306</v>
      </c>
      <c r="AJ7" s="264">
        <v>75.862068965517238</v>
      </c>
      <c r="AK7" s="96">
        <f t="shared" si="6"/>
        <v>-0.16152450090744108</v>
      </c>
    </row>
    <row r="8" spans="3:37" ht="15" customHeight="1">
      <c r="C8" s="263" t="s">
        <v>75</v>
      </c>
      <c r="D8" s="16">
        <v>33.3333333333333</v>
      </c>
      <c r="E8" s="16">
        <v>66.6666666666667</v>
      </c>
      <c r="F8" s="264">
        <v>35.887096774193552</v>
      </c>
      <c r="G8" s="264">
        <v>64.112903225806448</v>
      </c>
      <c r="H8" s="16">
        <v>34.384858044164041</v>
      </c>
      <c r="I8" s="16">
        <v>65.299684542586746</v>
      </c>
      <c r="J8" s="264">
        <v>31.446540880503143</v>
      </c>
      <c r="K8" s="264">
        <v>68.23899371069183</v>
      </c>
      <c r="L8" s="265">
        <f>G8/E8-1</f>
        <v>-3.8306451612903802E-2</v>
      </c>
      <c r="M8" s="265">
        <f t="shared" si="0"/>
        <v>1.851080292839713E-2</v>
      </c>
      <c r="N8" s="265">
        <f t="shared" si="1"/>
        <v>4.5012608999483561E-2</v>
      </c>
      <c r="O8" s="16">
        <v>29.09090909090909</v>
      </c>
      <c r="P8" s="16">
        <v>70.909090909090907</v>
      </c>
      <c r="Q8" s="264">
        <v>29.081632653061224</v>
      </c>
      <c r="R8" s="264">
        <v>70.91836734693878</v>
      </c>
      <c r="S8" s="16">
        <v>26.576576576576578</v>
      </c>
      <c r="T8" s="16">
        <v>72.972972972972968</v>
      </c>
      <c r="U8" s="96">
        <f t="shared" si="2"/>
        <v>1.308215593931461E-4</v>
      </c>
      <c r="V8" s="96">
        <f t="shared" si="3"/>
        <v>2.8971417460625926E-2</v>
      </c>
      <c r="W8" s="266">
        <v>36.241610738255034</v>
      </c>
      <c r="X8" s="266">
        <v>63.758389261744966</v>
      </c>
      <c r="Y8" s="266">
        <v>37.662337662337663</v>
      </c>
      <c r="Z8" s="266">
        <v>62.337662337662337</v>
      </c>
      <c r="AA8" s="96">
        <f t="shared" si="4"/>
        <v>-2.2282980177717016E-2</v>
      </c>
      <c r="AB8" s="266">
        <v>38.938053097345133</v>
      </c>
      <c r="AC8" s="266">
        <v>60.619469026548671</v>
      </c>
      <c r="AD8" s="266">
        <v>39.810426540284361</v>
      </c>
      <c r="AE8" s="266">
        <v>60.189573459715639</v>
      </c>
      <c r="AF8" s="96">
        <f t="shared" si="5"/>
        <v>-7.0917078908222519E-3</v>
      </c>
      <c r="AG8" s="264">
        <v>33.333333333333336</v>
      </c>
      <c r="AH8" s="264">
        <v>66.666666666666671</v>
      </c>
      <c r="AI8" s="264">
        <v>32.89473684210526</v>
      </c>
      <c r="AJ8" s="264">
        <v>67.10526315789474</v>
      </c>
      <c r="AK8" s="96">
        <f t="shared" si="6"/>
        <v>6.5789473684210176E-3</v>
      </c>
    </row>
    <row r="9" spans="3:37" ht="15" customHeight="1">
      <c r="C9" s="263" t="s">
        <v>213</v>
      </c>
      <c r="D9" s="16">
        <v>54.729729729729698</v>
      </c>
      <c r="E9" s="16">
        <v>45.270270270270302</v>
      </c>
      <c r="F9" s="264">
        <v>34.759358288770052</v>
      </c>
      <c r="G9" s="264">
        <v>65.240641711229941</v>
      </c>
      <c r="H9" s="16">
        <v>42.58064516129032</v>
      </c>
      <c r="I9" s="16">
        <v>56.774193548387096</v>
      </c>
      <c r="J9" s="264">
        <v>33.720930232558139</v>
      </c>
      <c r="K9" s="264">
        <v>66.279069767441854</v>
      </c>
      <c r="L9" s="265">
        <f>G9/E9-1</f>
        <v>0.44113656317343652</v>
      </c>
      <c r="M9" s="265">
        <f t="shared" si="0"/>
        <v>-0.12977260708619776</v>
      </c>
      <c r="N9" s="265">
        <f t="shared" si="1"/>
        <v>0.16741543340380538</v>
      </c>
      <c r="O9" s="16">
        <v>38.524590163934427</v>
      </c>
      <c r="P9" s="16">
        <v>61.475409836065573</v>
      </c>
      <c r="Q9" s="264">
        <v>44.247787610619469</v>
      </c>
      <c r="R9" s="264">
        <v>55.752212389380531</v>
      </c>
      <c r="S9" s="16">
        <v>30</v>
      </c>
      <c r="T9" s="16">
        <v>70</v>
      </c>
      <c r="U9" s="96">
        <f t="shared" si="2"/>
        <v>-9.309734513274337E-2</v>
      </c>
      <c r="V9" s="96">
        <f t="shared" si="3"/>
        <v>0.25555555555555554</v>
      </c>
      <c r="W9" s="266">
        <v>33.333333333333336</v>
      </c>
      <c r="X9" s="266">
        <v>65.476190476190482</v>
      </c>
      <c r="Y9" s="266">
        <v>36.79245283018868</v>
      </c>
      <c r="Z9" s="266">
        <v>63.20754716981132</v>
      </c>
      <c r="AA9" s="96">
        <f t="shared" si="4"/>
        <v>-3.4648370497427194E-2</v>
      </c>
      <c r="AB9" s="266">
        <v>37.5</v>
      </c>
      <c r="AC9" s="266">
        <v>61.607142857142854</v>
      </c>
      <c r="AD9" s="266">
        <v>35.507246376811594</v>
      </c>
      <c r="AE9" s="266">
        <v>64.492753623188406</v>
      </c>
      <c r="AF9" s="96">
        <f t="shared" si="5"/>
        <v>4.683889939088437E-2</v>
      </c>
      <c r="AG9" s="264">
        <v>38.805970149253731</v>
      </c>
      <c r="AH9" s="264">
        <v>61.194029850746269</v>
      </c>
      <c r="AI9" s="264">
        <v>33.333333333333336</v>
      </c>
      <c r="AJ9" s="264">
        <v>66.666666666666671</v>
      </c>
      <c r="AK9" s="96">
        <f t="shared" si="6"/>
        <v>8.9430894308943243E-2</v>
      </c>
    </row>
    <row r="10" spans="3:37" ht="15" customHeight="1">
      <c r="C10" s="268" t="s">
        <v>81</v>
      </c>
      <c r="D10" s="24">
        <v>41.227272727272698</v>
      </c>
      <c r="E10" s="24">
        <v>58.090909090909101</v>
      </c>
      <c r="F10" s="24">
        <v>40.836363636363636</v>
      </c>
      <c r="G10" s="24">
        <v>58.663636363636364</v>
      </c>
      <c r="H10" s="24">
        <v>37.590909090909093</v>
      </c>
      <c r="I10" s="24">
        <v>61.654545454545456</v>
      </c>
      <c r="J10" s="24">
        <v>38.618181818181817</v>
      </c>
      <c r="K10" s="24">
        <v>60.863636363636367</v>
      </c>
      <c r="L10" s="123">
        <f>G10/E10-1</f>
        <v>9.8591549295772296E-3</v>
      </c>
      <c r="M10" s="123">
        <f t="shared" si="0"/>
        <v>5.0984038431737266E-2</v>
      </c>
      <c r="N10" s="123">
        <f t="shared" si="1"/>
        <v>-1.2828074314361504E-2</v>
      </c>
      <c r="O10" s="24">
        <v>33.692077727952167</v>
      </c>
      <c r="P10" s="24">
        <v>65.50074738415546</v>
      </c>
      <c r="Q10" s="24">
        <v>32.707613755819189</v>
      </c>
      <c r="R10" s="24">
        <v>66.706712719627575</v>
      </c>
      <c r="S10" s="24">
        <v>35.107535200371345</v>
      </c>
      <c r="T10" s="24">
        <v>64.366393315797623</v>
      </c>
      <c r="U10" s="269">
        <f t="shared" si="2"/>
        <v>1.8411474427906027E-2</v>
      </c>
      <c r="V10" s="269">
        <f t="shared" si="3"/>
        <v>-3.5083716591858716E-2</v>
      </c>
      <c r="W10" s="270">
        <v>36.387240356083083</v>
      </c>
      <c r="X10" s="270">
        <v>62.685459940652819</v>
      </c>
      <c r="Y10" s="270">
        <v>37.02747556702932</v>
      </c>
      <c r="Z10" s="270">
        <v>62.437765074681913</v>
      </c>
      <c r="AA10" s="271">
        <f t="shared" si="4"/>
        <v>-3.9513926547785072E-3</v>
      </c>
      <c r="AB10" s="270">
        <v>39.777859148053217</v>
      </c>
      <c r="AC10" s="270">
        <v>59.379958501159528</v>
      </c>
      <c r="AD10" s="270">
        <v>40.752884031572556</v>
      </c>
      <c r="AE10" s="270">
        <v>58.712811171827568</v>
      </c>
      <c r="AF10" s="271">
        <f t="shared" si="5"/>
        <v>-1.1235227274854598E-2</v>
      </c>
      <c r="AG10" s="24">
        <v>32.456747404844293</v>
      </c>
      <c r="AH10" s="24">
        <v>67.024221453287197</v>
      </c>
      <c r="AI10" s="24">
        <v>36.210762331838566</v>
      </c>
      <c r="AJ10" s="24">
        <v>63.191330343796714</v>
      </c>
      <c r="AK10" s="272">
        <f t="shared" si="6"/>
        <v>-5.7186656202516728E-2</v>
      </c>
    </row>
    <row r="11" spans="3:37" ht="15" customHeight="1">
      <c r="C11" s="273" t="s">
        <v>82</v>
      </c>
      <c r="D11" s="112">
        <v>39.375</v>
      </c>
      <c r="E11" s="112">
        <v>60</v>
      </c>
      <c r="F11" s="264">
        <v>30.837004405286343</v>
      </c>
      <c r="G11" s="264">
        <v>69.162995594713649</v>
      </c>
      <c r="H11" s="112">
        <v>28.504672897196262</v>
      </c>
      <c r="I11" s="112">
        <v>70.09345794392523</v>
      </c>
      <c r="J11" s="264">
        <v>34.090909090909093</v>
      </c>
      <c r="K11" s="264">
        <v>65.340909090909093</v>
      </c>
      <c r="L11" s="265">
        <f>G11/E11-1</f>
        <v>0.15271659324522746</v>
      </c>
      <c r="M11" s="265">
        <f t="shared" si="0"/>
        <v>1.3453181737008268E-2</v>
      </c>
      <c r="N11" s="265">
        <f t="shared" si="1"/>
        <v>-6.7803030303030254E-2</v>
      </c>
      <c r="O11" s="112">
        <v>27.391304347826086</v>
      </c>
      <c r="P11" s="112">
        <v>72.173913043478265</v>
      </c>
      <c r="Q11" s="264">
        <v>31.313131313131311</v>
      </c>
      <c r="R11" s="264">
        <v>67.171717171717177</v>
      </c>
      <c r="S11" s="112">
        <v>36.904761904761905</v>
      </c>
      <c r="T11" s="112">
        <v>62.5</v>
      </c>
      <c r="U11" s="96">
        <f t="shared" si="2"/>
        <v>-6.9307533162954793E-2</v>
      </c>
      <c r="V11" s="96">
        <f t="shared" si="3"/>
        <v>-6.9548872180451249E-2</v>
      </c>
      <c r="W11" s="274">
        <v>27.272727272727273</v>
      </c>
      <c r="X11" s="274">
        <v>71.900826446280988</v>
      </c>
      <c r="Y11" s="274">
        <v>33.333333333333336</v>
      </c>
      <c r="Z11" s="274">
        <v>65.765765765765764</v>
      </c>
      <c r="AA11" s="96">
        <f t="shared" si="4"/>
        <v>-8.5326706016361165E-2</v>
      </c>
      <c r="AB11" s="274">
        <v>28.571428571428573</v>
      </c>
      <c r="AC11" s="274">
        <v>70.634920634920633</v>
      </c>
      <c r="AD11" s="274">
        <v>33.884297520661157</v>
      </c>
      <c r="AE11" s="274">
        <v>65.289256198347104</v>
      </c>
      <c r="AF11" s="96">
        <f t="shared" si="5"/>
        <v>-7.5680193146996033E-2</v>
      </c>
      <c r="AG11" s="264">
        <v>32.258064516129032</v>
      </c>
      <c r="AH11" s="264">
        <v>67.741935483870961</v>
      </c>
      <c r="AI11" s="264">
        <v>37.623762376237622</v>
      </c>
      <c r="AJ11" s="264">
        <v>61.386138613861384</v>
      </c>
      <c r="AK11" s="96">
        <f t="shared" si="6"/>
        <v>-9.382366808109377E-2</v>
      </c>
    </row>
    <row r="12" spans="3:37" ht="15" customHeight="1">
      <c r="C12" s="263" t="s">
        <v>91</v>
      </c>
      <c r="D12" s="16">
        <v>53.849518810148702</v>
      </c>
      <c r="E12" s="16">
        <v>43.5258092738408</v>
      </c>
      <c r="F12" s="264">
        <v>53.154952076677318</v>
      </c>
      <c r="G12" s="264">
        <v>45.367412140575077</v>
      </c>
      <c r="H12" s="16">
        <v>47.323835194455143</v>
      </c>
      <c r="I12" s="16">
        <v>50.442818636888717</v>
      </c>
      <c r="J12" s="264">
        <v>48.389630793401416</v>
      </c>
      <c r="K12" s="264">
        <v>50.7069913589945</v>
      </c>
      <c r="L12" s="265">
        <f>G12/E12-1</f>
        <v>4.2310594506075994E-2</v>
      </c>
      <c r="M12" s="265">
        <f t="shared" si="0"/>
        <v>0.1118733967145189</v>
      </c>
      <c r="N12" s="265">
        <f t="shared" si="1"/>
        <v>5.2370729718222986E-3</v>
      </c>
      <c r="O12" s="16">
        <v>38.913624220837043</v>
      </c>
      <c r="P12" s="16">
        <v>57.52448797862867</v>
      </c>
      <c r="Q12" s="264">
        <v>41.77433247200689</v>
      </c>
      <c r="R12" s="264">
        <v>56.847545219638242</v>
      </c>
      <c r="S12" s="16">
        <v>38.025415444770282</v>
      </c>
      <c r="T12" s="16">
        <v>60.801564027370482</v>
      </c>
      <c r="U12" s="96">
        <f t="shared" si="2"/>
        <v>-1.1767905856753136E-2</v>
      </c>
      <c r="V12" s="96">
        <f t="shared" si="3"/>
        <v>6.9554785390562479E-2</v>
      </c>
      <c r="W12" s="266">
        <v>41.6</v>
      </c>
      <c r="X12" s="266">
        <v>55.288888888888891</v>
      </c>
      <c r="Y12" s="266">
        <v>46.088435374149661</v>
      </c>
      <c r="Z12" s="266">
        <v>52.976190476190474</v>
      </c>
      <c r="AA12" s="96">
        <f t="shared" si="4"/>
        <v>-4.1829352319706081E-2</v>
      </c>
      <c r="AB12" s="266">
        <v>48.592870544090054</v>
      </c>
      <c r="AC12" s="266">
        <v>49.061913696060039</v>
      </c>
      <c r="AD12" s="266">
        <v>50.278035217794255</v>
      </c>
      <c r="AE12" s="266">
        <v>48.841519925857277</v>
      </c>
      <c r="AF12" s="96">
        <f t="shared" si="5"/>
        <v>-4.4921560045151354E-3</v>
      </c>
      <c r="AG12" s="264">
        <v>39.573459715639814</v>
      </c>
      <c r="AH12" s="264">
        <v>59.952606635071092</v>
      </c>
      <c r="AI12" s="264">
        <v>36.049382716049379</v>
      </c>
      <c r="AJ12" s="264">
        <v>62.222222222222221</v>
      </c>
      <c r="AK12" s="96">
        <f t="shared" si="6"/>
        <v>3.7856829161176941E-2</v>
      </c>
    </row>
    <row r="13" spans="3:37" ht="15" customHeight="1">
      <c r="C13" s="267" t="s">
        <v>88</v>
      </c>
      <c r="D13" s="16" t="s">
        <v>90</v>
      </c>
      <c r="E13" s="16" t="s">
        <v>90</v>
      </c>
      <c r="F13" s="264">
        <v>56.488222698072803</v>
      </c>
      <c r="G13" s="264">
        <v>43.126338329764451</v>
      </c>
      <c r="H13" s="16">
        <v>50.18510900863842</v>
      </c>
      <c r="I13" s="16">
        <v>49.074454956807898</v>
      </c>
      <c r="J13" s="264">
        <v>50.556242274412853</v>
      </c>
      <c r="K13" s="264">
        <v>49.072929542645241</v>
      </c>
      <c r="L13" s="265" t="s">
        <v>90</v>
      </c>
      <c r="M13" s="265">
        <f t="shared" si="0"/>
        <v>0.13792306180880298</v>
      </c>
      <c r="N13" s="265">
        <f t="shared" si="1"/>
        <v>-3.1083669986720075E-5</v>
      </c>
      <c r="O13" s="16">
        <v>42.786069651741293</v>
      </c>
      <c r="P13" s="16">
        <v>55.621890547263682</v>
      </c>
      <c r="Q13" s="264">
        <v>43.858052775250229</v>
      </c>
      <c r="R13" s="264">
        <v>55.595996360327568</v>
      </c>
      <c r="S13" s="16">
        <v>39.93808049535604</v>
      </c>
      <c r="T13" s="16">
        <v>59.649122807017541</v>
      </c>
      <c r="U13" s="96">
        <f t="shared" si="2"/>
        <v>-4.6553949679417617E-4</v>
      </c>
      <c r="V13" s="96">
        <f t="shared" si="3"/>
        <v>7.2903207281706628E-2</v>
      </c>
      <c r="W13" s="266">
        <v>44.941634241245133</v>
      </c>
      <c r="X13" s="266">
        <v>53.891050583657588</v>
      </c>
      <c r="Y13" s="266">
        <v>48.125</v>
      </c>
      <c r="Z13" s="266">
        <v>51.517857142857146</v>
      </c>
      <c r="AA13" s="96">
        <f t="shared" si="4"/>
        <v>-4.4036874677668814E-2</v>
      </c>
      <c r="AB13" s="266">
        <v>51.632345554997485</v>
      </c>
      <c r="AC13" s="266">
        <v>47.614264188849823</v>
      </c>
      <c r="AD13" s="266">
        <v>52.401746724890828</v>
      </c>
      <c r="AE13" s="266">
        <v>47.21009218825813</v>
      </c>
      <c r="AF13" s="96">
        <f t="shared" si="5"/>
        <v>-8.4884646959710874E-3</v>
      </c>
      <c r="AG13" s="264">
        <v>41.396508728179548</v>
      </c>
      <c r="AH13" s="264">
        <v>58.354114713216958</v>
      </c>
      <c r="AI13" s="264">
        <v>38.297872340425535</v>
      </c>
      <c r="AJ13" s="264">
        <v>61.170212765957444</v>
      </c>
      <c r="AK13" s="96">
        <f t="shared" si="6"/>
        <v>4.8258774322603948E-2</v>
      </c>
    </row>
    <row r="14" spans="3:37" ht="15" customHeight="1">
      <c r="C14" s="267" t="s">
        <v>78</v>
      </c>
      <c r="D14" s="16">
        <v>49.084249084249102</v>
      </c>
      <c r="E14" s="16">
        <v>50.915750915750898</v>
      </c>
      <c r="F14" s="264">
        <v>40.701754385964911</v>
      </c>
      <c r="G14" s="264">
        <v>59.298245614035089</v>
      </c>
      <c r="H14" s="16">
        <v>38.062283737024224</v>
      </c>
      <c r="I14" s="16">
        <v>61.937716262975776</v>
      </c>
      <c r="J14" s="264">
        <v>36.574074074074076</v>
      </c>
      <c r="K14" s="264">
        <v>62.5</v>
      </c>
      <c r="L14" s="265">
        <f t="shared" ref="L14:L24" si="7">G14/E14-1</f>
        <v>0.16463460810299169</v>
      </c>
      <c r="M14" s="265">
        <f t="shared" si="0"/>
        <v>4.4511783133023508E-2</v>
      </c>
      <c r="N14" s="265">
        <f t="shared" si="1"/>
        <v>9.0782122905028739E-3</v>
      </c>
      <c r="O14" s="16">
        <v>39.015151515151516</v>
      </c>
      <c r="P14" s="16">
        <v>60.984848484848484</v>
      </c>
      <c r="Q14" s="264">
        <v>35.807860262008731</v>
      </c>
      <c r="R14" s="264">
        <v>63.318777292576421</v>
      </c>
      <c r="S14" s="16">
        <v>40.555555555555557</v>
      </c>
      <c r="T14" s="16">
        <v>58.888888888888886</v>
      </c>
      <c r="U14" s="275">
        <f t="shared" si="2"/>
        <v>3.8270633865849391E-2</v>
      </c>
      <c r="V14" s="275">
        <f t="shared" si="3"/>
        <v>-6.9961685823754838E-2</v>
      </c>
      <c r="W14" s="266">
        <v>38.150289017341038</v>
      </c>
      <c r="X14" s="266">
        <v>61.849710982658962</v>
      </c>
      <c r="Y14" s="266">
        <v>38.129496402877699</v>
      </c>
      <c r="Z14" s="266">
        <v>60.431654676258994</v>
      </c>
      <c r="AA14" s="276">
        <f t="shared" si="4"/>
        <v>-2.2927452430578921E-2</v>
      </c>
      <c r="AB14" s="266">
        <v>40.104166666666664</v>
      </c>
      <c r="AC14" s="266">
        <v>59.895833333333336</v>
      </c>
      <c r="AD14" s="266">
        <v>39.333333333333336</v>
      </c>
      <c r="AE14" s="266">
        <v>59.333333333333336</v>
      </c>
      <c r="AF14" s="276">
        <f t="shared" si="5"/>
        <v>-9.3913043478260905E-3</v>
      </c>
      <c r="AG14" s="264">
        <v>37.121212121212125</v>
      </c>
      <c r="AH14" s="264">
        <v>61.363636363636367</v>
      </c>
      <c r="AI14" s="264">
        <v>50</v>
      </c>
      <c r="AJ14" s="264">
        <v>48.958333333333336</v>
      </c>
      <c r="AK14" s="276">
        <f t="shared" si="6"/>
        <v>-0.2021604938271605</v>
      </c>
    </row>
    <row r="15" spans="3:37" ht="15" customHeight="1">
      <c r="C15" s="263" t="s">
        <v>84</v>
      </c>
      <c r="D15" s="16">
        <v>43.2900432900433</v>
      </c>
      <c r="E15" s="16">
        <v>56.601731601731601</v>
      </c>
      <c r="F15" s="264">
        <v>35.957066189624328</v>
      </c>
      <c r="G15" s="264">
        <v>63.864042933810374</v>
      </c>
      <c r="H15" s="16">
        <v>34.098639455782312</v>
      </c>
      <c r="I15" s="16">
        <v>65.476190476190482</v>
      </c>
      <c r="J15" s="264">
        <v>33.861386138613859</v>
      </c>
      <c r="K15" s="264">
        <v>65.346534653465341</v>
      </c>
      <c r="L15" s="265">
        <f t="shared" si="7"/>
        <v>0.12830546215756766</v>
      </c>
      <c r="M15" s="265">
        <f t="shared" si="0"/>
        <v>2.5243430705615744E-2</v>
      </c>
      <c r="N15" s="265">
        <f t="shared" si="1"/>
        <v>-1.980198019802204E-3</v>
      </c>
      <c r="O15" s="16">
        <v>33.768494342906877</v>
      </c>
      <c r="P15" s="16">
        <v>66.057441253263704</v>
      </c>
      <c r="Q15" s="264">
        <v>31.874405328258803</v>
      </c>
      <c r="R15" s="264">
        <v>67.364414843006656</v>
      </c>
      <c r="S15" s="16">
        <v>41.170323928944619</v>
      </c>
      <c r="T15" s="16">
        <v>58.202716823406476</v>
      </c>
      <c r="U15" s="96">
        <f t="shared" si="2"/>
        <v>1.9785410469231213E-2</v>
      </c>
      <c r="V15" s="96">
        <f t="shared" si="3"/>
        <v>-0.13600204263559024</v>
      </c>
      <c r="W15" s="266">
        <v>35.362318840579711</v>
      </c>
      <c r="X15" s="266">
        <v>64.347826086956516</v>
      </c>
      <c r="Y15" s="266">
        <v>32.736156351791529</v>
      </c>
      <c r="Z15" s="266">
        <v>66.44951140065146</v>
      </c>
      <c r="AA15" s="96">
        <f t="shared" si="4"/>
        <v>3.266132582093495E-2</v>
      </c>
      <c r="AB15" s="266">
        <v>35.900962861072905</v>
      </c>
      <c r="AC15" s="266">
        <v>63.823933975240713</v>
      </c>
      <c r="AD15" s="266">
        <v>32.970451010886471</v>
      </c>
      <c r="AE15" s="266">
        <v>66.096423017107313</v>
      </c>
      <c r="AF15" s="96">
        <f t="shared" si="5"/>
        <v>3.5605593393039259E-2</v>
      </c>
      <c r="AG15" s="264">
        <v>32.136752136752136</v>
      </c>
      <c r="AH15" s="264">
        <v>67.179487179487182</v>
      </c>
      <c r="AI15" s="264">
        <v>45.783132530120483</v>
      </c>
      <c r="AJ15" s="264">
        <v>53.413654618473899</v>
      </c>
      <c r="AK15" s="96">
        <f t="shared" si="6"/>
        <v>-0.20491124804561756</v>
      </c>
    </row>
    <row r="16" spans="3:37" ht="15" customHeight="1">
      <c r="C16" s="267" t="s">
        <v>87</v>
      </c>
      <c r="D16" s="16">
        <v>36.787564766839402</v>
      </c>
      <c r="E16" s="16">
        <v>63.212435233160598</v>
      </c>
      <c r="F16" s="264">
        <v>33.2129963898917</v>
      </c>
      <c r="G16" s="264">
        <v>66.4259927797834</v>
      </c>
      <c r="H16" s="16">
        <v>31.914893617021278</v>
      </c>
      <c r="I16" s="16">
        <v>67.781155015197569</v>
      </c>
      <c r="J16" s="264">
        <v>31.365313653136532</v>
      </c>
      <c r="K16" s="264">
        <v>67.896678966789665</v>
      </c>
      <c r="L16" s="265">
        <f t="shared" si="7"/>
        <v>5.0837426762147642E-2</v>
      </c>
      <c r="M16" s="265">
        <f t="shared" si="0"/>
        <v>2.0401083652702434E-2</v>
      </c>
      <c r="N16" s="265">
        <f t="shared" si="1"/>
        <v>1.7043668194529626E-3</v>
      </c>
      <c r="O16" s="16">
        <v>29.315960912052116</v>
      </c>
      <c r="P16" s="16">
        <v>70.358306188925084</v>
      </c>
      <c r="Q16" s="264">
        <v>30.067567567567568</v>
      </c>
      <c r="R16" s="264">
        <v>69.594594594594597</v>
      </c>
      <c r="S16" s="16">
        <v>41.25874125874126</v>
      </c>
      <c r="T16" s="16">
        <v>58.04195804195804</v>
      </c>
      <c r="U16" s="96">
        <f t="shared" si="2"/>
        <v>-1.0854604604604634E-2</v>
      </c>
      <c r="V16" s="96">
        <f t="shared" si="3"/>
        <v>-0.16599904949419519</v>
      </c>
      <c r="W16" s="266">
        <v>32.820512820512818</v>
      </c>
      <c r="X16" s="266">
        <v>66.666666666666671</v>
      </c>
      <c r="Y16" s="266">
        <v>29.518072289156628</v>
      </c>
      <c r="Z16" s="266">
        <v>69.879518072289159</v>
      </c>
      <c r="AA16" s="96">
        <f t="shared" si="4"/>
        <v>4.8192771084337283E-2</v>
      </c>
      <c r="AB16" s="266">
        <v>32.663316582914575</v>
      </c>
      <c r="AC16" s="266">
        <v>66.834170854271363</v>
      </c>
      <c r="AD16" s="266">
        <v>29.518072289156628</v>
      </c>
      <c r="AE16" s="266">
        <v>69.879518072289159</v>
      </c>
      <c r="AF16" s="96">
        <f t="shared" si="5"/>
        <v>4.5565721532747405E-2</v>
      </c>
      <c r="AG16" s="264">
        <v>29.518072289156628</v>
      </c>
      <c r="AH16" s="264">
        <v>69.879518072289159</v>
      </c>
      <c r="AI16" s="264">
        <v>45.714285714285715</v>
      </c>
      <c r="AJ16" s="264">
        <v>53.571428571428569</v>
      </c>
      <c r="AK16" s="96">
        <f t="shared" si="6"/>
        <v>-0.23337438423645329</v>
      </c>
    </row>
    <row r="17" spans="3:37" ht="15" customHeight="1">
      <c r="C17" s="267" t="s">
        <v>85</v>
      </c>
      <c r="D17" s="16">
        <v>44.295302013422798</v>
      </c>
      <c r="E17" s="16">
        <v>55.704697986577202</v>
      </c>
      <c r="F17" s="264">
        <v>37.689969604863222</v>
      </c>
      <c r="G17" s="264">
        <v>62.006079027355625</v>
      </c>
      <c r="H17" s="16">
        <v>36.337209302325583</v>
      </c>
      <c r="I17" s="16">
        <v>63.372093023255815</v>
      </c>
      <c r="J17" s="264">
        <v>34.005763688760808</v>
      </c>
      <c r="K17" s="264">
        <v>65.129682997118152</v>
      </c>
      <c r="L17" s="265">
        <f t="shared" si="7"/>
        <v>0.11312117771999808</v>
      </c>
      <c r="M17" s="265">
        <f t="shared" si="0"/>
        <v>2.2030323757409986E-2</v>
      </c>
      <c r="N17" s="265">
        <f t="shared" si="1"/>
        <v>2.7734447293974451E-2</v>
      </c>
      <c r="O17" s="16">
        <v>37.931034482758619</v>
      </c>
      <c r="P17" s="16">
        <v>62.068965517241381</v>
      </c>
      <c r="Q17" s="264">
        <v>31.097560975609756</v>
      </c>
      <c r="R17" s="264">
        <v>68.292682926829272</v>
      </c>
      <c r="S17" s="16">
        <v>43.653250773993811</v>
      </c>
      <c r="T17" s="16">
        <v>55.72755417956656</v>
      </c>
      <c r="U17" s="275">
        <f t="shared" si="2"/>
        <v>0.10027100271002709</v>
      </c>
      <c r="V17" s="275">
        <f t="shared" si="3"/>
        <v>-0.18398938522777541</v>
      </c>
      <c r="W17" s="266">
        <v>40.298507462686565</v>
      </c>
      <c r="X17" s="266">
        <v>59.701492537313435</v>
      </c>
      <c r="Y17" s="266">
        <v>31.313131313131311</v>
      </c>
      <c r="Z17" s="266">
        <v>68.181818181818187</v>
      </c>
      <c r="AA17" s="276">
        <f t="shared" si="4"/>
        <v>0.14204545454545459</v>
      </c>
      <c r="AB17" s="266">
        <v>39.523809523809526</v>
      </c>
      <c r="AC17" s="266">
        <v>60.476190476190474</v>
      </c>
      <c r="AD17" s="266">
        <v>30.582524271844662</v>
      </c>
      <c r="AE17" s="266">
        <v>68.446601941747574</v>
      </c>
      <c r="AF17" s="276">
        <f t="shared" si="5"/>
        <v>0.13179420533598352</v>
      </c>
      <c r="AG17" s="264">
        <v>30.927835051546392</v>
      </c>
      <c r="AH17" s="264">
        <v>68.55670103092784</v>
      </c>
      <c r="AI17" s="264">
        <v>48.447204968944099</v>
      </c>
      <c r="AJ17" s="264">
        <v>50.931677018633543</v>
      </c>
      <c r="AK17" s="276">
        <f t="shared" si="6"/>
        <v>-0.25708681641993181</v>
      </c>
    </row>
    <row r="18" spans="3:37" ht="15" customHeight="1">
      <c r="C18" s="277" t="s">
        <v>76</v>
      </c>
      <c r="D18" s="112">
        <v>53.205128205128197</v>
      </c>
      <c r="E18" s="112">
        <v>46.794871794871803</v>
      </c>
      <c r="F18" s="264">
        <v>59.740259740259738</v>
      </c>
      <c r="G18" s="264">
        <v>40.259740259740262</v>
      </c>
      <c r="H18" s="112">
        <v>60.256410256410255</v>
      </c>
      <c r="I18" s="112">
        <v>39.743589743589745</v>
      </c>
      <c r="J18" s="264">
        <v>49.367088607594937</v>
      </c>
      <c r="K18" s="264">
        <v>50.632911392405063</v>
      </c>
      <c r="L18" s="265">
        <f t="shared" si="7"/>
        <v>-0.13965486568226304</v>
      </c>
      <c r="M18" s="265">
        <f t="shared" si="0"/>
        <v>-1.2820512820512886E-2</v>
      </c>
      <c r="N18" s="265">
        <f t="shared" si="1"/>
        <v>0.27398938342180479</v>
      </c>
      <c r="O18" s="112">
        <v>46.511627906976742</v>
      </c>
      <c r="P18" s="112">
        <v>53.488372093023258</v>
      </c>
      <c r="Q18" s="264">
        <v>43.617021276595743</v>
      </c>
      <c r="R18" s="264">
        <v>56.382978723404257</v>
      </c>
      <c r="S18" s="112">
        <v>46.534653465346537</v>
      </c>
      <c r="T18" s="112">
        <v>53.465346534653463</v>
      </c>
      <c r="U18" s="96">
        <f t="shared" si="2"/>
        <v>5.4116558741905685E-2</v>
      </c>
      <c r="V18" s="96">
        <f t="shared" si="3"/>
        <v>-5.1746684102372598E-2</v>
      </c>
      <c r="W18" s="274">
        <v>59.740259740259738</v>
      </c>
      <c r="X18" s="274">
        <v>40.259740259740262</v>
      </c>
      <c r="Y18" s="274">
        <v>45.454545454545453</v>
      </c>
      <c r="Z18" s="274">
        <v>54.545454545454547</v>
      </c>
      <c r="AA18" s="96">
        <f t="shared" si="4"/>
        <v>0.35483870967741926</v>
      </c>
      <c r="AB18" s="274">
        <v>63.333333333333336</v>
      </c>
      <c r="AC18" s="274">
        <v>36.666666666666664</v>
      </c>
      <c r="AD18" s="274">
        <v>52.678571428571431</v>
      </c>
      <c r="AE18" s="274">
        <v>47.321428571428569</v>
      </c>
      <c r="AF18" s="96">
        <f t="shared" si="5"/>
        <v>0.29058441558441572</v>
      </c>
      <c r="AG18" s="264">
        <v>36.842105263157897</v>
      </c>
      <c r="AH18" s="264">
        <v>63.157894736842103</v>
      </c>
      <c r="AI18" s="264">
        <v>48.780487804878049</v>
      </c>
      <c r="AJ18" s="264">
        <v>51.219512195121951</v>
      </c>
      <c r="AK18" s="96">
        <f t="shared" si="6"/>
        <v>-0.18902439024390238</v>
      </c>
    </row>
    <row r="19" spans="3:37" ht="15" customHeight="1">
      <c r="C19" s="263" t="s">
        <v>83</v>
      </c>
      <c r="D19" s="16">
        <v>60.465116279069797</v>
      </c>
      <c r="E19" s="16">
        <v>39.534883720930203</v>
      </c>
      <c r="F19" s="264">
        <v>54.016620498614955</v>
      </c>
      <c r="G19" s="264">
        <v>45.983379501385045</v>
      </c>
      <c r="H19" s="16">
        <v>51.322751322751323</v>
      </c>
      <c r="I19" s="16">
        <v>48.412698412698411</v>
      </c>
      <c r="J19" s="264">
        <v>52.38095238095238</v>
      </c>
      <c r="K19" s="264">
        <v>47.354497354497354</v>
      </c>
      <c r="L19" s="265">
        <f t="shared" si="7"/>
        <v>0.16310901091738739</v>
      </c>
      <c r="M19" s="265">
        <f t="shared" si="0"/>
        <v>5.2830369095429264E-2</v>
      </c>
      <c r="N19" s="265">
        <f t="shared" si="1"/>
        <v>-2.1857923497267784E-2</v>
      </c>
      <c r="O19" s="16">
        <v>51.965065502183407</v>
      </c>
      <c r="P19" s="16">
        <v>48.034934497816593</v>
      </c>
      <c r="Q19" s="264">
        <v>41.255605381165921</v>
      </c>
      <c r="R19" s="264">
        <v>58.295964125560538</v>
      </c>
      <c r="S19" s="16">
        <v>46.491228070175438</v>
      </c>
      <c r="T19" s="16">
        <v>53.070175438596493</v>
      </c>
      <c r="U19" s="96">
        <f t="shared" si="2"/>
        <v>0.21361598043212404</v>
      </c>
      <c r="V19" s="96">
        <f t="shared" si="3"/>
        <v>-8.9642375168690891E-2</v>
      </c>
      <c r="W19" s="266">
        <v>52.486187845303867</v>
      </c>
      <c r="X19" s="266">
        <v>47.513812154696133</v>
      </c>
      <c r="Y19" s="266">
        <v>48.863636363636367</v>
      </c>
      <c r="Z19" s="266">
        <v>50.56818181818182</v>
      </c>
      <c r="AA19" s="96">
        <f t="shared" si="4"/>
        <v>6.4283826638477759E-2</v>
      </c>
      <c r="AB19" s="266">
        <v>55.244755244755247</v>
      </c>
      <c r="AC19" s="266">
        <v>44.405594405594407</v>
      </c>
      <c r="AD19" s="266">
        <v>54.578754578754577</v>
      </c>
      <c r="AE19" s="266">
        <v>45.054945054945058</v>
      </c>
      <c r="AF19" s="96">
        <f t="shared" si="5"/>
        <v>1.462317210348707E-2</v>
      </c>
      <c r="AG19" s="264">
        <v>35.416666666666664</v>
      </c>
      <c r="AH19" s="264">
        <v>63.541666666666664</v>
      </c>
      <c r="AI19" s="264">
        <v>43.18181818181818</v>
      </c>
      <c r="AJ19" s="264">
        <v>55.68181818181818</v>
      </c>
      <c r="AK19" s="96">
        <f t="shared" si="6"/>
        <v>-0.1236959761549925</v>
      </c>
    </row>
    <row r="20" spans="3:37" ht="15" customHeight="1">
      <c r="C20" s="263" t="s">
        <v>77</v>
      </c>
      <c r="D20" s="16">
        <v>52.168525402726097</v>
      </c>
      <c r="E20" s="16">
        <v>47.769516728624502</v>
      </c>
      <c r="F20" s="264">
        <v>51.977793199167245</v>
      </c>
      <c r="G20" s="264">
        <v>47.952810548230396</v>
      </c>
      <c r="H20" s="16">
        <v>48.689956331877731</v>
      </c>
      <c r="I20" s="16">
        <v>50.946142649199416</v>
      </c>
      <c r="J20" s="264">
        <v>49.858557284299856</v>
      </c>
      <c r="K20" s="264">
        <v>49.858557284299856</v>
      </c>
      <c r="L20" s="265">
        <f t="shared" si="7"/>
        <v>3.8370457178198425E-3</v>
      </c>
      <c r="M20" s="265">
        <f t="shared" si="0"/>
        <v>6.2422453798789634E-2</v>
      </c>
      <c r="N20" s="265">
        <f t="shared" si="1"/>
        <v>-2.1347747019599961E-2</v>
      </c>
      <c r="O20" s="16">
        <v>44.868995633187772</v>
      </c>
      <c r="P20" s="16">
        <v>54.694323144104807</v>
      </c>
      <c r="Q20" s="264">
        <v>39.721627408993577</v>
      </c>
      <c r="R20" s="264">
        <v>59.850107066381156</v>
      </c>
      <c r="S20" s="16">
        <v>47.130242825607063</v>
      </c>
      <c r="T20" s="16">
        <v>52.759381898454748</v>
      </c>
      <c r="U20" s="96">
        <f t="shared" si="2"/>
        <v>9.426543059491288E-2</v>
      </c>
      <c r="V20" s="96">
        <f t="shared" si="3"/>
        <v>-0.11847472820828742</v>
      </c>
      <c r="W20" s="266">
        <v>47.323943661971832</v>
      </c>
      <c r="X20" s="266">
        <v>52.112676056338032</v>
      </c>
      <c r="Y20" s="266">
        <v>45.42936288088643</v>
      </c>
      <c r="Z20" s="266">
        <v>54.155124653739612</v>
      </c>
      <c r="AA20" s="96">
        <f t="shared" si="4"/>
        <v>3.9192932544733106E-2</v>
      </c>
      <c r="AB20" s="266">
        <v>53.163265306122447</v>
      </c>
      <c r="AC20" s="266">
        <v>46.428571428571431</v>
      </c>
      <c r="AD20" s="266">
        <v>52.286282306163024</v>
      </c>
      <c r="AE20" s="266">
        <v>47.316103379721667</v>
      </c>
      <c r="AF20" s="96">
        <f t="shared" si="5"/>
        <v>1.9116072794005179E-2</v>
      </c>
      <c r="AG20" s="264">
        <v>39.849624060150376</v>
      </c>
      <c r="AH20" s="264">
        <v>59.649122807017541</v>
      </c>
      <c r="AI20" s="264">
        <v>46.997389033942561</v>
      </c>
      <c r="AJ20" s="264">
        <v>53.002610966057439</v>
      </c>
      <c r="AK20" s="96">
        <f t="shared" si="6"/>
        <v>-0.11142681615727235</v>
      </c>
    </row>
    <row r="21" spans="3:37" ht="15" customHeight="1">
      <c r="C21" s="277" t="s">
        <v>79</v>
      </c>
      <c r="D21" s="112">
        <v>63.157894736842103</v>
      </c>
      <c r="E21" s="112">
        <v>36.842105263157897</v>
      </c>
      <c r="F21" s="264">
        <v>58.299595141700408</v>
      </c>
      <c r="G21" s="264">
        <v>41.295546558704451</v>
      </c>
      <c r="H21" s="112">
        <v>60.392156862745097</v>
      </c>
      <c r="I21" s="112">
        <v>39.607843137254903</v>
      </c>
      <c r="J21" s="264">
        <v>58.55263157894737</v>
      </c>
      <c r="K21" s="264">
        <v>41.44736842105263</v>
      </c>
      <c r="L21" s="265">
        <f t="shared" si="7"/>
        <v>0.12087912087912067</v>
      </c>
      <c r="M21" s="265">
        <f t="shared" si="0"/>
        <v>-4.0868896578239111E-2</v>
      </c>
      <c r="N21" s="265">
        <f t="shared" si="1"/>
        <v>4.6443460135487058E-2</v>
      </c>
      <c r="O21" s="112">
        <v>56.80473372781065</v>
      </c>
      <c r="P21" s="112">
        <v>43.19526627218935</v>
      </c>
      <c r="Q21" s="264">
        <v>47.5</v>
      </c>
      <c r="R21" s="264">
        <v>52.5</v>
      </c>
      <c r="S21" s="112">
        <v>57.692307692307693</v>
      </c>
      <c r="T21" s="112">
        <v>41.880341880341881</v>
      </c>
      <c r="U21" s="96">
        <f t="shared" si="2"/>
        <v>0.21541095890410955</v>
      </c>
      <c r="V21" s="96">
        <f t="shared" si="3"/>
        <v>-0.20227920227920226</v>
      </c>
      <c r="W21" s="274">
        <v>63.758389261744966</v>
      </c>
      <c r="X21" s="274">
        <v>36.241610738255034</v>
      </c>
      <c r="Y21" s="274">
        <v>55.263157894736842</v>
      </c>
      <c r="Z21" s="274">
        <v>44.736842105263158</v>
      </c>
      <c r="AA21" s="96">
        <f t="shared" si="4"/>
        <v>0.23440545808966862</v>
      </c>
      <c r="AB21" s="274">
        <v>63.55140186915888</v>
      </c>
      <c r="AC21" s="274">
        <v>36.44859813084112</v>
      </c>
      <c r="AD21" s="274">
        <v>56.074766355140184</v>
      </c>
      <c r="AE21" s="274">
        <v>43.925233644859816</v>
      </c>
      <c r="AF21" s="96">
        <f t="shared" si="5"/>
        <v>0.20512820512820529</v>
      </c>
      <c r="AG21" s="264">
        <v>48.101265822784811</v>
      </c>
      <c r="AH21" s="264">
        <v>51.898734177215189</v>
      </c>
      <c r="AI21" s="264">
        <v>51.136363636363633</v>
      </c>
      <c r="AJ21" s="264">
        <v>48.863636363636367</v>
      </c>
      <c r="AK21" s="96">
        <f t="shared" si="6"/>
        <v>-5.8481152993347996E-2</v>
      </c>
    </row>
    <row r="22" spans="3:37" ht="15" customHeight="1">
      <c r="C22" s="263" t="s">
        <v>92</v>
      </c>
      <c r="D22" s="16">
        <v>77.702702702702695</v>
      </c>
      <c r="E22" s="16">
        <v>22.297297297297298</v>
      </c>
      <c r="F22" s="264">
        <v>72.169811320754718</v>
      </c>
      <c r="G22" s="264">
        <v>27.830188679245282</v>
      </c>
      <c r="H22" s="16">
        <v>68.681318681318686</v>
      </c>
      <c r="I22" s="16">
        <v>31.318681318681318</v>
      </c>
      <c r="J22" s="264">
        <v>65.193370165745861</v>
      </c>
      <c r="K22" s="264">
        <v>33.149171270718234</v>
      </c>
      <c r="L22" s="265">
        <f t="shared" si="7"/>
        <v>0.24814179531160652</v>
      </c>
      <c r="M22" s="265">
        <f t="shared" si="0"/>
        <v>0.12534922704414231</v>
      </c>
      <c r="N22" s="265">
        <f t="shared" si="1"/>
        <v>5.8447223029950646E-2</v>
      </c>
      <c r="O22" s="16">
        <v>71.428571428571431</v>
      </c>
      <c r="P22" s="16">
        <v>28.571428571428573</v>
      </c>
      <c r="Q22" s="264">
        <v>74.444444444444443</v>
      </c>
      <c r="R22" s="264">
        <v>23.333333333333332</v>
      </c>
      <c r="S22" s="16">
        <v>59.292035398230091</v>
      </c>
      <c r="T22" s="16">
        <v>39.823008849557525</v>
      </c>
      <c r="U22" s="96">
        <f t="shared" si="2"/>
        <v>-0.18333333333333346</v>
      </c>
      <c r="V22" s="96">
        <f t="shared" si="3"/>
        <v>0.70670037926675122</v>
      </c>
      <c r="W22" s="266">
        <v>69.892473118279568</v>
      </c>
      <c r="X22" s="266">
        <v>30.107526881720432</v>
      </c>
      <c r="Y22" s="266">
        <v>71.264367816091948</v>
      </c>
      <c r="Z22" s="266">
        <v>26.436781609195403</v>
      </c>
      <c r="AA22" s="96">
        <f t="shared" si="4"/>
        <v>-0.1219211822660099</v>
      </c>
      <c r="AB22" s="266">
        <v>67.123287671232873</v>
      </c>
      <c r="AC22" s="266">
        <v>32.876712328767127</v>
      </c>
      <c r="AD22" s="266">
        <v>69.924812030075188</v>
      </c>
      <c r="AE22" s="266">
        <v>27.819548872180452</v>
      </c>
      <c r="AF22" s="96">
        <f t="shared" si="5"/>
        <v>-0.15382205513784464</v>
      </c>
      <c r="AG22" s="264">
        <v>75</v>
      </c>
      <c r="AH22" s="264">
        <v>22.5</v>
      </c>
      <c r="AI22" s="264">
        <v>66.666666666666671</v>
      </c>
      <c r="AJ22" s="264">
        <v>33.333333333333336</v>
      </c>
      <c r="AK22" s="96">
        <f t="shared" si="6"/>
        <v>0.48148148148148162</v>
      </c>
    </row>
    <row r="23" spans="3:37" ht="15" customHeight="1">
      <c r="C23" s="263" t="s">
        <v>86</v>
      </c>
      <c r="D23" s="16">
        <v>65.306122448979593</v>
      </c>
      <c r="E23" s="16">
        <v>34.353741496598602</v>
      </c>
      <c r="F23" s="264">
        <v>63.228699551569505</v>
      </c>
      <c r="G23" s="264">
        <v>36.771300448430495</v>
      </c>
      <c r="H23" s="16">
        <v>54.824561403508774</v>
      </c>
      <c r="I23" s="16">
        <v>45.175438596491226</v>
      </c>
      <c r="J23" s="264">
        <v>57.438016528925623</v>
      </c>
      <c r="K23" s="264">
        <v>42.561983471074377</v>
      </c>
      <c r="L23" s="265">
        <f t="shared" si="7"/>
        <v>7.0372508102829467E-2</v>
      </c>
      <c r="M23" s="265">
        <f t="shared" si="0"/>
        <v>0.22855156183140779</v>
      </c>
      <c r="N23" s="265">
        <f t="shared" si="1"/>
        <v>-5.7851239669421517E-2</v>
      </c>
      <c r="O23" s="16">
        <v>41.935483870967744</v>
      </c>
      <c r="P23" s="16">
        <v>58.064516129032256</v>
      </c>
      <c r="Q23" s="264">
        <v>44.545454545454547</v>
      </c>
      <c r="R23" s="264">
        <v>55.454545454545453</v>
      </c>
      <c r="S23" s="16">
        <v>63.448275862068968</v>
      </c>
      <c r="T23" s="16">
        <v>35.862068965517238</v>
      </c>
      <c r="U23" s="96">
        <f t="shared" si="2"/>
        <v>-4.4949494949494961E-2</v>
      </c>
      <c r="V23" s="96">
        <f t="shared" si="3"/>
        <v>-0.35330695308083671</v>
      </c>
      <c r="W23" s="266">
        <v>44.915254237288138</v>
      </c>
      <c r="X23" s="266">
        <v>55.084745762711862</v>
      </c>
      <c r="Y23" s="266">
        <v>51.376146788990823</v>
      </c>
      <c r="Z23" s="266">
        <v>48.623853211009177</v>
      </c>
      <c r="AA23" s="96">
        <f t="shared" si="4"/>
        <v>-0.11729004940014109</v>
      </c>
      <c r="AB23" s="266">
        <v>56.78391959798995</v>
      </c>
      <c r="AC23" s="266">
        <v>43.21608040201005</v>
      </c>
      <c r="AD23" s="266">
        <v>57.731958762886599</v>
      </c>
      <c r="AE23" s="266">
        <v>42.268041237113401</v>
      </c>
      <c r="AF23" s="96">
        <f t="shared" si="5"/>
        <v>-2.1937185327259634E-2</v>
      </c>
      <c r="AG23" s="264">
        <v>41.666666666666664</v>
      </c>
      <c r="AH23" s="264">
        <v>58.333333333333336</v>
      </c>
      <c r="AI23" s="264">
        <v>67.692307692307693</v>
      </c>
      <c r="AJ23" s="264">
        <v>32.307692307692307</v>
      </c>
      <c r="AK23" s="96">
        <f t="shared" si="6"/>
        <v>-0.44615384615384623</v>
      </c>
    </row>
    <row r="24" spans="3:37" ht="15" customHeight="1">
      <c r="C24" s="263" t="s">
        <v>157</v>
      </c>
      <c r="D24" s="16">
        <v>80.134680134680096</v>
      </c>
      <c r="E24" s="16">
        <v>19.865319865319901</v>
      </c>
      <c r="F24" s="264">
        <v>76.30331753554502</v>
      </c>
      <c r="G24" s="264">
        <v>23.696682464454977</v>
      </c>
      <c r="H24" s="16">
        <v>77.81155015197568</v>
      </c>
      <c r="I24" s="16">
        <v>21.88449848024316</v>
      </c>
      <c r="J24" s="264">
        <v>80.054644808743163</v>
      </c>
      <c r="K24" s="264">
        <v>19.94535519125683</v>
      </c>
      <c r="L24" s="265">
        <f t="shared" si="7"/>
        <v>0.19286689693951109</v>
      </c>
      <c r="M24" s="265">
        <f t="shared" si="0"/>
        <v>-7.6474164133738642E-2</v>
      </c>
      <c r="N24" s="265">
        <f t="shared" si="1"/>
        <v>-8.8608075288403088E-2</v>
      </c>
      <c r="O24" s="16">
        <v>75.308641975308646</v>
      </c>
      <c r="P24" s="16">
        <v>24.691358024691358</v>
      </c>
      <c r="Q24" s="264">
        <v>80.136986301369859</v>
      </c>
      <c r="R24" s="264">
        <v>19.863013698630137</v>
      </c>
      <c r="S24" s="16">
        <v>71.040723981900456</v>
      </c>
      <c r="T24" s="16">
        <v>28.959276018099548</v>
      </c>
      <c r="U24" s="96">
        <f t="shared" si="2"/>
        <v>-0.19554794520547947</v>
      </c>
      <c r="V24" s="96">
        <f t="shared" si="3"/>
        <v>0.45794975815259797</v>
      </c>
      <c r="W24" s="266">
        <v>78.409090909090907</v>
      </c>
      <c r="X24" s="266">
        <v>21.022727272727273</v>
      </c>
      <c r="Y24" s="266">
        <v>84.285714285714292</v>
      </c>
      <c r="Z24" s="266">
        <v>15.714285714285714</v>
      </c>
      <c r="AA24" s="96">
        <f t="shared" si="4"/>
        <v>-0.25250965250965252</v>
      </c>
      <c r="AB24" s="266">
        <v>78.490566037735846</v>
      </c>
      <c r="AC24" s="266">
        <v>21.132075471698112</v>
      </c>
      <c r="AD24" s="266">
        <v>83.396226415094333</v>
      </c>
      <c r="AE24" s="266">
        <v>16.60377358490566</v>
      </c>
      <c r="AF24" s="96">
        <f t="shared" si="5"/>
        <v>-0.2142857142857143</v>
      </c>
      <c r="AG24" s="264">
        <v>85.714285714285708</v>
      </c>
      <c r="AH24" s="264">
        <v>14.285714285714286</v>
      </c>
      <c r="AI24" s="264">
        <v>68.817204301075265</v>
      </c>
      <c r="AJ24" s="264">
        <v>31.182795698924732</v>
      </c>
      <c r="AK24" s="96">
        <f t="shared" si="6"/>
        <v>1.182795698924731</v>
      </c>
    </row>
    <row r="25" spans="3:37" ht="15" customHeight="1">
      <c r="C25" s="173" t="s">
        <v>208</v>
      </c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</row>
    <row r="26" spans="3:37"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3:37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3:37"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3:37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92" t="s">
        <v>94</v>
      </c>
      <c r="N29" s="278"/>
      <c r="O29" s="20"/>
      <c r="P29" s="20"/>
      <c r="Q29" s="20"/>
      <c r="R29" s="20"/>
      <c r="S29" s="20"/>
      <c r="T29" s="20"/>
      <c r="U29" s="20"/>
      <c r="V29" s="20"/>
      <c r="W29" s="20"/>
    </row>
    <row r="30" spans="3:37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92"/>
      <c r="N30" s="278"/>
      <c r="O30" s="20"/>
      <c r="P30" s="20"/>
      <c r="Q30" s="20"/>
      <c r="R30" s="20"/>
      <c r="S30" s="20"/>
      <c r="T30" s="20"/>
      <c r="U30" s="20"/>
      <c r="V30" s="20"/>
      <c r="W30" s="20"/>
    </row>
    <row r="31" spans="3:37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3:37">
      <c r="C32" s="250" t="s">
        <v>223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3:23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3:23" ht="65.25" customHeight="1">
      <c r="C34" s="255" t="s">
        <v>224</v>
      </c>
      <c r="D34" s="255"/>
      <c r="E34" s="255"/>
      <c r="F34" s="255"/>
      <c r="G34" s="255"/>
    </row>
    <row r="35" spans="3:23">
      <c r="C35" s="256"/>
      <c r="D35" s="257" t="s">
        <v>52</v>
      </c>
      <c r="E35" s="257"/>
      <c r="F35" s="257" t="s">
        <v>111</v>
      </c>
      <c r="G35" s="257"/>
    </row>
    <row r="36" spans="3:23">
      <c r="C36" s="260"/>
      <c r="D36" s="260" t="s">
        <v>221</v>
      </c>
      <c r="E36" s="260" t="s">
        <v>222</v>
      </c>
      <c r="F36" s="260" t="s">
        <v>221</v>
      </c>
      <c r="G36" s="260" t="s">
        <v>222</v>
      </c>
    </row>
    <row r="37" spans="3:23">
      <c r="C37" s="263" t="s">
        <v>74</v>
      </c>
      <c r="D37" s="16">
        <v>34.246575342465754</v>
      </c>
      <c r="E37" s="16">
        <v>63.69863013698631</v>
      </c>
      <c r="F37" s="16">
        <v>35.25</v>
      </c>
      <c r="G37" s="16">
        <v>62.083333333333336</v>
      </c>
    </row>
    <row r="38" spans="3:23">
      <c r="C38" s="267" t="s">
        <v>93</v>
      </c>
      <c r="D38" s="16">
        <v>34.482758620689658</v>
      </c>
      <c r="E38" s="16">
        <v>44.827586206896555</v>
      </c>
      <c r="F38" s="16">
        <v>34.375</v>
      </c>
      <c r="G38" s="16">
        <v>46.875</v>
      </c>
    </row>
    <row r="39" spans="3:23">
      <c r="C39" s="273" t="s">
        <v>82</v>
      </c>
      <c r="D39" s="112">
        <v>61.386138613861384</v>
      </c>
      <c r="E39" s="16">
        <v>44.827586206896555</v>
      </c>
      <c r="F39" s="112">
        <v>60.176991150442475</v>
      </c>
      <c r="G39" s="16">
        <v>46.875</v>
      </c>
    </row>
    <row r="40" spans="3:23">
      <c r="C40" s="263" t="s">
        <v>75</v>
      </c>
      <c r="D40" s="16">
        <v>52.631578947368418</v>
      </c>
      <c r="E40" s="16">
        <v>46.052631578947363</v>
      </c>
      <c r="F40" s="16">
        <v>53.043478260869563</v>
      </c>
      <c r="G40" s="16">
        <v>45.217391304347828</v>
      </c>
    </row>
    <row r="41" spans="3:23">
      <c r="C41" s="268" t="s">
        <v>81</v>
      </c>
      <c r="D41" s="24">
        <v>56.651718983557551</v>
      </c>
      <c r="E41" s="279">
        <v>40.732436472346784</v>
      </c>
      <c r="F41" s="24">
        <v>56.787452677122772</v>
      </c>
      <c r="G41" s="279">
        <v>40.292049756625204</v>
      </c>
    </row>
    <row r="42" spans="3:23">
      <c r="C42" s="263" t="s">
        <v>213</v>
      </c>
      <c r="D42" s="16">
        <v>66.666666666666671</v>
      </c>
      <c r="E42" s="16">
        <v>30.555555555555557</v>
      </c>
      <c r="F42" s="16">
        <v>57.142857142857146</v>
      </c>
      <c r="G42" s="16">
        <v>39.285714285714285</v>
      </c>
    </row>
    <row r="43" spans="3:23">
      <c r="C43" s="267" t="s">
        <v>78</v>
      </c>
      <c r="D43" s="16">
        <v>67.708333333333329</v>
      </c>
      <c r="E43" s="16">
        <v>29.166666666666668</v>
      </c>
      <c r="F43" s="16">
        <v>63.157894736842103</v>
      </c>
      <c r="G43" s="16">
        <v>34.210526315789473</v>
      </c>
    </row>
    <row r="44" spans="3:23">
      <c r="C44" s="263" t="s">
        <v>77</v>
      </c>
      <c r="D44" s="16">
        <v>64.751958224543074</v>
      </c>
      <c r="E44" s="16">
        <v>33.420365535248045</v>
      </c>
      <c r="F44" s="16">
        <v>66.265060240963862</v>
      </c>
      <c r="G44" s="16">
        <v>31.526104417670684</v>
      </c>
    </row>
    <row r="45" spans="3:23">
      <c r="C45" s="263" t="s">
        <v>91</v>
      </c>
      <c r="D45" s="16">
        <v>65.432098765432102</v>
      </c>
      <c r="E45" s="16">
        <v>29.135802469135804</v>
      </c>
      <c r="F45" s="16">
        <v>64.881889763779526</v>
      </c>
      <c r="G45" s="16">
        <v>30.393700787401571</v>
      </c>
    </row>
    <row r="46" spans="3:23">
      <c r="C46" s="277" t="s">
        <v>79</v>
      </c>
      <c r="D46" s="112">
        <v>68.181818181818187</v>
      </c>
      <c r="E46" s="16">
        <v>30.68181818181818</v>
      </c>
      <c r="F46" s="112">
        <v>68.055555555555557</v>
      </c>
      <c r="G46" s="16">
        <v>29.861111111111111</v>
      </c>
    </row>
    <row r="47" spans="3:23">
      <c r="C47" s="267" t="s">
        <v>88</v>
      </c>
      <c r="D47" s="16">
        <v>67.819148936170208</v>
      </c>
      <c r="E47" s="16">
        <v>27.925531914893618</v>
      </c>
      <c r="F47" s="16">
        <v>66.500829187396349</v>
      </c>
      <c r="G47" s="16">
        <v>29.519071310116082</v>
      </c>
    </row>
    <row r="48" spans="3:23">
      <c r="C48" s="263" t="s">
        <v>84</v>
      </c>
      <c r="D48" s="16">
        <v>70.281124497991968</v>
      </c>
      <c r="E48" s="16">
        <v>27.510040160642568</v>
      </c>
      <c r="F48" s="16">
        <v>68.305084745762713</v>
      </c>
      <c r="G48" s="16">
        <v>28.983050847457626</v>
      </c>
    </row>
    <row r="49" spans="3:7">
      <c r="C49" s="263" t="s">
        <v>83</v>
      </c>
      <c r="D49" s="16">
        <v>67.045454545454547</v>
      </c>
      <c r="E49" s="16">
        <v>29.54545454545455</v>
      </c>
      <c r="F49" s="16">
        <v>69.105691056910572</v>
      </c>
      <c r="G49" s="16">
        <v>27.642276422764223</v>
      </c>
    </row>
    <row r="50" spans="3:7">
      <c r="C50" s="277" t="s">
        <v>76</v>
      </c>
      <c r="D50" s="112">
        <v>70.731707317073173</v>
      </c>
      <c r="E50" s="16">
        <v>29.26829268292683</v>
      </c>
      <c r="F50" s="112">
        <v>72.727272727272734</v>
      </c>
      <c r="G50" s="16">
        <v>27.272727272727273</v>
      </c>
    </row>
    <row r="51" spans="3:7">
      <c r="C51" s="267" t="s">
        <v>87</v>
      </c>
      <c r="D51" s="16">
        <v>71.428571428571431</v>
      </c>
      <c r="E51" s="16">
        <v>26.428571428571431</v>
      </c>
      <c r="F51" s="16">
        <v>70.165745856353595</v>
      </c>
      <c r="G51" s="16">
        <v>26.519337016574585</v>
      </c>
    </row>
    <row r="52" spans="3:7">
      <c r="C52" s="263" t="s">
        <v>86</v>
      </c>
      <c r="D52" s="16">
        <v>75.384615384615387</v>
      </c>
      <c r="E52" s="16">
        <v>23.07692307692308</v>
      </c>
      <c r="F52" s="16">
        <v>74.226804123711347</v>
      </c>
      <c r="G52" s="16">
        <v>24.742268041237114</v>
      </c>
    </row>
    <row r="53" spans="3:7">
      <c r="C53" s="267" t="s">
        <v>85</v>
      </c>
      <c r="D53" s="16">
        <v>76.397515527950304</v>
      </c>
      <c r="E53" s="16">
        <v>21.739130434782606</v>
      </c>
      <c r="F53" s="16">
        <v>74.72527472527473</v>
      </c>
      <c r="G53" s="16">
        <v>23.626373626373631</v>
      </c>
    </row>
    <row r="54" spans="3:7">
      <c r="C54" s="263" t="s">
        <v>92</v>
      </c>
      <c r="D54" s="16">
        <v>74.074074074074076</v>
      </c>
      <c r="E54" s="16">
        <v>22.222222222222221</v>
      </c>
      <c r="F54" s="16">
        <v>73.84615384615384</v>
      </c>
      <c r="G54" s="16">
        <v>21.53846153846154</v>
      </c>
    </row>
    <row r="55" spans="3:7">
      <c r="C55" s="263" t="s">
        <v>157</v>
      </c>
      <c r="D55" s="16">
        <v>77.41935483870968</v>
      </c>
      <c r="E55" s="16">
        <v>18.279569892473116</v>
      </c>
      <c r="F55" s="16">
        <v>80</v>
      </c>
      <c r="G55" s="16">
        <v>16.666666666666668</v>
      </c>
    </row>
    <row r="56" spans="3:7" ht="26.25" customHeight="1">
      <c r="C56" s="173" t="s">
        <v>208</v>
      </c>
      <c r="D56" s="173"/>
      <c r="E56" s="173"/>
      <c r="F56" s="173"/>
      <c r="G56" s="173"/>
    </row>
  </sheetData>
  <mergeCells count="20">
    <mergeCell ref="C34:G34"/>
    <mergeCell ref="D35:E35"/>
    <mergeCell ref="F35:G35"/>
    <mergeCell ref="C56:G56"/>
    <mergeCell ref="AB4:AC4"/>
    <mergeCell ref="AD4:AE4"/>
    <mergeCell ref="AG4:AH4"/>
    <mergeCell ref="AI4:AJ4"/>
    <mergeCell ref="C25:AK25"/>
    <mergeCell ref="M29:M30"/>
    <mergeCell ref="C3:AK3"/>
    <mergeCell ref="D4:E4"/>
    <mergeCell ref="F4:G4"/>
    <mergeCell ref="H4:I4"/>
    <mergeCell ref="J4:K4"/>
    <mergeCell ref="O4:P4"/>
    <mergeCell ref="Q4:R4"/>
    <mergeCell ref="S4:T4"/>
    <mergeCell ref="W4:X4"/>
    <mergeCell ref="Y4:Z4"/>
  </mergeCells>
  <hyperlinks>
    <hyperlink ref="M29:M30" location="'GRAFICA FIDELIDAD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1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L35:L39"/>
  <sheetViews>
    <sheetView showGridLines="0" zoomScaleNormal="100" workbookViewId="0"/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2:12" ht="29.25" customHeight="1"/>
    <row r="38" spans="12:12">
      <c r="L38" s="106" t="s">
        <v>67</v>
      </c>
    </row>
    <row r="39" spans="12:12">
      <c r="L39" s="106"/>
    </row>
  </sheetData>
  <mergeCells count="1">
    <mergeCell ref="L38:L39"/>
  </mergeCells>
  <hyperlinks>
    <hyperlink ref="L38:L39" location="fideli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Z35"/>
  <sheetViews>
    <sheetView showGridLines="0" zoomScaleNormal="100" workbookViewId="0"/>
  </sheetViews>
  <sheetFormatPr baseColWidth="10" defaultColWidth="9.42578125" defaultRowHeight="12.75"/>
  <cols>
    <col min="1" max="1" width="16.28515625" customWidth="1"/>
    <col min="2" max="2" width="18.140625" customWidth="1"/>
    <col min="3" max="6" width="6.7109375" customWidth="1"/>
    <col min="7" max="7" width="8.85546875" bestFit="1" customWidth="1"/>
    <col min="8" max="8" width="9.7109375" bestFit="1" customWidth="1"/>
    <col min="9" max="9" width="8.85546875" bestFit="1" customWidth="1"/>
    <col min="10" max="10" width="10.28515625" customWidth="1"/>
    <col min="11" max="11" width="12.42578125" bestFit="1" customWidth="1"/>
    <col min="12" max="12" width="12.85546875" customWidth="1"/>
    <col min="13" max="14" width="21.42578125" customWidth="1"/>
    <col min="15" max="15" width="13.85546875" hidden="1" customWidth="1"/>
    <col min="16" max="16" width="13.42578125" hidden="1" customWidth="1"/>
    <col min="17" max="19" width="9.42578125" hidden="1" customWidth="1"/>
    <col min="20" max="20" width="9" hidden="1" customWidth="1"/>
    <col min="21" max="23" width="13.85546875" hidden="1" customWidth="1"/>
    <col min="24" max="24" width="13.85546875" customWidth="1"/>
  </cols>
  <sheetData>
    <row r="2" spans="2:26" ht="77.25" customHeight="1"/>
    <row r="3" spans="2:26" ht="18" customHeight="1">
      <c r="B3" s="11" t="s">
        <v>50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2:26" ht="15" customHeight="1">
      <c r="B4" s="12"/>
      <c r="C4" s="13">
        <v>2007</v>
      </c>
      <c r="D4" s="13">
        <v>2008</v>
      </c>
      <c r="E4" s="13">
        <v>2009</v>
      </c>
      <c r="F4" s="13">
        <v>2010</v>
      </c>
      <c r="G4" s="14" t="s">
        <v>497</v>
      </c>
      <c r="H4" s="14" t="s">
        <v>498</v>
      </c>
      <c r="I4" s="14" t="s">
        <v>322</v>
      </c>
      <c r="J4" s="14" t="s">
        <v>148</v>
      </c>
      <c r="K4" s="14" t="s">
        <v>149</v>
      </c>
      <c r="L4" s="14" t="s">
        <v>111</v>
      </c>
      <c r="M4" s="14" t="s">
        <v>515</v>
      </c>
      <c r="N4" s="14" t="s">
        <v>516</v>
      </c>
      <c r="O4" s="14" t="s">
        <v>161</v>
      </c>
      <c r="P4" s="14" t="s">
        <v>162</v>
      </c>
      <c r="Q4" s="14" t="s">
        <v>260</v>
      </c>
      <c r="R4" s="14" t="s">
        <v>219</v>
      </c>
      <c r="S4" s="14" t="s">
        <v>220</v>
      </c>
      <c r="T4" s="14" t="s">
        <v>261</v>
      </c>
      <c r="U4" s="13" t="s">
        <v>51</v>
      </c>
      <c r="V4" s="13" t="s">
        <v>52</v>
      </c>
      <c r="W4" s="14" t="s">
        <v>53</v>
      </c>
    </row>
    <row r="5" spans="2:26" ht="15" customHeight="1">
      <c r="B5" s="15" t="s">
        <v>54</v>
      </c>
      <c r="C5" s="16">
        <v>12.1181818181818</v>
      </c>
      <c r="D5" s="16">
        <v>11.972727272727273</v>
      </c>
      <c r="E5" s="16">
        <v>9.7727272727272734</v>
      </c>
      <c r="F5" s="16">
        <v>10.018181818181818</v>
      </c>
      <c r="G5" s="17">
        <f t="shared" ref="G5:I11" si="0">D5/C5-1</f>
        <v>-1.200300075018601E-2</v>
      </c>
      <c r="H5" s="17">
        <f t="shared" si="0"/>
        <v>-0.18375094912680323</v>
      </c>
      <c r="I5" s="17">
        <f t="shared" si="0"/>
        <v>2.5116279069767211E-2</v>
      </c>
      <c r="J5" s="16">
        <v>7.2346786248131538</v>
      </c>
      <c r="K5" s="16">
        <v>5.9768734044150778</v>
      </c>
      <c r="L5" s="16">
        <v>7.0246015782144511</v>
      </c>
      <c r="M5" s="17">
        <f>K5/J5-1</f>
        <v>-0.17385778769551918</v>
      </c>
      <c r="N5" s="17">
        <f>L5/K5-1</f>
        <v>0.17529703289773946</v>
      </c>
      <c r="O5" s="18">
        <v>8.8649851632047483</v>
      </c>
      <c r="P5" s="18">
        <v>8.5008297990042418</v>
      </c>
      <c r="Q5" s="19">
        <f>P5/O5-1</f>
        <v>-4.1077944011906453E-2</v>
      </c>
      <c r="R5" s="18">
        <v>11.338947882338582</v>
      </c>
      <c r="S5" s="18">
        <v>11.402550091074682</v>
      </c>
      <c r="T5" s="19">
        <f>S5/R5-1</f>
        <v>5.6091807984377517E-3</v>
      </c>
      <c r="U5" s="16">
        <v>6.0899653979238755</v>
      </c>
      <c r="V5" s="16">
        <v>7.4738415545590433</v>
      </c>
      <c r="W5" s="17">
        <f>V5/U5-1</f>
        <v>0.22723875526566117</v>
      </c>
    </row>
    <row r="6" spans="2:26" ht="15" customHeight="1">
      <c r="B6" s="15" t="s">
        <v>55</v>
      </c>
      <c r="C6" s="16">
        <v>10.7454545454545</v>
      </c>
      <c r="D6" s="16">
        <v>10.527272727272727</v>
      </c>
      <c r="E6" s="16">
        <v>9.9727272727272727</v>
      </c>
      <c r="F6" s="16">
        <v>9.7363636363636363</v>
      </c>
      <c r="G6" s="17">
        <f t="shared" si="0"/>
        <v>-2.0304568527914624E-2</v>
      </c>
      <c r="H6" s="17">
        <f t="shared" si="0"/>
        <v>-5.2677029360967187E-2</v>
      </c>
      <c r="I6" s="17">
        <f t="shared" si="0"/>
        <v>-2.370100273473108E-2</v>
      </c>
      <c r="J6" s="16">
        <v>7.9372197309417043</v>
      </c>
      <c r="K6" s="16">
        <v>6.9079441357561198</v>
      </c>
      <c r="L6" s="16">
        <v>8.138635308680179</v>
      </c>
      <c r="M6" s="17">
        <f t="shared" ref="M6:N11" si="1">K6/J6-1</f>
        <v>-0.12967709476066969</v>
      </c>
      <c r="N6" s="17">
        <f t="shared" si="1"/>
        <v>0.17815592435872407</v>
      </c>
      <c r="O6" s="18">
        <v>9.068991097922849</v>
      </c>
      <c r="P6" s="18">
        <v>8.3348699981560017</v>
      </c>
      <c r="Q6" s="19">
        <f t="shared" ref="Q6:Q11" si="2">P6/O6-1</f>
        <v>-8.0948486092900618E-2</v>
      </c>
      <c r="R6" s="18">
        <v>10.83852068839253</v>
      </c>
      <c r="S6" s="18">
        <v>10.321797207043108</v>
      </c>
      <c r="T6" s="19">
        <f t="shared" ref="T6:T11" si="3">S6/R6-1</f>
        <v>-4.7674723904232108E-2</v>
      </c>
      <c r="U6" s="16">
        <v>5.3979238754325261</v>
      </c>
      <c r="V6" s="16">
        <v>7.2496263079222718</v>
      </c>
      <c r="W6" s="17">
        <f t="shared" ref="W6:W11" si="4">V6/U6-1</f>
        <v>0.34303974550611316</v>
      </c>
      <c r="Y6" s="20"/>
      <c r="Z6" s="20"/>
    </row>
    <row r="7" spans="2:26" ht="15" customHeight="1">
      <c r="B7" s="15" t="s">
        <v>56</v>
      </c>
      <c r="C7" s="16">
        <v>28.472727272727301</v>
      </c>
      <c r="D7" s="16">
        <v>27.436363636363637</v>
      </c>
      <c r="E7" s="16">
        <v>25.672727272727272</v>
      </c>
      <c r="F7" s="16">
        <v>28.063636363636363</v>
      </c>
      <c r="G7" s="17">
        <f t="shared" si="0"/>
        <v>-3.6398467432951165E-2</v>
      </c>
      <c r="H7" s="17">
        <f t="shared" si="0"/>
        <v>-6.4280980781974861E-2</v>
      </c>
      <c r="I7" s="17">
        <f t="shared" si="0"/>
        <v>9.3130311614730843E-2</v>
      </c>
      <c r="J7" s="16">
        <v>23.27354260089686</v>
      </c>
      <c r="K7" s="16">
        <v>23.742303649196575</v>
      </c>
      <c r="L7" s="16">
        <v>27.231935633606685</v>
      </c>
      <c r="M7" s="17">
        <f t="shared" si="1"/>
        <v>2.0141370668754544E-2</v>
      </c>
      <c r="N7" s="17">
        <f t="shared" si="1"/>
        <v>0.14697950274628035</v>
      </c>
      <c r="O7" s="18">
        <v>23.571958456973295</v>
      </c>
      <c r="P7" s="18">
        <v>24.764890282131663</v>
      </c>
      <c r="Q7" s="19">
        <f t="shared" si="2"/>
        <v>5.0608091276584721E-2</v>
      </c>
      <c r="R7" s="18">
        <v>26.180886122299523</v>
      </c>
      <c r="S7" s="18">
        <v>27.905282331511838</v>
      </c>
      <c r="T7" s="19">
        <f t="shared" si="3"/>
        <v>6.5864699963060547E-2</v>
      </c>
      <c r="U7" s="16">
        <v>22.249134948096884</v>
      </c>
      <c r="V7" s="16">
        <v>24.28998505231689</v>
      </c>
      <c r="W7" s="17">
        <f t="shared" si="4"/>
        <v>9.1727166426062379E-2</v>
      </c>
      <c r="Y7" s="21" t="s">
        <v>57</v>
      </c>
      <c r="Z7" s="22"/>
    </row>
    <row r="8" spans="2:26" ht="15" customHeight="1">
      <c r="B8" s="15" t="s">
        <v>58</v>
      </c>
      <c r="C8" s="16">
        <v>10.2272727272727</v>
      </c>
      <c r="D8" s="16">
        <v>9.8454545454545457</v>
      </c>
      <c r="E8" s="16">
        <v>10.190909090909091</v>
      </c>
      <c r="F8" s="16">
        <v>10.154545454545454</v>
      </c>
      <c r="G8" s="17">
        <f t="shared" si="0"/>
        <v>-3.7333333333330776E-2</v>
      </c>
      <c r="H8" s="17">
        <f t="shared" si="0"/>
        <v>3.5087719298245723E-2</v>
      </c>
      <c r="I8" s="17">
        <f t="shared" si="0"/>
        <v>-3.5682426404995971E-3</v>
      </c>
      <c r="J8" s="16">
        <v>10.119581464872944</v>
      </c>
      <c r="K8" s="16">
        <v>9.85132902838264</v>
      </c>
      <c r="L8" s="16">
        <v>9.9025220485842489</v>
      </c>
      <c r="M8" s="17">
        <f t="shared" si="1"/>
        <v>-2.6508254063812853E-2</v>
      </c>
      <c r="N8" s="17">
        <f t="shared" si="1"/>
        <v>5.1965597793066642E-3</v>
      </c>
      <c r="O8" s="18">
        <v>9.7551928783382795</v>
      </c>
      <c r="P8" s="18">
        <v>9.4781486262216479</v>
      </c>
      <c r="Q8" s="19">
        <f t="shared" si="2"/>
        <v>-2.8399669342450196E-2</v>
      </c>
      <c r="R8" s="18">
        <v>10.155010374710118</v>
      </c>
      <c r="S8" s="18">
        <v>10.066788099574985</v>
      </c>
      <c r="T8" s="19">
        <f t="shared" si="3"/>
        <v>-8.6875613002661556E-3</v>
      </c>
      <c r="U8" s="16">
        <v>9.2041522491349479</v>
      </c>
      <c r="V8" s="16">
        <v>9.0807174887892383</v>
      </c>
      <c r="W8" s="17">
        <f>V8/U8-1</f>
        <v>-1.341076907515415E-2</v>
      </c>
      <c r="Y8" s="21"/>
      <c r="Z8" s="22"/>
    </row>
    <row r="9" spans="2:26" ht="15" customHeight="1">
      <c r="B9" s="15" t="s">
        <v>59</v>
      </c>
      <c r="C9" s="16">
        <v>18.072727272727299</v>
      </c>
      <c r="D9" s="16">
        <v>18.336363636363636</v>
      </c>
      <c r="E9" s="16">
        <v>18.690909090909091</v>
      </c>
      <c r="F9" s="16">
        <v>18.054545454545455</v>
      </c>
      <c r="G9" s="17">
        <f t="shared" si="0"/>
        <v>1.4587525150904002E-2</v>
      </c>
      <c r="H9" s="17">
        <f t="shared" si="0"/>
        <v>1.9335647000495726E-2</v>
      </c>
      <c r="I9" s="17">
        <f t="shared" si="0"/>
        <v>-3.4046692607003881E-2</v>
      </c>
      <c r="J9" s="16">
        <v>21.01644245142003</v>
      </c>
      <c r="K9" s="16">
        <v>21.114281423637184</v>
      </c>
      <c r="L9" s="16">
        <v>20.129970601887667</v>
      </c>
      <c r="M9" s="17">
        <f t="shared" si="1"/>
        <v>4.65535365670533E-3</v>
      </c>
      <c r="N9" s="17">
        <f t="shared" si="1"/>
        <v>-4.6618248663087059E-2</v>
      </c>
      <c r="O9" s="18">
        <v>19.844213649851632</v>
      </c>
      <c r="P9" s="18">
        <v>18.919417296699244</v>
      </c>
      <c r="Q9" s="19">
        <f t="shared" si="2"/>
        <v>-4.6602821833623187E-2</v>
      </c>
      <c r="R9" s="18">
        <v>17.490540705480289</v>
      </c>
      <c r="S9" s="18">
        <v>16.964177292046145</v>
      </c>
      <c r="T9" s="19">
        <f t="shared" si="3"/>
        <v>-3.0094176177710708E-2</v>
      </c>
      <c r="U9" s="16">
        <v>21.038062283737023</v>
      </c>
      <c r="V9" s="16">
        <v>20.40358744394619</v>
      </c>
      <c r="W9" s="17">
        <f t="shared" si="4"/>
        <v>-3.0158425772952469E-2</v>
      </c>
      <c r="Y9" s="20"/>
      <c r="Z9" s="20"/>
    </row>
    <row r="10" spans="2:26" ht="15" customHeight="1">
      <c r="B10" s="15" t="s">
        <v>60</v>
      </c>
      <c r="C10" s="16">
        <v>15.2090909090909</v>
      </c>
      <c r="D10" s="16">
        <v>16.663636363636364</v>
      </c>
      <c r="E10" s="16">
        <v>20.254545454545454</v>
      </c>
      <c r="F10" s="16">
        <v>19.018181818181819</v>
      </c>
      <c r="G10" s="17">
        <f t="shared" si="0"/>
        <v>9.5636580992230158E-2</v>
      </c>
      <c r="H10" s="17">
        <f t="shared" si="0"/>
        <v>0.215493726132024</v>
      </c>
      <c r="I10" s="17">
        <f t="shared" si="0"/>
        <v>-6.1041292639138156E-2</v>
      </c>
      <c r="J10" s="16">
        <v>24.065769805680119</v>
      </c>
      <c r="K10" s="16">
        <v>26.175101366571557</v>
      </c>
      <c r="L10" s="16">
        <v>24.26117901903141</v>
      </c>
      <c r="M10" s="17">
        <f t="shared" si="1"/>
        <v>8.7648622002259202E-2</v>
      </c>
      <c r="N10" s="17">
        <f t="shared" si="1"/>
        <v>-7.3119959336028884E-2</v>
      </c>
      <c r="O10" s="18">
        <v>23.405044510385757</v>
      </c>
      <c r="P10" s="18">
        <v>24.174810990226813</v>
      </c>
      <c r="Q10" s="19">
        <f t="shared" si="2"/>
        <v>3.2888913306679646E-2</v>
      </c>
      <c r="R10" s="18">
        <v>18.845355791529354</v>
      </c>
      <c r="S10" s="18">
        <v>18.384942319368548</v>
      </c>
      <c r="T10" s="19">
        <f t="shared" si="3"/>
        <v>-2.4431137159413696E-2</v>
      </c>
      <c r="U10" s="16">
        <v>29.584775086505189</v>
      </c>
      <c r="V10" s="16">
        <v>29.222720478325858</v>
      </c>
      <c r="W10" s="17">
        <f t="shared" si="4"/>
        <v>-1.2237869212143537E-2</v>
      </c>
      <c r="Y10" s="21" t="s">
        <v>61</v>
      </c>
      <c r="Z10" s="22"/>
    </row>
    <row r="11" spans="2:26" ht="15" customHeight="1">
      <c r="B11" s="15" t="s">
        <v>62</v>
      </c>
      <c r="C11" s="16">
        <v>5.1545454545454499</v>
      </c>
      <c r="D11" s="16">
        <v>5.2181818181818178</v>
      </c>
      <c r="E11" s="16">
        <v>5.4454545454545453</v>
      </c>
      <c r="F11" s="16">
        <v>4.9545454545454541</v>
      </c>
      <c r="G11" s="17">
        <f t="shared" si="0"/>
        <v>1.2345679012346622E-2</v>
      </c>
      <c r="H11" s="17">
        <f t="shared" si="0"/>
        <v>4.355400696864109E-2</v>
      </c>
      <c r="I11" s="17">
        <f t="shared" si="0"/>
        <v>-9.0150250417362354E-2</v>
      </c>
      <c r="J11" s="16">
        <v>6.3527653213751867</v>
      </c>
      <c r="K11" s="16">
        <v>6.2321669920408471</v>
      </c>
      <c r="L11" s="16">
        <v>3.3111558099953582</v>
      </c>
      <c r="M11" s="17">
        <f t="shared" si="1"/>
        <v>-1.8983595841099543E-2</v>
      </c>
      <c r="N11" s="17">
        <f t="shared" si="1"/>
        <v>-0.46869911954797372</v>
      </c>
      <c r="O11" s="18">
        <v>5.4896142433234418</v>
      </c>
      <c r="P11" s="18">
        <v>5.8270330075603907</v>
      </c>
      <c r="Q11" s="19">
        <f t="shared" si="2"/>
        <v>6.1464931647487342E-2</v>
      </c>
      <c r="R11" s="18">
        <v>5.1507384352496031</v>
      </c>
      <c r="S11" s="18">
        <v>4.9544626593806917</v>
      </c>
      <c r="T11" s="19">
        <f t="shared" si="3"/>
        <v>-3.8106337243933419E-2</v>
      </c>
      <c r="U11" s="16">
        <v>6.4359861591695502</v>
      </c>
      <c r="V11" s="16">
        <v>2.2795216741405082</v>
      </c>
      <c r="W11" s="17">
        <f t="shared" si="4"/>
        <v>-0.64581625600720061</v>
      </c>
      <c r="Y11" s="21"/>
      <c r="Z11" s="22"/>
    </row>
    <row r="12" spans="2:26" ht="15" customHeight="1">
      <c r="B12" s="23" t="s">
        <v>63</v>
      </c>
      <c r="C12" s="24">
        <v>44.021086935684799</v>
      </c>
      <c r="D12" s="24">
        <v>44.413101860732851</v>
      </c>
      <c r="E12" s="24">
        <v>46.219978848187573</v>
      </c>
      <c r="F12" s="24">
        <v>45.647058823529434</v>
      </c>
      <c r="G12" s="25">
        <f>D12-C12</f>
        <v>0.39201492504805202</v>
      </c>
      <c r="H12" s="25">
        <f>E12-D12</f>
        <v>1.8068769874547215</v>
      </c>
      <c r="I12" s="25">
        <f>F12-E12</f>
        <v>-0.57292002465813852</v>
      </c>
      <c r="J12" s="24">
        <v>48.665602553870833</v>
      </c>
      <c r="K12" s="24">
        <v>49.586803331197842</v>
      </c>
      <c r="L12" s="24">
        <v>48.190430468875128</v>
      </c>
      <c r="M12" s="25">
        <f>K12-J12</f>
        <v>0.92120077732700878</v>
      </c>
      <c r="N12" s="25">
        <f>L12-K12</f>
        <v>-1.3963728623227141</v>
      </c>
      <c r="O12" s="26">
        <v>47.711145996860303</v>
      </c>
      <c r="P12" s="26">
        <v>47.839436068141822</v>
      </c>
      <c r="Q12" s="27">
        <f>P12-O12</f>
        <v>0.12829007128151915</v>
      </c>
      <c r="R12" s="26">
        <v>45.170634409985738</v>
      </c>
      <c r="S12" s="26">
        <v>44.923597802478639</v>
      </c>
      <c r="T12" s="27">
        <f>S12-R12</f>
        <v>-0.24703660750709844</v>
      </c>
      <c r="U12" s="24">
        <v>50.772189349112416</v>
      </c>
      <c r="V12" s="24">
        <v>49.604971319311666</v>
      </c>
      <c r="W12" s="25">
        <f>V12-U12</f>
        <v>-1.1672180298007504</v>
      </c>
    </row>
    <row r="13" spans="2:26" ht="15" customHeight="1">
      <c r="B13" s="28" t="s">
        <v>64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2:26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2:26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0"/>
      <c r="P15" s="30"/>
      <c r="Q15" s="31"/>
      <c r="U15" s="30">
        <f>SUM(U5:U7)</f>
        <v>33.737024221453282</v>
      </c>
      <c r="V15" s="30">
        <f>SUM(V5:V7)</f>
        <v>39.013452914798208</v>
      </c>
      <c r="W15" s="31">
        <f>V15/U15-1</f>
        <v>0.15639875819248039</v>
      </c>
    </row>
    <row r="16" spans="2:26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U16" s="30">
        <f>SUM(U8:U10)</f>
        <v>59.826989619377159</v>
      </c>
      <c r="V16" s="30">
        <f>SUM(V8:V10)</f>
        <v>58.707025411061281</v>
      </c>
      <c r="W16" s="31">
        <f>V16/U16-1</f>
        <v>-1.8720049520143944E-2</v>
      </c>
    </row>
    <row r="17" spans="2:14" ht="39.950000000000003" hidden="1" customHeight="1">
      <c r="B17" s="32" t="s">
        <v>65</v>
      </c>
      <c r="C17" s="32"/>
      <c r="D17" s="33"/>
      <c r="E17" s="33"/>
      <c r="F17" s="33"/>
      <c r="G17" s="33"/>
      <c r="H17" s="33"/>
      <c r="I17" s="34"/>
      <c r="J17" s="34"/>
      <c r="K17" s="34"/>
      <c r="L17" s="34"/>
      <c r="M17" s="34"/>
      <c r="N17" s="34"/>
    </row>
    <row r="18" spans="2:14" hidden="1">
      <c r="B18" s="35"/>
      <c r="C18" s="35"/>
      <c r="D18" s="36">
        <v>2008</v>
      </c>
      <c r="E18" s="36">
        <v>2009</v>
      </c>
      <c r="F18" s="36"/>
      <c r="G18" s="36"/>
      <c r="H18" s="36" t="s">
        <v>498</v>
      </c>
      <c r="I18" s="36"/>
      <c r="J18" s="36"/>
      <c r="K18" s="36"/>
      <c r="L18" s="36"/>
      <c r="M18" s="36"/>
      <c r="N18" s="36"/>
    </row>
    <row r="19" spans="2:14" ht="15" hidden="1" customHeight="1">
      <c r="B19" s="37" t="s">
        <v>54</v>
      </c>
      <c r="C19" s="37"/>
      <c r="D19" s="38" t="e">
        <v>#REF!</v>
      </c>
      <c r="E19" s="38" t="e">
        <v>#REF!</v>
      </c>
      <c r="F19" s="38"/>
      <c r="G19" s="38"/>
      <c r="H19" s="39" t="e">
        <f t="shared" ref="H19:H26" si="5">E19/D19-1</f>
        <v>#REF!</v>
      </c>
      <c r="I19" s="39"/>
      <c r="J19" s="39"/>
      <c r="K19" s="39"/>
      <c r="L19" s="39"/>
      <c r="M19" s="39"/>
      <c r="N19" s="39"/>
    </row>
    <row r="20" spans="2:14" ht="15" hidden="1" customHeight="1">
      <c r="B20" s="37" t="s">
        <v>55</v>
      </c>
      <c r="C20" s="37"/>
      <c r="D20" s="38" t="e">
        <v>#REF!</v>
      </c>
      <c r="E20" s="38" t="e">
        <v>#REF!</v>
      </c>
      <c r="F20" s="38"/>
      <c r="G20" s="38"/>
      <c r="H20" s="39" t="e">
        <f t="shared" si="5"/>
        <v>#REF!</v>
      </c>
      <c r="I20" s="39"/>
      <c r="J20" s="39"/>
      <c r="K20" s="39"/>
      <c r="L20" s="39"/>
      <c r="M20" s="39"/>
      <c r="N20" s="39"/>
    </row>
    <row r="21" spans="2:14" ht="15" hidden="1" customHeight="1">
      <c r="B21" s="37" t="s">
        <v>56</v>
      </c>
      <c r="C21" s="37"/>
      <c r="D21" s="38" t="e">
        <v>#REF!</v>
      </c>
      <c r="E21" s="38" t="e">
        <v>#REF!</v>
      </c>
      <c r="F21" s="38"/>
      <c r="G21" s="38"/>
      <c r="H21" s="39" t="e">
        <f t="shared" si="5"/>
        <v>#REF!</v>
      </c>
      <c r="I21" s="39"/>
      <c r="J21" s="39"/>
      <c r="K21" s="39"/>
      <c r="L21" s="39"/>
      <c r="M21" s="39"/>
      <c r="N21" s="39"/>
    </row>
    <row r="22" spans="2:14" ht="15" hidden="1" customHeight="1">
      <c r="B22" s="37" t="s">
        <v>58</v>
      </c>
      <c r="C22" s="37"/>
      <c r="D22" s="38" t="e">
        <v>#REF!</v>
      </c>
      <c r="E22" s="38" t="e">
        <v>#REF!</v>
      </c>
      <c r="F22" s="38"/>
      <c r="G22" s="38"/>
      <c r="H22" s="39" t="e">
        <f t="shared" si="5"/>
        <v>#REF!</v>
      </c>
      <c r="I22" s="39"/>
      <c r="J22" s="39"/>
      <c r="K22" s="39"/>
      <c r="L22" s="39"/>
      <c r="M22" s="39"/>
      <c r="N22" s="39"/>
    </row>
    <row r="23" spans="2:14" ht="15" hidden="1" customHeight="1">
      <c r="B23" s="37" t="s">
        <v>59</v>
      </c>
      <c r="C23" s="37"/>
      <c r="D23" s="38" t="e">
        <v>#REF!</v>
      </c>
      <c r="E23" s="38" t="e">
        <v>#REF!</v>
      </c>
      <c r="F23" s="38"/>
      <c r="G23" s="38"/>
      <c r="H23" s="39" t="e">
        <f t="shared" si="5"/>
        <v>#REF!</v>
      </c>
      <c r="I23" s="39"/>
      <c r="J23" s="39"/>
      <c r="K23" s="39"/>
      <c r="L23" s="39"/>
      <c r="M23" s="39"/>
      <c r="N23" s="39"/>
    </row>
    <row r="24" spans="2:14" ht="15" hidden="1" customHeight="1">
      <c r="B24" s="37" t="s">
        <v>60</v>
      </c>
      <c r="C24" s="37"/>
      <c r="D24" s="38" t="e">
        <v>#REF!</v>
      </c>
      <c r="E24" s="38" t="e">
        <v>#REF!</v>
      </c>
      <c r="F24" s="38"/>
      <c r="G24" s="38"/>
      <c r="H24" s="39" t="e">
        <f t="shared" si="5"/>
        <v>#REF!</v>
      </c>
      <c r="I24" s="39"/>
      <c r="J24" s="39"/>
      <c r="K24" s="39"/>
      <c r="L24" s="39"/>
      <c r="M24" s="39"/>
      <c r="N24" s="39"/>
    </row>
    <row r="25" spans="2:14" ht="15" hidden="1" customHeight="1">
      <c r="B25" s="37" t="s">
        <v>62</v>
      </c>
      <c r="C25" s="37"/>
      <c r="D25" s="38" t="e">
        <v>#REF!</v>
      </c>
      <c r="E25" s="38" t="e">
        <v>#REF!</v>
      </c>
      <c r="F25" s="38"/>
      <c r="G25" s="38"/>
      <c r="H25" s="39" t="e">
        <f t="shared" si="5"/>
        <v>#REF!</v>
      </c>
      <c r="I25" s="39"/>
      <c r="J25" s="39"/>
      <c r="K25" s="39"/>
      <c r="L25" s="39"/>
      <c r="M25" s="39"/>
      <c r="N25" s="39"/>
    </row>
    <row r="26" spans="2:14" ht="15" hidden="1" customHeight="1">
      <c r="B26" s="40" t="s">
        <v>63</v>
      </c>
      <c r="C26" s="40"/>
      <c r="D26" s="41" t="e">
        <v>#REF!</v>
      </c>
      <c r="E26" s="41" t="e">
        <v>#REF!</v>
      </c>
      <c r="F26" s="41"/>
      <c r="G26" s="41"/>
      <c r="H26" s="42" t="e">
        <f t="shared" si="5"/>
        <v>#REF!</v>
      </c>
      <c r="I26" s="42"/>
      <c r="J26" s="42"/>
      <c r="K26" s="42"/>
      <c r="L26" s="42"/>
      <c r="M26" s="42"/>
      <c r="N26" s="42"/>
    </row>
    <row r="27" spans="2:14" ht="24" hidden="1" customHeight="1">
      <c r="B27" s="43" t="s">
        <v>66</v>
      </c>
      <c r="C27" s="43"/>
      <c r="D27" s="43"/>
      <c r="E27" s="43"/>
      <c r="F27" s="43"/>
      <c r="G27" s="43"/>
      <c r="H27" s="43"/>
      <c r="I27" s="44"/>
      <c r="J27" s="44"/>
      <c r="K27" s="44"/>
      <c r="L27" s="44"/>
      <c r="M27" s="44"/>
      <c r="N27" s="44"/>
    </row>
    <row r="28" spans="2:14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4">
      <c r="B29" s="20"/>
      <c r="C29" s="20"/>
      <c r="D29" s="20"/>
      <c r="G29" s="20"/>
      <c r="H29" s="20"/>
      <c r="I29" s="20"/>
      <c r="J29" s="20"/>
      <c r="K29" s="20"/>
      <c r="L29" s="20"/>
      <c r="M29" s="20"/>
      <c r="N29" s="20"/>
    </row>
    <row r="30" spans="2:14">
      <c r="B30" s="20"/>
      <c r="C30" s="20"/>
      <c r="D30" s="20"/>
      <c r="H30" s="20"/>
      <c r="I30" s="20"/>
      <c r="J30" s="20"/>
      <c r="K30" s="20"/>
      <c r="L30" s="20"/>
      <c r="M30" s="20"/>
      <c r="N30" s="20"/>
    </row>
    <row r="31" spans="2:14">
      <c r="B31" s="20"/>
      <c r="C31" s="20"/>
      <c r="D31" s="20"/>
      <c r="H31" s="20"/>
      <c r="I31" s="20"/>
      <c r="J31" s="20"/>
      <c r="K31" s="20"/>
      <c r="L31" s="20"/>
      <c r="M31" s="20"/>
      <c r="N31" s="20"/>
    </row>
    <row r="32" spans="2:14">
      <c r="B32" s="20"/>
      <c r="C32" s="20"/>
      <c r="D32" s="20"/>
      <c r="H32" s="20"/>
      <c r="I32" s="20"/>
      <c r="J32" s="20"/>
      <c r="K32" s="20"/>
      <c r="L32" s="20"/>
      <c r="M32" s="20"/>
      <c r="N32" s="20"/>
    </row>
    <row r="33" spans="2:14">
      <c r="B33" s="20"/>
      <c r="C33" s="20"/>
      <c r="D33" s="20"/>
      <c r="H33" s="20"/>
      <c r="I33" s="20"/>
      <c r="J33" s="20"/>
      <c r="K33" s="20"/>
      <c r="L33" s="20"/>
      <c r="M33" s="20"/>
      <c r="N33" s="20"/>
    </row>
    <row r="34" spans="2:14">
      <c r="B34" s="20"/>
      <c r="C34" s="20"/>
      <c r="D34" s="20"/>
      <c r="H34" s="20"/>
      <c r="I34" s="20"/>
      <c r="J34" s="20"/>
      <c r="K34" s="20"/>
      <c r="L34" s="20"/>
      <c r="M34" s="20"/>
      <c r="N34" s="20"/>
    </row>
    <row r="35" spans="2:14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</sheetData>
  <mergeCells count="6">
    <mergeCell ref="B3:W3"/>
    <mergeCell ref="Y7:Y8"/>
    <mergeCell ref="Y10:Y11"/>
    <mergeCell ref="B13:T13"/>
    <mergeCell ref="B17:H17"/>
    <mergeCell ref="B27:H27"/>
  </mergeCells>
  <hyperlinks>
    <hyperlink ref="Y7:Y8" location="'EDAD GRAFICA 1 '!A1" tooltip="GRÁFICA 1" display="GRÁFICA 1"/>
    <hyperlink ref="Y10:Y11" location="'EDAD GRAFICA 2 '!A1" tooltip="GRÁFICA 2" display="GRÁFICA 2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C3:X366"/>
  <sheetViews>
    <sheetView showGridLines="0" zoomScaleNormal="100" zoomScaleSheetLayoutView="70" workbookViewId="0"/>
  </sheetViews>
  <sheetFormatPr baseColWidth="10" defaultRowHeight="12.75"/>
  <cols>
    <col min="1" max="1" width="11.42578125" style="281"/>
    <col min="2" max="2" width="11.140625" style="281" customWidth="1"/>
    <col min="3" max="3" width="28.42578125" style="281" customWidth="1"/>
    <col min="4" max="8" width="9.7109375" style="281" customWidth="1"/>
    <col min="9" max="10" width="9.7109375" customWidth="1"/>
    <col min="11" max="11" width="8.5703125" customWidth="1"/>
    <col min="12" max="13" width="8.140625" customWidth="1"/>
    <col min="14" max="15" width="11.140625" bestFit="1" customWidth="1"/>
    <col min="16" max="19" width="11.42578125" style="281" hidden="1" customWidth="1"/>
    <col min="20" max="21" width="11.42578125" hidden="1" customWidth="1"/>
    <col min="22" max="23" width="13.85546875" hidden="1" customWidth="1"/>
    <col min="24" max="24" width="0" style="281" hidden="1" customWidth="1"/>
    <col min="25" max="264" width="11.42578125" style="281"/>
    <col min="265" max="265" width="5.140625" style="281" customWidth="1"/>
    <col min="266" max="266" width="33.5703125" style="281" customWidth="1"/>
    <col min="267" max="269" width="12.85546875" style="281" customWidth="1"/>
    <col min="270" max="520" width="11.42578125" style="281"/>
    <col min="521" max="521" width="5.140625" style="281" customWidth="1"/>
    <col min="522" max="522" width="33.5703125" style="281" customWidth="1"/>
    <col min="523" max="525" width="12.85546875" style="281" customWidth="1"/>
    <col min="526" max="776" width="11.42578125" style="281"/>
    <col min="777" max="777" width="5.140625" style="281" customWidth="1"/>
    <col min="778" max="778" width="33.5703125" style="281" customWidth="1"/>
    <col min="779" max="781" width="12.85546875" style="281" customWidth="1"/>
    <col min="782" max="1032" width="11.42578125" style="281"/>
    <col min="1033" max="1033" width="5.140625" style="281" customWidth="1"/>
    <col min="1034" max="1034" width="33.5703125" style="281" customWidth="1"/>
    <col min="1035" max="1037" width="12.85546875" style="281" customWidth="1"/>
    <col min="1038" max="1288" width="11.42578125" style="281"/>
    <col min="1289" max="1289" width="5.140625" style="281" customWidth="1"/>
    <col min="1290" max="1290" width="33.5703125" style="281" customWidth="1"/>
    <col min="1291" max="1293" width="12.85546875" style="281" customWidth="1"/>
    <col min="1294" max="1544" width="11.42578125" style="281"/>
    <col min="1545" max="1545" width="5.140625" style="281" customWidth="1"/>
    <col min="1546" max="1546" width="33.5703125" style="281" customWidth="1"/>
    <col min="1547" max="1549" width="12.85546875" style="281" customWidth="1"/>
    <col min="1550" max="1800" width="11.42578125" style="281"/>
    <col min="1801" max="1801" width="5.140625" style="281" customWidth="1"/>
    <col min="1802" max="1802" width="33.5703125" style="281" customWidth="1"/>
    <col min="1803" max="1805" width="12.85546875" style="281" customWidth="1"/>
    <col min="1806" max="2056" width="11.42578125" style="281"/>
    <col min="2057" max="2057" width="5.140625" style="281" customWidth="1"/>
    <col min="2058" max="2058" width="33.5703125" style="281" customWidth="1"/>
    <col min="2059" max="2061" width="12.85546875" style="281" customWidth="1"/>
    <col min="2062" max="2312" width="11.42578125" style="281"/>
    <col min="2313" max="2313" width="5.140625" style="281" customWidth="1"/>
    <col min="2314" max="2314" width="33.5703125" style="281" customWidth="1"/>
    <col min="2315" max="2317" width="12.85546875" style="281" customWidth="1"/>
    <col min="2318" max="2568" width="11.42578125" style="281"/>
    <col min="2569" max="2569" width="5.140625" style="281" customWidth="1"/>
    <col min="2570" max="2570" width="33.5703125" style="281" customWidth="1"/>
    <col min="2571" max="2573" width="12.85546875" style="281" customWidth="1"/>
    <col min="2574" max="2824" width="11.42578125" style="281"/>
    <col min="2825" max="2825" width="5.140625" style="281" customWidth="1"/>
    <col min="2826" max="2826" width="33.5703125" style="281" customWidth="1"/>
    <col min="2827" max="2829" width="12.85546875" style="281" customWidth="1"/>
    <col min="2830" max="3080" width="11.42578125" style="281"/>
    <col min="3081" max="3081" width="5.140625" style="281" customWidth="1"/>
    <col min="3082" max="3082" width="33.5703125" style="281" customWidth="1"/>
    <col min="3083" max="3085" width="12.85546875" style="281" customWidth="1"/>
    <col min="3086" max="3336" width="11.42578125" style="281"/>
    <col min="3337" max="3337" width="5.140625" style="281" customWidth="1"/>
    <col min="3338" max="3338" width="33.5703125" style="281" customWidth="1"/>
    <col min="3339" max="3341" width="12.85546875" style="281" customWidth="1"/>
    <col min="3342" max="3592" width="11.42578125" style="281"/>
    <col min="3593" max="3593" width="5.140625" style="281" customWidth="1"/>
    <col min="3594" max="3594" width="33.5703125" style="281" customWidth="1"/>
    <col min="3595" max="3597" width="12.85546875" style="281" customWidth="1"/>
    <col min="3598" max="3848" width="11.42578125" style="281"/>
    <col min="3849" max="3849" width="5.140625" style="281" customWidth="1"/>
    <col min="3850" max="3850" width="33.5703125" style="281" customWidth="1"/>
    <col min="3851" max="3853" width="12.85546875" style="281" customWidth="1"/>
    <col min="3854" max="4104" width="11.42578125" style="281"/>
    <col min="4105" max="4105" width="5.140625" style="281" customWidth="1"/>
    <col min="4106" max="4106" width="33.5703125" style="281" customWidth="1"/>
    <col min="4107" max="4109" width="12.85546875" style="281" customWidth="1"/>
    <col min="4110" max="4360" width="11.42578125" style="281"/>
    <col min="4361" max="4361" width="5.140625" style="281" customWidth="1"/>
    <col min="4362" max="4362" width="33.5703125" style="281" customWidth="1"/>
    <col min="4363" max="4365" width="12.85546875" style="281" customWidth="1"/>
    <col min="4366" max="4616" width="11.42578125" style="281"/>
    <col min="4617" max="4617" width="5.140625" style="281" customWidth="1"/>
    <col min="4618" max="4618" width="33.5703125" style="281" customWidth="1"/>
    <col min="4619" max="4621" width="12.85546875" style="281" customWidth="1"/>
    <col min="4622" max="4872" width="11.42578125" style="281"/>
    <col min="4873" max="4873" width="5.140625" style="281" customWidth="1"/>
    <col min="4874" max="4874" width="33.5703125" style="281" customWidth="1"/>
    <col min="4875" max="4877" width="12.85546875" style="281" customWidth="1"/>
    <col min="4878" max="5128" width="11.42578125" style="281"/>
    <col min="5129" max="5129" width="5.140625" style="281" customWidth="1"/>
    <col min="5130" max="5130" width="33.5703125" style="281" customWidth="1"/>
    <col min="5131" max="5133" width="12.85546875" style="281" customWidth="1"/>
    <col min="5134" max="5384" width="11.42578125" style="281"/>
    <col min="5385" max="5385" width="5.140625" style="281" customWidth="1"/>
    <col min="5386" max="5386" width="33.5703125" style="281" customWidth="1"/>
    <col min="5387" max="5389" width="12.85546875" style="281" customWidth="1"/>
    <col min="5390" max="5640" width="11.42578125" style="281"/>
    <col min="5641" max="5641" width="5.140625" style="281" customWidth="1"/>
    <col min="5642" max="5642" width="33.5703125" style="281" customWidth="1"/>
    <col min="5643" max="5645" width="12.85546875" style="281" customWidth="1"/>
    <col min="5646" max="5896" width="11.42578125" style="281"/>
    <col min="5897" max="5897" width="5.140625" style="281" customWidth="1"/>
    <col min="5898" max="5898" width="33.5703125" style="281" customWidth="1"/>
    <col min="5899" max="5901" width="12.85546875" style="281" customWidth="1"/>
    <col min="5902" max="6152" width="11.42578125" style="281"/>
    <col min="6153" max="6153" width="5.140625" style="281" customWidth="1"/>
    <col min="6154" max="6154" width="33.5703125" style="281" customWidth="1"/>
    <col min="6155" max="6157" width="12.85546875" style="281" customWidth="1"/>
    <col min="6158" max="6408" width="11.42578125" style="281"/>
    <col min="6409" max="6409" width="5.140625" style="281" customWidth="1"/>
    <col min="6410" max="6410" width="33.5703125" style="281" customWidth="1"/>
    <col min="6411" max="6413" width="12.85546875" style="281" customWidth="1"/>
    <col min="6414" max="6664" width="11.42578125" style="281"/>
    <col min="6665" max="6665" width="5.140625" style="281" customWidth="1"/>
    <col min="6666" max="6666" width="33.5703125" style="281" customWidth="1"/>
    <col min="6667" max="6669" width="12.85546875" style="281" customWidth="1"/>
    <col min="6670" max="6920" width="11.42578125" style="281"/>
    <col min="6921" max="6921" width="5.140625" style="281" customWidth="1"/>
    <col min="6922" max="6922" width="33.5703125" style="281" customWidth="1"/>
    <col min="6923" max="6925" width="12.85546875" style="281" customWidth="1"/>
    <col min="6926" max="7176" width="11.42578125" style="281"/>
    <col min="7177" max="7177" width="5.140625" style="281" customWidth="1"/>
    <col min="7178" max="7178" width="33.5703125" style="281" customWidth="1"/>
    <col min="7179" max="7181" width="12.85546875" style="281" customWidth="1"/>
    <col min="7182" max="7432" width="11.42578125" style="281"/>
    <col min="7433" max="7433" width="5.140625" style="281" customWidth="1"/>
    <col min="7434" max="7434" width="33.5703125" style="281" customWidth="1"/>
    <col min="7435" max="7437" width="12.85546875" style="281" customWidth="1"/>
    <col min="7438" max="7688" width="11.42578125" style="281"/>
    <col min="7689" max="7689" width="5.140625" style="281" customWidth="1"/>
    <col min="7690" max="7690" width="33.5703125" style="281" customWidth="1"/>
    <col min="7691" max="7693" width="12.85546875" style="281" customWidth="1"/>
    <col min="7694" max="7944" width="11.42578125" style="281"/>
    <col min="7945" max="7945" width="5.140625" style="281" customWidth="1"/>
    <col min="7946" max="7946" width="33.5703125" style="281" customWidth="1"/>
    <col min="7947" max="7949" width="12.85546875" style="281" customWidth="1"/>
    <col min="7950" max="8200" width="11.42578125" style="281"/>
    <col min="8201" max="8201" width="5.140625" style="281" customWidth="1"/>
    <col min="8202" max="8202" width="33.5703125" style="281" customWidth="1"/>
    <col min="8203" max="8205" width="12.85546875" style="281" customWidth="1"/>
    <col min="8206" max="8456" width="11.42578125" style="281"/>
    <col min="8457" max="8457" width="5.140625" style="281" customWidth="1"/>
    <col min="8458" max="8458" width="33.5703125" style="281" customWidth="1"/>
    <col min="8459" max="8461" width="12.85546875" style="281" customWidth="1"/>
    <col min="8462" max="8712" width="11.42578125" style="281"/>
    <col min="8713" max="8713" width="5.140625" style="281" customWidth="1"/>
    <col min="8714" max="8714" width="33.5703125" style="281" customWidth="1"/>
    <col min="8715" max="8717" width="12.85546875" style="281" customWidth="1"/>
    <col min="8718" max="8968" width="11.42578125" style="281"/>
    <col min="8969" max="8969" width="5.140625" style="281" customWidth="1"/>
    <col min="8970" max="8970" width="33.5703125" style="281" customWidth="1"/>
    <col min="8971" max="8973" width="12.85546875" style="281" customWidth="1"/>
    <col min="8974" max="9224" width="11.42578125" style="281"/>
    <col min="9225" max="9225" width="5.140625" style="281" customWidth="1"/>
    <col min="9226" max="9226" width="33.5703125" style="281" customWidth="1"/>
    <col min="9227" max="9229" width="12.85546875" style="281" customWidth="1"/>
    <col min="9230" max="9480" width="11.42578125" style="281"/>
    <col min="9481" max="9481" width="5.140625" style="281" customWidth="1"/>
    <col min="9482" max="9482" width="33.5703125" style="281" customWidth="1"/>
    <col min="9483" max="9485" width="12.85546875" style="281" customWidth="1"/>
    <col min="9486" max="9736" width="11.42578125" style="281"/>
    <col min="9737" max="9737" width="5.140625" style="281" customWidth="1"/>
    <col min="9738" max="9738" width="33.5703125" style="281" customWidth="1"/>
    <col min="9739" max="9741" width="12.85546875" style="281" customWidth="1"/>
    <col min="9742" max="9992" width="11.42578125" style="281"/>
    <col min="9993" max="9993" width="5.140625" style="281" customWidth="1"/>
    <col min="9994" max="9994" width="33.5703125" style="281" customWidth="1"/>
    <col min="9995" max="9997" width="12.85546875" style="281" customWidth="1"/>
    <col min="9998" max="10248" width="11.42578125" style="281"/>
    <col min="10249" max="10249" width="5.140625" style="281" customWidth="1"/>
    <col min="10250" max="10250" width="33.5703125" style="281" customWidth="1"/>
    <col min="10251" max="10253" width="12.85546875" style="281" customWidth="1"/>
    <col min="10254" max="10504" width="11.42578125" style="281"/>
    <col min="10505" max="10505" width="5.140625" style="281" customWidth="1"/>
    <col min="10506" max="10506" width="33.5703125" style="281" customWidth="1"/>
    <col min="10507" max="10509" width="12.85546875" style="281" customWidth="1"/>
    <col min="10510" max="10760" width="11.42578125" style="281"/>
    <col min="10761" max="10761" width="5.140625" style="281" customWidth="1"/>
    <col min="10762" max="10762" width="33.5703125" style="281" customWidth="1"/>
    <col min="10763" max="10765" width="12.85546875" style="281" customWidth="1"/>
    <col min="10766" max="11016" width="11.42578125" style="281"/>
    <col min="11017" max="11017" width="5.140625" style="281" customWidth="1"/>
    <col min="11018" max="11018" width="33.5703125" style="281" customWidth="1"/>
    <col min="11019" max="11021" width="12.85546875" style="281" customWidth="1"/>
    <col min="11022" max="11272" width="11.42578125" style="281"/>
    <col min="11273" max="11273" width="5.140625" style="281" customWidth="1"/>
    <col min="11274" max="11274" width="33.5703125" style="281" customWidth="1"/>
    <col min="11275" max="11277" width="12.85546875" style="281" customWidth="1"/>
    <col min="11278" max="11528" width="11.42578125" style="281"/>
    <col min="11529" max="11529" width="5.140625" style="281" customWidth="1"/>
    <col min="11530" max="11530" width="33.5703125" style="281" customWidth="1"/>
    <col min="11531" max="11533" width="12.85546875" style="281" customWidth="1"/>
    <col min="11534" max="11784" width="11.42578125" style="281"/>
    <col min="11785" max="11785" width="5.140625" style="281" customWidth="1"/>
    <col min="11786" max="11786" width="33.5703125" style="281" customWidth="1"/>
    <col min="11787" max="11789" width="12.85546875" style="281" customWidth="1"/>
    <col min="11790" max="12040" width="11.42578125" style="281"/>
    <col min="12041" max="12041" width="5.140625" style="281" customWidth="1"/>
    <col min="12042" max="12042" width="33.5703125" style="281" customWidth="1"/>
    <col min="12043" max="12045" width="12.85546875" style="281" customWidth="1"/>
    <col min="12046" max="12296" width="11.42578125" style="281"/>
    <col min="12297" max="12297" width="5.140625" style="281" customWidth="1"/>
    <col min="12298" max="12298" width="33.5703125" style="281" customWidth="1"/>
    <col min="12299" max="12301" width="12.85546875" style="281" customWidth="1"/>
    <col min="12302" max="12552" width="11.42578125" style="281"/>
    <col min="12553" max="12553" width="5.140625" style="281" customWidth="1"/>
    <col min="12554" max="12554" width="33.5703125" style="281" customWidth="1"/>
    <col min="12555" max="12557" width="12.85546875" style="281" customWidth="1"/>
    <col min="12558" max="12808" width="11.42578125" style="281"/>
    <col min="12809" max="12809" width="5.140625" style="281" customWidth="1"/>
    <col min="12810" max="12810" width="33.5703125" style="281" customWidth="1"/>
    <col min="12811" max="12813" width="12.85546875" style="281" customWidth="1"/>
    <col min="12814" max="13064" width="11.42578125" style="281"/>
    <col min="13065" max="13065" width="5.140625" style="281" customWidth="1"/>
    <col min="13066" max="13066" width="33.5703125" style="281" customWidth="1"/>
    <col min="13067" max="13069" width="12.85546875" style="281" customWidth="1"/>
    <col min="13070" max="13320" width="11.42578125" style="281"/>
    <col min="13321" max="13321" width="5.140625" style="281" customWidth="1"/>
    <col min="13322" max="13322" width="33.5703125" style="281" customWidth="1"/>
    <col min="13323" max="13325" width="12.85546875" style="281" customWidth="1"/>
    <col min="13326" max="13576" width="11.42578125" style="281"/>
    <col min="13577" max="13577" width="5.140625" style="281" customWidth="1"/>
    <col min="13578" max="13578" width="33.5703125" style="281" customWidth="1"/>
    <col min="13579" max="13581" width="12.85546875" style="281" customWidth="1"/>
    <col min="13582" max="13832" width="11.42578125" style="281"/>
    <col min="13833" max="13833" width="5.140625" style="281" customWidth="1"/>
    <col min="13834" max="13834" width="33.5703125" style="281" customWidth="1"/>
    <col min="13835" max="13837" width="12.85546875" style="281" customWidth="1"/>
    <col min="13838" max="14088" width="11.42578125" style="281"/>
    <col min="14089" max="14089" width="5.140625" style="281" customWidth="1"/>
    <col min="14090" max="14090" width="33.5703125" style="281" customWidth="1"/>
    <col min="14091" max="14093" width="12.85546875" style="281" customWidth="1"/>
    <col min="14094" max="14344" width="11.42578125" style="281"/>
    <col min="14345" max="14345" width="5.140625" style="281" customWidth="1"/>
    <col min="14346" max="14346" width="33.5703125" style="281" customWidth="1"/>
    <col min="14347" max="14349" width="12.85546875" style="281" customWidth="1"/>
    <col min="14350" max="14600" width="11.42578125" style="281"/>
    <col min="14601" max="14601" width="5.140625" style="281" customWidth="1"/>
    <col min="14602" max="14602" width="33.5703125" style="281" customWidth="1"/>
    <col min="14603" max="14605" width="12.85546875" style="281" customWidth="1"/>
    <col min="14606" max="14856" width="11.42578125" style="281"/>
    <col min="14857" max="14857" width="5.140625" style="281" customWidth="1"/>
    <col min="14858" max="14858" width="33.5703125" style="281" customWidth="1"/>
    <col min="14859" max="14861" width="12.85546875" style="281" customWidth="1"/>
    <col min="14862" max="15112" width="11.42578125" style="281"/>
    <col min="15113" max="15113" width="5.140625" style="281" customWidth="1"/>
    <col min="15114" max="15114" width="33.5703125" style="281" customWidth="1"/>
    <col min="15115" max="15117" width="12.85546875" style="281" customWidth="1"/>
    <col min="15118" max="15368" width="11.42578125" style="281"/>
    <col min="15369" max="15369" width="5.140625" style="281" customWidth="1"/>
    <col min="15370" max="15370" width="33.5703125" style="281" customWidth="1"/>
    <col min="15371" max="15373" width="12.85546875" style="281" customWidth="1"/>
    <col min="15374" max="15624" width="11.42578125" style="281"/>
    <col min="15625" max="15625" width="5.140625" style="281" customWidth="1"/>
    <col min="15626" max="15626" width="33.5703125" style="281" customWidth="1"/>
    <col min="15627" max="15629" width="12.85546875" style="281" customWidth="1"/>
    <col min="15630" max="15880" width="11.42578125" style="281"/>
    <col min="15881" max="15881" width="5.140625" style="281" customWidth="1"/>
    <col min="15882" max="15882" width="33.5703125" style="281" customWidth="1"/>
    <col min="15883" max="15885" width="12.85546875" style="281" customWidth="1"/>
    <col min="15886" max="16136" width="11.42578125" style="281"/>
    <col min="16137" max="16137" width="5.140625" style="281" customWidth="1"/>
    <col min="16138" max="16138" width="33.5703125" style="281" customWidth="1"/>
    <col min="16139" max="16141" width="12.85546875" style="281" customWidth="1"/>
    <col min="16142" max="16384" width="11.42578125" style="281"/>
  </cols>
  <sheetData>
    <row r="3" spans="3:24" ht="18" customHeight="1">
      <c r="C3" s="280" t="s">
        <v>225</v>
      </c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</row>
    <row r="4" spans="3:24" ht="27.75" customHeight="1">
      <c r="C4" s="282"/>
      <c r="D4" s="13">
        <v>2007</v>
      </c>
      <c r="E4" s="13">
        <v>2008</v>
      </c>
      <c r="F4" s="13">
        <v>2009</v>
      </c>
      <c r="G4" s="13">
        <v>2010</v>
      </c>
      <c r="H4" s="14" t="s">
        <v>497</v>
      </c>
      <c r="I4" s="14" t="s">
        <v>498</v>
      </c>
      <c r="J4" s="14" t="s">
        <v>322</v>
      </c>
      <c r="K4" s="14" t="s">
        <v>148</v>
      </c>
      <c r="L4" s="14" t="s">
        <v>149</v>
      </c>
      <c r="M4" s="14" t="s">
        <v>111</v>
      </c>
      <c r="N4" s="14" t="s">
        <v>96</v>
      </c>
      <c r="O4" s="14" t="s">
        <v>131</v>
      </c>
      <c r="P4" s="14" t="s">
        <v>161</v>
      </c>
      <c r="Q4" s="14" t="s">
        <v>162</v>
      </c>
      <c r="R4" s="14" t="s">
        <v>260</v>
      </c>
      <c r="S4" s="14" t="s">
        <v>219</v>
      </c>
      <c r="T4" s="14" t="s">
        <v>220</v>
      </c>
      <c r="U4" s="14" t="s">
        <v>261</v>
      </c>
      <c r="V4" s="13" t="s">
        <v>51</v>
      </c>
      <c r="W4" s="13" t="s">
        <v>52</v>
      </c>
      <c r="X4" s="14" t="s">
        <v>110</v>
      </c>
    </row>
    <row r="5" spans="3:24" ht="15" customHeight="1">
      <c r="C5" s="283" t="s">
        <v>226</v>
      </c>
      <c r="D5" s="112">
        <v>30.509090909090901</v>
      </c>
      <c r="E5" s="112">
        <v>31.781818181818181</v>
      </c>
      <c r="F5" s="112">
        <v>30.8</v>
      </c>
      <c r="G5" s="112">
        <v>30.945454545454545</v>
      </c>
      <c r="H5" s="17">
        <f t="shared" ref="H5:J13" si="0">E5/D5-1</f>
        <v>4.1716328963051552E-2</v>
      </c>
      <c r="I5" s="17">
        <f t="shared" si="0"/>
        <v>-3.0892448512585768E-2</v>
      </c>
      <c r="J5" s="17">
        <f>G5/F5-1</f>
        <v>4.7225501770955525E-3</v>
      </c>
      <c r="K5" s="274">
        <v>30.717488789237667</v>
      </c>
      <c r="L5" s="274">
        <v>30.455023276768284</v>
      </c>
      <c r="M5" s="112">
        <v>30.543091443602041</v>
      </c>
      <c r="N5" s="276">
        <f>L5/K5-1</f>
        <v>-8.5444977052077098E-3</v>
      </c>
      <c r="O5" s="276">
        <f>M5/L5-1</f>
        <v>2.8917451821794948E-3</v>
      </c>
      <c r="P5" s="274">
        <v>30.86053412462908</v>
      </c>
      <c r="Q5" s="274">
        <v>30.942282869260556</v>
      </c>
      <c r="R5" s="276">
        <f t="shared" ref="R5:R13" si="1">Q5/P5-1</f>
        <v>2.6489737443085026E-3</v>
      </c>
      <c r="S5" s="274">
        <v>30.39179787623581</v>
      </c>
      <c r="T5" s="274">
        <v>30.79538554948391</v>
      </c>
      <c r="U5" s="276">
        <f t="shared" ref="U5:U13" si="2">T5/S5-1</f>
        <v>1.3279493200488712E-2</v>
      </c>
      <c r="V5" s="112">
        <v>28.823529411764707</v>
      </c>
      <c r="W5" s="112">
        <v>30.119581464872944</v>
      </c>
      <c r="X5" s="276">
        <f>W5/V5-1</f>
        <v>4.4965071230285814E-2</v>
      </c>
    </row>
    <row r="6" spans="3:24" ht="15" customHeight="1">
      <c r="C6" s="283" t="s">
        <v>227</v>
      </c>
      <c r="D6" s="112">
        <v>20.1181818181818</v>
      </c>
      <c r="E6" s="112">
        <v>20.718181818181819</v>
      </c>
      <c r="F6" s="112">
        <v>19.972727272727273</v>
      </c>
      <c r="G6" s="112">
        <v>19.981818181818181</v>
      </c>
      <c r="H6" s="17">
        <f t="shared" si="0"/>
        <v>2.9823768639856363E-2</v>
      </c>
      <c r="I6" s="17">
        <f t="shared" si="0"/>
        <v>-3.5980693286529197E-2</v>
      </c>
      <c r="J6" s="17">
        <f t="shared" si="0"/>
        <v>4.5516613563933994E-4</v>
      </c>
      <c r="K6" s="274">
        <v>20.807174887892376</v>
      </c>
      <c r="L6" s="274">
        <v>20.558642438804625</v>
      </c>
      <c r="M6" s="112">
        <v>20.578678632214142</v>
      </c>
      <c r="N6" s="276">
        <f t="shared" ref="N6:O13" si="3">L6/K6-1</f>
        <v>-1.1944555204001839E-2</v>
      </c>
      <c r="O6" s="276">
        <f t="shared" si="3"/>
        <v>9.7458737701949794E-4</v>
      </c>
      <c r="P6" s="274">
        <v>20.270771513353115</v>
      </c>
      <c r="Q6" s="274">
        <v>20.542135349437579</v>
      </c>
      <c r="R6" s="276">
        <f t="shared" si="1"/>
        <v>1.3386951547734949E-2</v>
      </c>
      <c r="S6" s="274">
        <v>19.846210179421458</v>
      </c>
      <c r="T6" s="274">
        <v>20</v>
      </c>
      <c r="U6" s="276">
        <f t="shared" si="2"/>
        <v>7.7490774907749138E-3</v>
      </c>
      <c r="V6" s="112">
        <v>21.695501730103807</v>
      </c>
      <c r="W6" s="112">
        <v>19.843049327354262</v>
      </c>
      <c r="X6" s="276">
        <f t="shared" ref="X6:X13" si="4">W6/V6-1</f>
        <v>-8.5384169759907258E-2</v>
      </c>
    </row>
    <row r="7" spans="3:24" ht="15" customHeight="1">
      <c r="C7" s="283" t="s">
        <v>228</v>
      </c>
      <c r="D7" s="112">
        <v>17.600000000000001</v>
      </c>
      <c r="E7" s="112">
        <v>18.218181818181819</v>
      </c>
      <c r="F7" s="112">
        <v>17.427272727272726</v>
      </c>
      <c r="G7" s="112">
        <v>16.654545454545456</v>
      </c>
      <c r="H7" s="17">
        <f t="shared" si="0"/>
        <v>3.512396694214881E-2</v>
      </c>
      <c r="I7" s="17">
        <f t="shared" si="0"/>
        <v>-4.3413173652694703E-2</v>
      </c>
      <c r="J7" s="17">
        <f t="shared" si="0"/>
        <v>-4.4340114762649763E-2</v>
      </c>
      <c r="K7" s="274">
        <v>16.681614349775785</v>
      </c>
      <c r="L7" s="274">
        <v>15.888271512239076</v>
      </c>
      <c r="M7" s="112">
        <v>14.977564598483676</v>
      </c>
      <c r="N7" s="276">
        <f t="shared" si="3"/>
        <v>-4.7557917411474748E-2</v>
      </c>
      <c r="O7" s="276">
        <f t="shared" si="3"/>
        <v>-5.7319445545342185E-2</v>
      </c>
      <c r="P7" s="274">
        <v>17.080860534124628</v>
      </c>
      <c r="Q7" s="274">
        <v>16.5959800848239</v>
      </c>
      <c r="R7" s="276">
        <f t="shared" si="1"/>
        <v>-2.8387354860255454E-2</v>
      </c>
      <c r="S7" s="274">
        <v>18.30831197363603</v>
      </c>
      <c r="T7" s="274">
        <v>17.498482088646025</v>
      </c>
      <c r="U7" s="276">
        <f t="shared" si="2"/>
        <v>-4.4232908318154074E-2</v>
      </c>
      <c r="V7" s="112">
        <v>15.813148788927336</v>
      </c>
      <c r="W7" s="112">
        <v>15.321375186846039</v>
      </c>
      <c r="X7" s="276">
        <f t="shared" si="4"/>
        <v>-3.109903085371879E-2</v>
      </c>
    </row>
    <row r="8" spans="3:24" ht="15" customHeight="1">
      <c r="C8" s="283" t="s">
        <v>229</v>
      </c>
      <c r="D8" s="112">
        <v>12.0181818181818</v>
      </c>
      <c r="E8" s="112">
        <v>11.881818181818181</v>
      </c>
      <c r="F8" s="112">
        <v>12.045454545454545</v>
      </c>
      <c r="G8" s="112">
        <v>12.727272727272727</v>
      </c>
      <c r="H8" s="17">
        <f t="shared" si="0"/>
        <v>-1.1346444780633957E-2</v>
      </c>
      <c r="I8" s="17">
        <f t="shared" si="0"/>
        <v>1.3771996939556219E-2</v>
      </c>
      <c r="J8" s="17">
        <f t="shared" si="0"/>
        <v>5.6603773584905648E-2</v>
      </c>
      <c r="K8" s="274">
        <v>11.599402092675636</v>
      </c>
      <c r="L8" s="274">
        <v>11.848625919807779</v>
      </c>
      <c r="M8" s="112">
        <v>12.997060188766827</v>
      </c>
      <c r="N8" s="276">
        <f t="shared" si="3"/>
        <v>2.1485920148376803E-2</v>
      </c>
      <c r="O8" s="276">
        <f t="shared" si="3"/>
        <v>9.6925523409357561E-2</v>
      </c>
      <c r="P8" s="274">
        <v>12.147626112759644</v>
      </c>
      <c r="Q8" s="274">
        <v>12.188825373409552</v>
      </c>
      <c r="R8" s="276">
        <f t="shared" si="1"/>
        <v>3.3915482965543031E-3</v>
      </c>
      <c r="S8" s="274">
        <v>12.144513609178567</v>
      </c>
      <c r="T8" s="274">
        <v>12.544019429265331</v>
      </c>
      <c r="U8" s="276">
        <f t="shared" si="2"/>
        <v>3.2895991798702173E-2</v>
      </c>
      <c r="V8" s="112">
        <v>11.591695501730104</v>
      </c>
      <c r="W8" s="112">
        <v>12.892376681614349</v>
      </c>
      <c r="X8" s="276">
        <f t="shared" si="4"/>
        <v>0.11220801820493942</v>
      </c>
    </row>
    <row r="9" spans="3:24" ht="15" customHeight="1">
      <c r="C9" s="283" t="s">
        <v>230</v>
      </c>
      <c r="D9" s="112">
        <v>9.2818181818181795</v>
      </c>
      <c r="E9" s="112">
        <v>7.6818181818181817</v>
      </c>
      <c r="F9" s="112">
        <v>8.8000000000000007</v>
      </c>
      <c r="G9" s="112">
        <v>8.4</v>
      </c>
      <c r="H9" s="17">
        <f t="shared" si="0"/>
        <v>-0.17238001958863836</v>
      </c>
      <c r="I9" s="17">
        <f t="shared" si="0"/>
        <v>0.14556213017751496</v>
      </c>
      <c r="J9" s="17">
        <f t="shared" si="0"/>
        <v>-4.5454545454545525E-2</v>
      </c>
      <c r="K9" s="274">
        <v>8.3856502242152473</v>
      </c>
      <c r="L9" s="274">
        <v>9.1605346148070286</v>
      </c>
      <c r="M9" s="112">
        <v>9.0360513693331264</v>
      </c>
      <c r="N9" s="276">
        <f t="shared" si="3"/>
        <v>9.2405999519768578E-2</v>
      </c>
      <c r="O9" s="276">
        <f t="shared" si="3"/>
        <v>-1.3589080846077239E-2</v>
      </c>
      <c r="P9" s="274">
        <v>8.215875370919882</v>
      </c>
      <c r="Q9" s="274">
        <v>8.3348699981560017</v>
      </c>
      <c r="R9" s="276">
        <f t="shared" si="1"/>
        <v>1.4483499549822865E-2</v>
      </c>
      <c r="S9" s="274">
        <v>8.4706456731356035</v>
      </c>
      <c r="T9" s="274">
        <v>8.1238615664845177</v>
      </c>
      <c r="U9" s="276">
        <f t="shared" si="2"/>
        <v>-4.0939512763578434E-2</v>
      </c>
      <c r="V9" s="112">
        <v>9.2041522491349479</v>
      </c>
      <c r="W9" s="112">
        <v>9.6412556053811667</v>
      </c>
      <c r="X9" s="276">
        <f t="shared" si="4"/>
        <v>4.7489800735021515E-2</v>
      </c>
    </row>
    <row r="10" spans="3:24" ht="15" customHeight="1">
      <c r="C10" s="283" t="s">
        <v>231</v>
      </c>
      <c r="D10" s="112">
        <v>5.2636363636363601</v>
      </c>
      <c r="E10" s="112">
        <v>5.4</v>
      </c>
      <c r="F10" s="112">
        <v>5.6</v>
      </c>
      <c r="G10" s="112">
        <v>6.336363636363636</v>
      </c>
      <c r="H10" s="17">
        <f t="shared" si="0"/>
        <v>2.5906735751296095E-2</v>
      </c>
      <c r="I10" s="17">
        <f t="shared" si="0"/>
        <v>3.7037037037036979E-2</v>
      </c>
      <c r="J10" s="17">
        <f t="shared" si="0"/>
        <v>0.13149350649350655</v>
      </c>
      <c r="K10" s="274">
        <v>5.9192825112107625</v>
      </c>
      <c r="L10" s="274">
        <v>6.6826850878510289</v>
      </c>
      <c r="M10" s="112">
        <v>6.4675847129815871</v>
      </c>
      <c r="N10" s="276">
        <f t="shared" si="3"/>
        <v>0.12896876862937834</v>
      </c>
      <c r="O10" s="276">
        <f t="shared" si="3"/>
        <v>-3.2187716769789043E-2</v>
      </c>
      <c r="P10" s="274">
        <v>5.4710682492581606</v>
      </c>
      <c r="Q10" s="274">
        <v>6.3064724322330816</v>
      </c>
      <c r="R10" s="276">
        <f t="shared" si="1"/>
        <v>0.15269489337629749</v>
      </c>
      <c r="S10" s="274">
        <v>5.3948492615647501</v>
      </c>
      <c r="T10" s="274">
        <v>6.1445051608986034</v>
      </c>
      <c r="U10" s="276">
        <f t="shared" si="2"/>
        <v>0.13895771002810542</v>
      </c>
      <c r="V10" s="112">
        <v>7.5086505190311419</v>
      </c>
      <c r="W10" s="112">
        <v>6.6890881913303435</v>
      </c>
      <c r="X10" s="276">
        <f t="shared" si="4"/>
        <v>-0.10914908419609715</v>
      </c>
    </row>
    <row r="11" spans="3:24" ht="15" customHeight="1">
      <c r="C11" s="283" t="s">
        <v>232</v>
      </c>
      <c r="D11" s="112">
        <v>1.7909090909090899</v>
      </c>
      <c r="E11" s="112">
        <v>1.4727272727272727</v>
      </c>
      <c r="F11" s="112">
        <v>2.0909090909090908</v>
      </c>
      <c r="G11" s="112">
        <v>2.1181818181818182</v>
      </c>
      <c r="H11" s="17">
        <f>E11/D11-1</f>
        <v>-0.17766497461928887</v>
      </c>
      <c r="I11" s="17">
        <f>F11/E11-1</f>
        <v>0.41975308641975317</v>
      </c>
      <c r="J11" s="17">
        <f>G11/F11-1</f>
        <v>1.304347826086949E-2</v>
      </c>
      <c r="K11" s="274">
        <v>1.7638266068759343</v>
      </c>
      <c r="L11" s="274">
        <v>2.2826250187715873</v>
      </c>
      <c r="M11" s="112">
        <v>2.5529939656506269</v>
      </c>
      <c r="N11" s="276">
        <f>L11/K11-1</f>
        <v>0.29413231996456934</v>
      </c>
      <c r="O11" s="276">
        <f>M11/L11-1</f>
        <v>0.1184465011360214</v>
      </c>
      <c r="P11" s="274">
        <v>1.9658753709198813</v>
      </c>
      <c r="Q11" s="274">
        <v>2.1021574774110272</v>
      </c>
      <c r="R11" s="276">
        <f t="shared" si="1"/>
        <v>6.9323879075496198E-2</v>
      </c>
      <c r="S11" s="274">
        <v>2.0261198584157207</v>
      </c>
      <c r="T11" s="274">
        <v>2.0400728597449911</v>
      </c>
      <c r="U11" s="276">
        <f t="shared" si="2"/>
        <v>6.8865626440188787E-3</v>
      </c>
      <c r="V11" s="112">
        <v>2.422145328719723</v>
      </c>
      <c r="W11" s="112">
        <v>2.5411061285500747</v>
      </c>
      <c r="X11" s="276">
        <f t="shared" si="4"/>
        <v>4.9113815929959559E-2</v>
      </c>
    </row>
    <row r="12" spans="3:24" ht="15" customHeight="1">
      <c r="C12" s="283" t="s">
        <v>233</v>
      </c>
      <c r="D12" s="112">
        <v>2.1727272727272702</v>
      </c>
      <c r="E12" s="112">
        <v>1.8181818181818181</v>
      </c>
      <c r="F12" s="112">
        <v>2.2181818181818183</v>
      </c>
      <c r="G12" s="112">
        <v>1.5545454545454545</v>
      </c>
      <c r="H12" s="17">
        <f t="shared" si="0"/>
        <v>-0.16317991631799067</v>
      </c>
      <c r="I12" s="17">
        <f t="shared" si="0"/>
        <v>0.21999999999999997</v>
      </c>
      <c r="J12" s="17">
        <f t="shared" si="0"/>
        <v>-0.29918032786885251</v>
      </c>
      <c r="K12" s="274">
        <v>2.9596412556053813</v>
      </c>
      <c r="L12" s="274">
        <v>1.7720378435200481</v>
      </c>
      <c r="M12" s="112">
        <v>1.5008509979885503</v>
      </c>
      <c r="N12" s="276">
        <f t="shared" si="3"/>
        <v>-0.40126600135610502</v>
      </c>
      <c r="O12" s="276">
        <f t="shared" si="3"/>
        <v>-0.15303671223680038</v>
      </c>
      <c r="P12" s="274">
        <v>2.9673590504451037</v>
      </c>
      <c r="Q12" s="274">
        <v>1.7517978978425226</v>
      </c>
      <c r="R12" s="276">
        <f t="shared" si="1"/>
        <v>-0.40964410842706989</v>
      </c>
      <c r="S12" s="274">
        <v>2.4044916392041986</v>
      </c>
      <c r="T12" s="274">
        <v>1.6514875531268973</v>
      </c>
      <c r="U12" s="276">
        <f t="shared" si="2"/>
        <v>-0.31316560798128579</v>
      </c>
      <c r="V12" s="112">
        <v>1.6955017301038062</v>
      </c>
      <c r="W12" s="112">
        <v>1.7563527653213753</v>
      </c>
      <c r="X12" s="276">
        <f t="shared" si="4"/>
        <v>3.5889692199750023E-2</v>
      </c>
    </row>
    <row r="13" spans="3:24" ht="15" customHeight="1">
      <c r="C13" s="283" t="s">
        <v>234</v>
      </c>
      <c r="D13" s="112">
        <v>1.24545454545455</v>
      </c>
      <c r="E13" s="112">
        <v>1.0272727272727273</v>
      </c>
      <c r="F13" s="112">
        <v>1.0454545454545454</v>
      </c>
      <c r="G13" s="112">
        <v>1.2818181818181817</v>
      </c>
      <c r="H13" s="17">
        <f t="shared" si="0"/>
        <v>-0.17518248175182782</v>
      </c>
      <c r="I13" s="17">
        <f t="shared" si="0"/>
        <v>1.7699115044247593E-2</v>
      </c>
      <c r="J13" s="17">
        <f t="shared" si="0"/>
        <v>0.22608695652173916</v>
      </c>
      <c r="K13" s="274">
        <v>1.1659192825112108</v>
      </c>
      <c r="L13" s="274">
        <v>1.3515542874305451</v>
      </c>
      <c r="M13" s="112">
        <v>1.3461240909794214</v>
      </c>
      <c r="N13" s="276">
        <f t="shared" si="3"/>
        <v>0.1592177157577368</v>
      </c>
      <c r="O13" s="276">
        <f t="shared" si="3"/>
        <v>-4.0177420186702228E-3</v>
      </c>
      <c r="P13" s="274">
        <v>1.0200296735905046</v>
      </c>
      <c r="Q13" s="274">
        <v>1.2354785174257792</v>
      </c>
      <c r="R13" s="276">
        <f t="shared" si="1"/>
        <v>0.21121821199269109</v>
      </c>
      <c r="S13" s="274">
        <v>1.0130599292078604</v>
      </c>
      <c r="T13" s="274">
        <v>1.2021857923497268</v>
      </c>
      <c r="U13" s="276">
        <f t="shared" si="2"/>
        <v>0.18668773454473642</v>
      </c>
      <c r="V13" s="112">
        <v>1.2456747404844291</v>
      </c>
      <c r="W13" s="112">
        <v>1.195814648729447</v>
      </c>
      <c r="X13" s="276">
        <f t="shared" si="4"/>
        <v>-4.0026573658860642E-2</v>
      </c>
    </row>
    <row r="14" spans="3:24" ht="15" customHeight="1">
      <c r="C14" s="173" t="s">
        <v>188</v>
      </c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</row>
    <row r="15" spans="3:24"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</row>
    <row r="16" spans="3:24" ht="29.25" customHeight="1">
      <c r="C16" s="284"/>
      <c r="D16" s="284"/>
      <c r="E16" s="284"/>
      <c r="F16" s="284"/>
      <c r="G16" s="284"/>
      <c r="H16" s="284"/>
      <c r="I16" s="20"/>
      <c r="J16" s="20"/>
      <c r="K16" s="20"/>
      <c r="L16" s="20"/>
      <c r="M16" s="20"/>
      <c r="N16" s="20"/>
      <c r="O16" s="20"/>
      <c r="P16" s="284"/>
    </row>
    <row r="17" spans="3:16">
      <c r="C17" s="284"/>
      <c r="D17" s="284"/>
      <c r="E17" s="284"/>
      <c r="F17" s="284"/>
      <c r="G17" s="284"/>
      <c r="H17" s="284"/>
      <c r="I17" s="20"/>
      <c r="J17" s="20"/>
      <c r="K17" s="20"/>
      <c r="L17" s="20"/>
      <c r="M17" s="20"/>
      <c r="N17" s="20"/>
      <c r="O17" s="20"/>
      <c r="P17" s="92" t="s">
        <v>94</v>
      </c>
    </row>
    <row r="18" spans="3:16">
      <c r="C18" s="284"/>
      <c r="D18" s="284"/>
      <c r="E18" s="284"/>
      <c r="F18" s="284"/>
      <c r="G18" s="284"/>
      <c r="H18" s="284"/>
      <c r="I18" s="20"/>
      <c r="J18" s="20"/>
      <c r="K18" s="20"/>
      <c r="L18" s="20"/>
      <c r="M18" s="20"/>
      <c r="N18" s="20"/>
      <c r="O18" s="20"/>
      <c r="P18" s="92"/>
    </row>
    <row r="19" spans="3:16"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</row>
    <row r="20" spans="3:16"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</row>
    <row r="21" spans="3:16"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</row>
    <row r="22" spans="3:16"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</row>
    <row r="23" spans="3:16">
      <c r="I23" s="281"/>
      <c r="J23" s="281"/>
      <c r="K23" s="281"/>
      <c r="L23" s="281"/>
      <c r="M23" s="281"/>
      <c r="N23" s="281"/>
      <c r="O23" s="281"/>
    </row>
    <row r="24" spans="3:16">
      <c r="I24" s="281"/>
      <c r="J24" s="281"/>
      <c r="K24" s="281"/>
      <c r="L24" s="281"/>
      <c r="M24" s="281"/>
      <c r="N24" s="281"/>
      <c r="O24" s="281"/>
    </row>
    <row r="25" spans="3:16">
      <c r="I25" s="281"/>
      <c r="J25" s="281"/>
      <c r="K25" s="281"/>
      <c r="L25" s="281"/>
      <c r="M25" s="281"/>
      <c r="N25" s="281"/>
      <c r="O25" s="281"/>
    </row>
    <row r="26" spans="3:16">
      <c r="I26" s="281"/>
      <c r="J26" s="281"/>
      <c r="K26" s="281"/>
      <c r="L26" s="281"/>
      <c r="M26" s="281"/>
      <c r="N26" s="281"/>
      <c r="O26" s="281"/>
    </row>
    <row r="27" spans="3:16">
      <c r="I27" s="281"/>
      <c r="J27" s="281"/>
      <c r="K27" s="281"/>
      <c r="L27" s="281"/>
      <c r="M27" s="281"/>
      <c r="N27" s="281"/>
      <c r="O27" s="281"/>
    </row>
    <row r="28" spans="3:16">
      <c r="I28" s="281"/>
      <c r="J28" s="281"/>
      <c r="K28" s="281"/>
      <c r="L28" s="281"/>
      <c r="M28" s="281"/>
      <c r="N28" s="281"/>
      <c r="O28" s="281"/>
    </row>
    <row r="53" spans="3:8">
      <c r="C53"/>
      <c r="D53"/>
      <c r="E53"/>
      <c r="F53"/>
      <c r="G53"/>
      <c r="H53"/>
    </row>
    <row r="54" spans="3:8">
      <c r="C54"/>
      <c r="D54"/>
      <c r="E54"/>
      <c r="F54"/>
      <c r="G54"/>
      <c r="H54"/>
    </row>
    <row r="55" spans="3:8">
      <c r="C55"/>
      <c r="D55"/>
      <c r="E55"/>
      <c r="F55"/>
      <c r="G55"/>
      <c r="H55"/>
    </row>
    <row r="56" spans="3:8">
      <c r="C56"/>
      <c r="D56"/>
      <c r="E56"/>
      <c r="F56"/>
      <c r="G56"/>
      <c r="H56"/>
    </row>
    <row r="57" spans="3:8">
      <c r="C57"/>
      <c r="D57"/>
      <c r="E57"/>
      <c r="F57"/>
      <c r="G57"/>
      <c r="H57"/>
    </row>
    <row r="58" spans="3:8">
      <c r="C58"/>
      <c r="D58"/>
      <c r="E58"/>
      <c r="F58"/>
      <c r="G58"/>
      <c r="H58"/>
    </row>
    <row r="59" spans="3:8">
      <c r="C59"/>
      <c r="D59"/>
      <c r="E59"/>
      <c r="F59"/>
      <c r="G59"/>
      <c r="H59"/>
    </row>
    <row r="60" spans="3:8">
      <c r="C60"/>
      <c r="D60"/>
      <c r="E60"/>
      <c r="F60"/>
      <c r="G60"/>
      <c r="H60"/>
    </row>
    <row r="61" spans="3:8">
      <c r="C61"/>
      <c r="D61"/>
      <c r="E61"/>
      <c r="F61"/>
      <c r="G61"/>
      <c r="H61"/>
    </row>
    <row r="62" spans="3:8">
      <c r="C62"/>
      <c r="D62"/>
      <c r="E62"/>
      <c r="F62"/>
      <c r="G62"/>
      <c r="H62"/>
    </row>
    <row r="63" spans="3:8">
      <c r="C63"/>
      <c r="D63"/>
      <c r="E63"/>
      <c r="F63"/>
      <c r="G63"/>
      <c r="H63"/>
    </row>
    <row r="64" spans="3:8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  <row r="271" spans="3:8">
      <c r="C271"/>
      <c r="D271"/>
      <c r="E271"/>
      <c r="F271"/>
      <c r="G271"/>
      <c r="H271"/>
    </row>
    <row r="272" spans="3:8">
      <c r="C272"/>
      <c r="D272"/>
      <c r="E272"/>
      <c r="F272"/>
      <c r="G272"/>
      <c r="H272"/>
    </row>
    <row r="273" spans="3:8">
      <c r="C273"/>
      <c r="D273"/>
      <c r="E273"/>
      <c r="F273"/>
      <c r="G273"/>
      <c r="H273"/>
    </row>
    <row r="274" spans="3:8">
      <c r="C274"/>
      <c r="D274"/>
      <c r="E274"/>
      <c r="F274"/>
      <c r="G274"/>
      <c r="H274"/>
    </row>
    <row r="275" spans="3:8">
      <c r="C275"/>
      <c r="D275"/>
      <c r="E275"/>
      <c r="F275"/>
      <c r="G275"/>
      <c r="H275"/>
    </row>
    <row r="276" spans="3:8">
      <c r="C276"/>
      <c r="D276"/>
      <c r="E276"/>
      <c r="F276"/>
      <c r="G276"/>
      <c r="H276"/>
    </row>
    <row r="277" spans="3:8">
      <c r="C277"/>
      <c r="D277"/>
      <c r="E277"/>
      <c r="F277"/>
      <c r="G277"/>
      <c r="H277"/>
    </row>
    <row r="278" spans="3:8">
      <c r="C278"/>
      <c r="D278"/>
      <c r="E278"/>
      <c r="F278"/>
      <c r="G278"/>
      <c r="H278"/>
    </row>
    <row r="279" spans="3:8">
      <c r="C279"/>
      <c r="D279"/>
      <c r="E279"/>
      <c r="F279"/>
      <c r="G279"/>
      <c r="H279"/>
    </row>
    <row r="280" spans="3:8">
      <c r="C280"/>
      <c r="D280"/>
      <c r="E280"/>
      <c r="F280"/>
      <c r="G280"/>
      <c r="H280"/>
    </row>
    <row r="281" spans="3:8">
      <c r="C281"/>
      <c r="D281"/>
      <c r="E281"/>
      <c r="F281"/>
      <c r="G281"/>
      <c r="H281"/>
    </row>
    <row r="282" spans="3:8">
      <c r="C282"/>
      <c r="D282"/>
      <c r="E282"/>
      <c r="F282"/>
      <c r="G282"/>
      <c r="H282"/>
    </row>
    <row r="283" spans="3:8">
      <c r="C283"/>
      <c r="D283"/>
      <c r="E283"/>
      <c r="F283"/>
      <c r="G283"/>
      <c r="H283"/>
    </row>
    <row r="284" spans="3:8">
      <c r="C284"/>
      <c r="D284"/>
      <c r="E284"/>
      <c r="F284"/>
      <c r="G284"/>
      <c r="H284"/>
    </row>
    <row r="285" spans="3:8">
      <c r="C285"/>
      <c r="D285"/>
      <c r="E285"/>
      <c r="F285"/>
      <c r="G285"/>
      <c r="H285"/>
    </row>
    <row r="286" spans="3:8">
      <c r="C286"/>
      <c r="D286"/>
      <c r="E286"/>
      <c r="F286"/>
      <c r="G286"/>
      <c r="H286"/>
    </row>
    <row r="287" spans="3:8">
      <c r="C287"/>
      <c r="D287"/>
      <c r="E287"/>
      <c r="F287"/>
      <c r="G287"/>
      <c r="H287"/>
    </row>
    <row r="288" spans="3:8">
      <c r="C288"/>
      <c r="D288"/>
      <c r="E288"/>
      <c r="F288"/>
      <c r="G288"/>
      <c r="H288"/>
    </row>
    <row r="289" spans="3:8">
      <c r="C289"/>
      <c r="D289"/>
      <c r="E289"/>
      <c r="F289"/>
      <c r="G289"/>
      <c r="H289"/>
    </row>
    <row r="290" spans="3:8">
      <c r="C290"/>
      <c r="D290"/>
      <c r="E290"/>
      <c r="F290"/>
      <c r="G290"/>
      <c r="H290"/>
    </row>
    <row r="291" spans="3:8">
      <c r="C291"/>
      <c r="D291"/>
      <c r="E291"/>
      <c r="F291"/>
      <c r="G291"/>
      <c r="H291"/>
    </row>
    <row r="292" spans="3:8">
      <c r="C292"/>
      <c r="D292"/>
      <c r="E292"/>
      <c r="F292"/>
      <c r="G292"/>
      <c r="H292"/>
    </row>
    <row r="293" spans="3:8">
      <c r="C293"/>
      <c r="D293"/>
      <c r="E293"/>
      <c r="F293"/>
      <c r="G293"/>
      <c r="H293"/>
    </row>
    <row r="294" spans="3:8">
      <c r="C294"/>
      <c r="D294"/>
      <c r="E294"/>
      <c r="F294"/>
      <c r="G294"/>
      <c r="H294"/>
    </row>
    <row r="295" spans="3:8">
      <c r="C295"/>
      <c r="D295"/>
      <c r="E295"/>
      <c r="F295"/>
      <c r="G295"/>
      <c r="H295"/>
    </row>
    <row r="296" spans="3:8">
      <c r="C296"/>
      <c r="D296"/>
      <c r="E296"/>
      <c r="F296"/>
      <c r="G296"/>
      <c r="H296"/>
    </row>
    <row r="297" spans="3:8">
      <c r="C297"/>
      <c r="D297"/>
      <c r="E297"/>
      <c r="F297"/>
      <c r="G297"/>
      <c r="H297"/>
    </row>
    <row r="298" spans="3:8">
      <c r="C298"/>
      <c r="D298"/>
      <c r="E298"/>
      <c r="F298"/>
      <c r="G298"/>
      <c r="H298"/>
    </row>
    <row r="299" spans="3:8">
      <c r="C299"/>
      <c r="D299"/>
      <c r="E299"/>
      <c r="F299"/>
      <c r="G299"/>
      <c r="H299"/>
    </row>
    <row r="300" spans="3:8">
      <c r="C300"/>
      <c r="D300"/>
      <c r="E300"/>
      <c r="F300"/>
      <c r="G300"/>
      <c r="H300"/>
    </row>
    <row r="301" spans="3:8">
      <c r="C301"/>
      <c r="D301"/>
      <c r="E301"/>
      <c r="F301"/>
      <c r="G301"/>
      <c r="H301"/>
    </row>
    <row r="302" spans="3:8">
      <c r="C302"/>
      <c r="D302"/>
      <c r="E302"/>
      <c r="F302"/>
      <c r="G302"/>
      <c r="H302"/>
    </row>
    <row r="303" spans="3:8">
      <c r="C303"/>
      <c r="D303"/>
      <c r="E303"/>
      <c r="F303"/>
      <c r="G303"/>
      <c r="H303"/>
    </row>
    <row r="304" spans="3:8">
      <c r="C304"/>
      <c r="D304"/>
      <c r="E304"/>
      <c r="F304"/>
      <c r="G304"/>
      <c r="H304"/>
    </row>
    <row r="305" spans="3:8">
      <c r="C305"/>
      <c r="D305"/>
      <c r="E305"/>
      <c r="F305"/>
      <c r="G305"/>
      <c r="H305"/>
    </row>
    <row r="306" spans="3:8">
      <c r="C306"/>
      <c r="D306"/>
      <c r="E306"/>
      <c r="F306"/>
      <c r="G306"/>
      <c r="H306"/>
    </row>
    <row r="307" spans="3:8">
      <c r="C307"/>
      <c r="D307"/>
      <c r="E307"/>
      <c r="F307"/>
      <c r="G307"/>
      <c r="H307"/>
    </row>
    <row r="308" spans="3:8">
      <c r="C308"/>
      <c r="D308"/>
      <c r="E308"/>
      <c r="F308"/>
      <c r="G308"/>
      <c r="H308"/>
    </row>
    <row r="309" spans="3:8">
      <c r="C309"/>
      <c r="D309"/>
      <c r="E309"/>
      <c r="F309"/>
      <c r="G309"/>
      <c r="H309"/>
    </row>
    <row r="310" spans="3:8">
      <c r="C310"/>
      <c r="D310"/>
      <c r="E310"/>
      <c r="F310"/>
      <c r="G310"/>
      <c r="H310"/>
    </row>
    <row r="311" spans="3:8">
      <c r="C311"/>
      <c r="D311"/>
      <c r="E311"/>
      <c r="F311"/>
      <c r="G311"/>
      <c r="H311"/>
    </row>
    <row r="312" spans="3:8">
      <c r="C312"/>
      <c r="D312"/>
      <c r="E312"/>
      <c r="F312"/>
      <c r="G312"/>
      <c r="H312"/>
    </row>
    <row r="313" spans="3:8">
      <c r="C313"/>
      <c r="D313"/>
      <c r="E313"/>
      <c r="F313"/>
      <c r="G313"/>
      <c r="H313"/>
    </row>
    <row r="314" spans="3:8">
      <c r="C314"/>
      <c r="D314"/>
      <c r="E314"/>
      <c r="F314"/>
      <c r="G314"/>
      <c r="H314"/>
    </row>
    <row r="315" spans="3:8">
      <c r="C315"/>
      <c r="D315"/>
      <c r="E315"/>
      <c r="F315"/>
      <c r="G315"/>
      <c r="H315"/>
    </row>
    <row r="316" spans="3:8">
      <c r="C316"/>
      <c r="D316"/>
      <c r="E316"/>
      <c r="F316"/>
      <c r="G316"/>
      <c r="H316"/>
    </row>
    <row r="317" spans="3:8">
      <c r="C317"/>
      <c r="D317"/>
      <c r="E317"/>
      <c r="F317"/>
      <c r="G317"/>
      <c r="H317"/>
    </row>
    <row r="318" spans="3:8">
      <c r="C318"/>
      <c r="D318"/>
      <c r="E318"/>
      <c r="F318"/>
      <c r="G318"/>
      <c r="H318"/>
    </row>
    <row r="319" spans="3:8">
      <c r="C319"/>
      <c r="D319"/>
      <c r="E319"/>
      <c r="F319"/>
      <c r="G319"/>
      <c r="H319"/>
    </row>
    <row r="320" spans="3:8">
      <c r="C320"/>
      <c r="D320"/>
      <c r="E320"/>
      <c r="F320"/>
      <c r="G320"/>
      <c r="H320"/>
    </row>
    <row r="321" spans="3:8">
      <c r="C321"/>
      <c r="D321"/>
      <c r="E321"/>
      <c r="F321"/>
      <c r="G321"/>
      <c r="H321"/>
    </row>
    <row r="322" spans="3:8">
      <c r="C322"/>
      <c r="D322"/>
      <c r="E322"/>
      <c r="F322"/>
      <c r="G322"/>
      <c r="H322"/>
    </row>
    <row r="323" spans="3:8">
      <c r="C323"/>
      <c r="D323"/>
      <c r="E323"/>
      <c r="F323"/>
      <c r="G323"/>
      <c r="H323"/>
    </row>
    <row r="324" spans="3:8">
      <c r="C324"/>
      <c r="D324"/>
      <c r="E324"/>
      <c r="F324"/>
      <c r="G324"/>
      <c r="H324"/>
    </row>
    <row r="325" spans="3:8">
      <c r="C325"/>
      <c r="D325"/>
      <c r="E325"/>
      <c r="F325"/>
      <c r="G325"/>
      <c r="H325"/>
    </row>
    <row r="326" spans="3:8">
      <c r="C326"/>
      <c r="D326"/>
      <c r="E326"/>
      <c r="F326"/>
      <c r="G326"/>
      <c r="H326"/>
    </row>
    <row r="327" spans="3:8">
      <c r="C327"/>
      <c r="D327"/>
      <c r="E327"/>
      <c r="F327"/>
      <c r="G327"/>
      <c r="H327"/>
    </row>
    <row r="328" spans="3:8">
      <c r="C328"/>
      <c r="D328"/>
      <c r="E328"/>
      <c r="F328"/>
      <c r="G328"/>
      <c r="H328"/>
    </row>
    <row r="329" spans="3:8">
      <c r="C329"/>
      <c r="D329"/>
      <c r="E329"/>
      <c r="F329"/>
      <c r="G329"/>
      <c r="H329"/>
    </row>
    <row r="330" spans="3:8">
      <c r="C330"/>
      <c r="D330"/>
      <c r="E330"/>
      <c r="F330"/>
      <c r="G330"/>
      <c r="H330"/>
    </row>
    <row r="331" spans="3:8">
      <c r="C331"/>
      <c r="D331"/>
      <c r="E331"/>
      <c r="F331"/>
      <c r="G331"/>
      <c r="H331"/>
    </row>
    <row r="332" spans="3:8">
      <c r="C332"/>
      <c r="D332"/>
      <c r="E332"/>
      <c r="F332"/>
      <c r="G332"/>
      <c r="H332"/>
    </row>
    <row r="333" spans="3:8">
      <c r="C333"/>
      <c r="D333"/>
      <c r="E333"/>
      <c r="F333"/>
      <c r="G333"/>
      <c r="H333"/>
    </row>
    <row r="334" spans="3:8">
      <c r="C334"/>
      <c r="D334"/>
      <c r="E334"/>
      <c r="F334"/>
      <c r="G334"/>
      <c r="H334"/>
    </row>
    <row r="335" spans="3:8">
      <c r="C335"/>
      <c r="D335"/>
      <c r="E335"/>
      <c r="F335"/>
      <c r="G335"/>
      <c r="H335"/>
    </row>
    <row r="336" spans="3:8">
      <c r="C336"/>
      <c r="D336"/>
      <c r="E336"/>
      <c r="F336"/>
      <c r="G336"/>
      <c r="H336"/>
    </row>
    <row r="337" spans="3:8">
      <c r="C337"/>
      <c r="D337"/>
      <c r="E337"/>
      <c r="F337"/>
      <c r="G337"/>
      <c r="H337"/>
    </row>
    <row r="338" spans="3:8">
      <c r="C338"/>
      <c r="D338"/>
      <c r="E338"/>
      <c r="F338"/>
      <c r="G338"/>
      <c r="H338"/>
    </row>
    <row r="339" spans="3:8">
      <c r="C339"/>
      <c r="D339"/>
      <c r="E339"/>
      <c r="F339"/>
      <c r="G339"/>
      <c r="H339"/>
    </row>
    <row r="340" spans="3:8">
      <c r="C340"/>
      <c r="D340"/>
      <c r="E340"/>
      <c r="F340"/>
      <c r="G340"/>
      <c r="H340"/>
    </row>
    <row r="341" spans="3:8">
      <c r="C341"/>
      <c r="D341"/>
      <c r="E341"/>
      <c r="F341"/>
      <c r="G341"/>
      <c r="H341"/>
    </row>
    <row r="342" spans="3:8">
      <c r="C342"/>
      <c r="D342"/>
      <c r="E342"/>
      <c r="F342"/>
      <c r="G342"/>
      <c r="H342"/>
    </row>
    <row r="343" spans="3:8">
      <c r="C343"/>
      <c r="D343"/>
      <c r="E343"/>
      <c r="F343"/>
      <c r="G343"/>
      <c r="H343"/>
    </row>
    <row r="344" spans="3:8">
      <c r="C344"/>
      <c r="D344"/>
      <c r="E344"/>
      <c r="F344"/>
      <c r="G344"/>
      <c r="H344"/>
    </row>
    <row r="345" spans="3:8">
      <c r="C345"/>
      <c r="D345"/>
      <c r="E345"/>
      <c r="F345"/>
      <c r="G345"/>
      <c r="H345"/>
    </row>
    <row r="346" spans="3:8">
      <c r="C346"/>
      <c r="D346"/>
      <c r="E346"/>
      <c r="F346"/>
      <c r="G346"/>
      <c r="H346"/>
    </row>
    <row r="347" spans="3:8">
      <c r="C347"/>
      <c r="D347"/>
      <c r="E347"/>
      <c r="F347"/>
      <c r="G347"/>
      <c r="H347"/>
    </row>
    <row r="348" spans="3:8">
      <c r="C348"/>
      <c r="D348"/>
      <c r="E348"/>
      <c r="F348"/>
      <c r="G348"/>
      <c r="H348"/>
    </row>
    <row r="349" spans="3:8">
      <c r="C349"/>
      <c r="D349"/>
      <c r="E349"/>
      <c r="F349"/>
      <c r="G349"/>
      <c r="H349"/>
    </row>
    <row r="350" spans="3:8">
      <c r="C350"/>
      <c r="D350"/>
      <c r="E350"/>
      <c r="F350"/>
      <c r="G350"/>
      <c r="H350"/>
    </row>
    <row r="351" spans="3:8">
      <c r="C351"/>
      <c r="D351"/>
      <c r="E351"/>
      <c r="F351"/>
      <c r="G351"/>
      <c r="H351"/>
    </row>
    <row r="352" spans="3:8">
      <c r="C352"/>
      <c r="D352"/>
      <c r="E352"/>
      <c r="F352"/>
      <c r="G352"/>
      <c r="H352"/>
    </row>
    <row r="353" spans="3:8">
      <c r="C353"/>
      <c r="D353"/>
      <c r="E353"/>
      <c r="F353"/>
      <c r="G353"/>
      <c r="H353"/>
    </row>
    <row r="354" spans="3:8">
      <c r="C354"/>
      <c r="D354"/>
      <c r="E354"/>
      <c r="F354"/>
      <c r="G354"/>
      <c r="H354"/>
    </row>
    <row r="355" spans="3:8">
      <c r="C355"/>
      <c r="D355"/>
      <c r="E355"/>
      <c r="F355"/>
      <c r="G355"/>
      <c r="H355"/>
    </row>
    <row r="356" spans="3:8">
      <c r="C356"/>
      <c r="D356"/>
      <c r="E356"/>
      <c r="F356"/>
      <c r="G356"/>
      <c r="H356"/>
    </row>
    <row r="357" spans="3:8">
      <c r="C357"/>
      <c r="D357"/>
      <c r="E357"/>
      <c r="F357"/>
      <c r="G357"/>
      <c r="H357"/>
    </row>
    <row r="358" spans="3:8">
      <c r="C358"/>
      <c r="D358"/>
      <c r="E358"/>
      <c r="F358"/>
      <c r="G358"/>
      <c r="H358"/>
    </row>
    <row r="359" spans="3:8">
      <c r="C359"/>
      <c r="D359"/>
      <c r="E359"/>
      <c r="F359"/>
      <c r="G359"/>
      <c r="H359"/>
    </row>
    <row r="360" spans="3:8">
      <c r="C360"/>
      <c r="D360"/>
      <c r="E360"/>
      <c r="F360"/>
      <c r="G360"/>
      <c r="H360"/>
    </row>
    <row r="361" spans="3:8">
      <c r="C361"/>
      <c r="D361"/>
      <c r="E361"/>
      <c r="F361"/>
      <c r="G361"/>
      <c r="H361"/>
    </row>
    <row r="362" spans="3:8">
      <c r="C362"/>
      <c r="D362"/>
      <c r="E362"/>
      <c r="F362"/>
      <c r="G362"/>
      <c r="H362"/>
    </row>
    <row r="363" spans="3:8">
      <c r="C363"/>
      <c r="D363"/>
      <c r="E363"/>
      <c r="F363"/>
      <c r="G363"/>
      <c r="H363"/>
    </row>
    <row r="364" spans="3:8">
      <c r="C364"/>
      <c r="D364"/>
      <c r="E364"/>
      <c r="F364"/>
      <c r="G364"/>
      <c r="H364"/>
    </row>
    <row r="365" spans="3:8">
      <c r="C365"/>
      <c r="D365"/>
      <c r="E365"/>
      <c r="F365"/>
      <c r="G365"/>
      <c r="H365"/>
    </row>
    <row r="366" spans="3:8">
      <c r="C366"/>
      <c r="D366"/>
      <c r="E366"/>
      <c r="F366"/>
      <c r="G366"/>
      <c r="H366"/>
    </row>
  </sheetData>
  <mergeCells count="3">
    <mergeCell ref="C3:X3"/>
    <mergeCell ref="C14:X14"/>
    <mergeCell ref="P17:P18"/>
  </mergeCells>
  <hyperlinks>
    <hyperlink ref="P17:P18" location="'GRAFICA ZONAS ALOJA PAIS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J5:K40"/>
  <sheetViews>
    <sheetView showGridLines="0" zoomScaleNormal="100" workbookViewId="0"/>
  </sheetViews>
  <sheetFormatPr baseColWidth="10" defaultRowHeight="12.75"/>
  <cols>
    <col min="3" max="3" width="12.85546875" customWidth="1"/>
    <col min="10" max="10" width="12.28515625" customWidth="1"/>
  </cols>
  <sheetData>
    <row r="5" ht="18.75" customHeight="1"/>
    <row r="34" spans="10:11">
      <c r="J34" s="20"/>
      <c r="K34" s="20"/>
    </row>
    <row r="35" spans="10:11">
      <c r="J35" s="20"/>
      <c r="K35" s="20"/>
    </row>
    <row r="36" spans="10:11" ht="17.25" customHeight="1">
      <c r="J36" s="20"/>
      <c r="K36" s="20"/>
    </row>
    <row r="37" spans="10:11">
      <c r="J37" s="20"/>
      <c r="K37" s="92" t="s">
        <v>67</v>
      </c>
    </row>
    <row r="38" spans="10:11">
      <c r="J38" s="20"/>
      <c r="K38" s="92"/>
    </row>
    <row r="39" spans="10:11">
      <c r="J39" s="20"/>
      <c r="K39" s="20"/>
    </row>
    <row r="40" spans="10:11">
      <c r="J40" s="20"/>
      <c r="K40" s="20"/>
    </row>
  </sheetData>
  <mergeCells count="1">
    <mergeCell ref="K37:K38"/>
  </mergeCells>
  <hyperlinks>
    <hyperlink ref="K37:K38" location="'Zonas de aloja Total y País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X35"/>
  <sheetViews>
    <sheetView showGridLines="0" zoomScaleNormal="100" workbookViewId="0"/>
  </sheetViews>
  <sheetFormatPr baseColWidth="10" defaultRowHeight="12.75"/>
  <cols>
    <col min="1" max="1" width="22.7109375" style="1" customWidth="1"/>
    <col min="2" max="2" width="22.28515625" style="1" customWidth="1"/>
    <col min="3" max="9" width="9.7109375" style="1" customWidth="1"/>
    <col min="10" max="10" width="10.42578125" style="1" customWidth="1"/>
    <col min="11" max="12" width="9.85546875" style="1" customWidth="1"/>
    <col min="13" max="14" width="11.42578125" style="1" customWidth="1"/>
    <col min="15" max="20" width="11.42578125" style="1" hidden="1" customWidth="1"/>
    <col min="21" max="22" width="13.85546875" hidden="1" customWidth="1"/>
    <col min="23" max="23" width="0" hidden="1" customWidth="1"/>
    <col min="25" max="16384" width="11.42578125" style="1"/>
  </cols>
  <sheetData>
    <row r="2" spans="2:23" ht="23.25" customHeight="1"/>
    <row r="3" spans="2:23" ht="18" customHeight="1">
      <c r="B3" s="285" t="s">
        <v>235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</row>
    <row r="4" spans="2:23" ht="29.25" customHeight="1">
      <c r="B4" s="13"/>
      <c r="C4" s="13">
        <v>2007</v>
      </c>
      <c r="D4" s="13">
        <v>2008</v>
      </c>
      <c r="E4" s="13">
        <v>2009</v>
      </c>
      <c r="F4" s="13">
        <v>2010</v>
      </c>
      <c r="G4" s="286" t="s">
        <v>497</v>
      </c>
      <c r="H4" s="286" t="s">
        <v>498</v>
      </c>
      <c r="I4" s="286" t="s">
        <v>322</v>
      </c>
      <c r="J4" s="14" t="s">
        <v>148</v>
      </c>
      <c r="K4" s="14" t="s">
        <v>149</v>
      </c>
      <c r="L4" s="14" t="s">
        <v>111</v>
      </c>
      <c r="M4" s="14" t="s">
        <v>96</v>
      </c>
      <c r="N4" s="14" t="s">
        <v>131</v>
      </c>
      <c r="O4" s="14" t="s">
        <v>161</v>
      </c>
      <c r="P4" s="14" t="s">
        <v>162</v>
      </c>
      <c r="Q4" s="14" t="s">
        <v>260</v>
      </c>
      <c r="R4" s="14" t="s">
        <v>219</v>
      </c>
      <c r="S4" s="14" t="s">
        <v>220</v>
      </c>
      <c r="T4" s="14" t="s">
        <v>261</v>
      </c>
      <c r="U4" s="13" t="s">
        <v>51</v>
      </c>
      <c r="V4" s="13" t="s">
        <v>52</v>
      </c>
      <c r="W4" s="14" t="s">
        <v>110</v>
      </c>
    </row>
    <row r="5" spans="2:23" ht="15" customHeight="1">
      <c r="B5" s="59" t="s">
        <v>236</v>
      </c>
      <c r="C5" s="16">
        <v>47.527272727272702</v>
      </c>
      <c r="D5" s="16">
        <v>50.109090909090909</v>
      </c>
      <c r="E5" s="16">
        <v>50.9</v>
      </c>
      <c r="F5" s="16">
        <v>54.218181818181819</v>
      </c>
      <c r="G5" s="17">
        <f t="shared" ref="G5:I11" si="0">D5/C5-1</f>
        <v>5.4322876817139099E-2</v>
      </c>
      <c r="H5" s="17">
        <f t="shared" si="0"/>
        <v>1.5783744557329449E-2</v>
      </c>
      <c r="I5" s="17">
        <f t="shared" si="0"/>
        <v>6.5190212537953318E-2</v>
      </c>
      <c r="J5" s="60">
        <v>47.055306427503737</v>
      </c>
      <c r="K5" s="60">
        <v>49.481904189818295</v>
      </c>
      <c r="L5" s="16">
        <v>51.957295373665481</v>
      </c>
      <c r="M5" s="61">
        <f t="shared" ref="M5:M10" si="1">K5/J5-1</f>
        <v>5.1569056638768762E-2</v>
      </c>
      <c r="N5" s="96">
        <f>IFERROR(L5/K5-1,"-")</f>
        <v>5.0026190874775223E-2</v>
      </c>
      <c r="O5" s="60">
        <v>50.09272997032641</v>
      </c>
      <c r="P5" s="60">
        <v>54.066015120781856</v>
      </c>
      <c r="Q5" s="61">
        <f>P5/O5-1</f>
        <v>7.9318598782879501E-2</v>
      </c>
      <c r="R5" s="60">
        <v>52.081044794336627</v>
      </c>
      <c r="S5" s="60">
        <v>54.99696417729205</v>
      </c>
      <c r="T5" s="61">
        <f>S5/R5-1</f>
        <v>5.5988112267526979E-2</v>
      </c>
      <c r="U5" s="16">
        <v>47.577854671280278</v>
      </c>
      <c r="V5" s="16">
        <v>51.121076233183857</v>
      </c>
      <c r="W5" s="96">
        <f>IFERROR(V5/U5-1,"-")</f>
        <v>7.4472075010191485E-2</v>
      </c>
    </row>
    <row r="6" spans="2:23" ht="15" customHeight="1">
      <c r="B6" s="59" t="s">
        <v>237</v>
      </c>
      <c r="C6" s="16">
        <v>19.390909090909101</v>
      </c>
      <c r="D6" s="16">
        <v>19.136363636363637</v>
      </c>
      <c r="E6" s="16">
        <v>19.281818181818181</v>
      </c>
      <c r="F6" s="16">
        <v>18.109090909090909</v>
      </c>
      <c r="G6" s="17">
        <f t="shared" si="0"/>
        <v>-1.3127051101735177E-2</v>
      </c>
      <c r="H6" s="17">
        <f t="shared" si="0"/>
        <v>7.6009501187648265E-3</v>
      </c>
      <c r="I6" s="17">
        <f t="shared" si="0"/>
        <v>-6.0820367751060811E-2</v>
      </c>
      <c r="J6" s="60">
        <v>21.300448430493272</v>
      </c>
      <c r="K6" s="60">
        <v>21.414626820843971</v>
      </c>
      <c r="L6" s="16">
        <v>19.897880241373976</v>
      </c>
      <c r="M6" s="61">
        <f t="shared" si="1"/>
        <v>5.3603749575170667E-3</v>
      </c>
      <c r="N6" s="96">
        <f t="shared" ref="N6:N11" si="2">IFERROR(L6/K6-1,"-")</f>
        <v>-7.0827597985208213E-2</v>
      </c>
      <c r="O6" s="60">
        <v>20.326409495548962</v>
      </c>
      <c r="P6" s="60">
        <v>19.343536787755855</v>
      </c>
      <c r="Q6" s="61">
        <f t="shared" ref="Q6:Q11" si="3">P6/O6-1</f>
        <v>-4.8354467522084166E-2</v>
      </c>
      <c r="R6" s="60">
        <v>18.528011717319664</v>
      </c>
      <c r="S6" s="60">
        <v>17.619914996964177</v>
      </c>
      <c r="T6" s="61">
        <f t="shared" ref="T6:T11" si="4">S6/R6-1</f>
        <v>-4.9012097693494794E-2</v>
      </c>
      <c r="U6" s="16">
        <v>23.875432525951556</v>
      </c>
      <c r="V6" s="16">
        <v>20.777279521674142</v>
      </c>
      <c r="W6" s="96">
        <f t="shared" ref="W6:W11" si="5">IFERROR(V6/U6-1,"-")</f>
        <v>-0.12976322003422791</v>
      </c>
    </row>
    <row r="7" spans="2:23" ht="15" customHeight="1">
      <c r="B7" s="59" t="s">
        <v>238</v>
      </c>
      <c r="C7" s="16">
        <v>13.472727272727299</v>
      </c>
      <c r="D7" s="16">
        <v>12.236363636363636</v>
      </c>
      <c r="E7" s="16">
        <v>11.981818181818182</v>
      </c>
      <c r="F7" s="16">
        <v>11.227272727272727</v>
      </c>
      <c r="G7" s="17">
        <f t="shared" si="0"/>
        <v>-9.1767881241567206E-2</v>
      </c>
      <c r="H7" s="17">
        <f t="shared" si="0"/>
        <v>-2.080237741456159E-2</v>
      </c>
      <c r="I7" s="17">
        <f t="shared" si="0"/>
        <v>-6.2974203338391654E-2</v>
      </c>
      <c r="J7" s="60">
        <v>13.183856502242152</v>
      </c>
      <c r="K7" s="60">
        <v>11.698453221204385</v>
      </c>
      <c r="L7" s="16">
        <v>12.037753365310227</v>
      </c>
      <c r="M7" s="61">
        <f t="shared" si="1"/>
        <v>-0.11266834410592586</v>
      </c>
      <c r="N7" s="96">
        <f t="shared" si="2"/>
        <v>2.9003846721447957E-2</v>
      </c>
      <c r="O7" s="60">
        <v>12.091988130563799</v>
      </c>
      <c r="P7" s="60">
        <v>10.455467453439056</v>
      </c>
      <c r="Q7" s="61">
        <f t="shared" si="3"/>
        <v>-0.13533925599780083</v>
      </c>
      <c r="R7" s="60">
        <v>11.961430489442206</v>
      </c>
      <c r="S7" s="60">
        <v>10.819672131147541</v>
      </c>
      <c r="T7" s="61">
        <f t="shared" si="4"/>
        <v>-9.545332887253255E-2</v>
      </c>
      <c r="U7" s="16">
        <v>11.314878892733564</v>
      </c>
      <c r="V7" s="16">
        <v>11.696562032884902</v>
      </c>
      <c r="W7" s="96">
        <f t="shared" si="5"/>
        <v>3.3732852447625916E-2</v>
      </c>
    </row>
    <row r="8" spans="2:23" ht="15" customHeight="1">
      <c r="B8" s="59" t="s">
        <v>184</v>
      </c>
      <c r="C8" s="16">
        <v>10.6181818181818</v>
      </c>
      <c r="D8" s="16">
        <v>8.709090909090909</v>
      </c>
      <c r="E8" s="16">
        <v>9.3818181818181809</v>
      </c>
      <c r="F8" s="16">
        <v>8.3545454545454554</v>
      </c>
      <c r="G8" s="17">
        <f t="shared" si="0"/>
        <v>-0.17979452054794376</v>
      </c>
      <c r="H8" s="17">
        <f t="shared" si="0"/>
        <v>7.7244258872651184E-2</v>
      </c>
      <c r="I8" s="17">
        <f t="shared" si="0"/>
        <v>-0.10949612403100761</v>
      </c>
      <c r="J8" s="60">
        <v>8.5650224215246631</v>
      </c>
      <c r="K8" s="60">
        <v>8.6048956299744699</v>
      </c>
      <c r="L8" s="16">
        <v>7.2876373201299707</v>
      </c>
      <c r="M8" s="61">
        <f t="shared" si="1"/>
        <v>4.6553536567051079E-3</v>
      </c>
      <c r="N8" s="96">
        <f t="shared" si="2"/>
        <v>-0.15308242731683286</v>
      </c>
      <c r="O8" s="60">
        <v>8.7908011869436198</v>
      </c>
      <c r="P8" s="60">
        <v>8.2057901530518169</v>
      </c>
      <c r="Q8" s="61">
        <f t="shared" si="3"/>
        <v>-6.6548090606426191E-2</v>
      </c>
      <c r="R8" s="60">
        <v>9.3494446478701327</v>
      </c>
      <c r="S8" s="60">
        <v>8.706739526411658</v>
      </c>
      <c r="T8" s="61">
        <f t="shared" si="4"/>
        <v>-6.874259869594368E-2</v>
      </c>
      <c r="U8" s="16">
        <v>8.7889273356401389</v>
      </c>
      <c r="V8" s="16">
        <v>7.8101644245142001</v>
      </c>
      <c r="W8" s="96">
        <f t="shared" si="5"/>
        <v>-0.11136318162023473</v>
      </c>
    </row>
    <row r="9" spans="2:23" ht="15" customHeight="1">
      <c r="B9" s="59" t="s">
        <v>239</v>
      </c>
      <c r="C9" s="180">
        <v>8.6363636363636402</v>
      </c>
      <c r="D9" s="180">
        <v>9.463636363636363</v>
      </c>
      <c r="E9" s="180">
        <v>8.0272727272727273</v>
      </c>
      <c r="F9" s="180">
        <v>7.581818181818182</v>
      </c>
      <c r="G9" s="17">
        <f t="shared" si="0"/>
        <v>9.578947368420998E-2</v>
      </c>
      <c r="H9" s="17">
        <f t="shared" si="0"/>
        <v>-0.15177713736791543</v>
      </c>
      <c r="I9" s="17">
        <f t="shared" si="0"/>
        <v>-5.5492638731596822E-2</v>
      </c>
      <c r="J9" s="287">
        <v>9.5067264573991039</v>
      </c>
      <c r="K9" s="287">
        <v>8.2144466136056469</v>
      </c>
      <c r="L9" s="180">
        <v>8.2005260714838304</v>
      </c>
      <c r="M9" s="61">
        <f t="shared" si="1"/>
        <v>-0.13593320998393443</v>
      </c>
      <c r="N9" s="96">
        <f t="shared" si="2"/>
        <v>-1.6946414988880942E-3</v>
      </c>
      <c r="O9" s="287">
        <v>8.2900593471810087</v>
      </c>
      <c r="P9" s="287">
        <v>7.431311082426701</v>
      </c>
      <c r="Q9" s="61">
        <f t="shared" si="3"/>
        <v>-0.10358771014664936</v>
      </c>
      <c r="R9" s="287">
        <v>7.7016965702428903</v>
      </c>
      <c r="S9" s="287">
        <v>7.419550698239223</v>
      </c>
      <c r="T9" s="61">
        <f t="shared" si="4"/>
        <v>-3.6634249276165542E-2</v>
      </c>
      <c r="U9" s="180">
        <v>7.7508650519031139</v>
      </c>
      <c r="V9" s="180">
        <v>8.071748878923767</v>
      </c>
      <c r="W9" s="96">
        <f t="shared" si="5"/>
        <v>4.1399743754003904E-2</v>
      </c>
    </row>
    <row r="10" spans="2:23" ht="15" customHeight="1">
      <c r="B10" s="59" t="s">
        <v>240</v>
      </c>
      <c r="C10" s="180">
        <v>0.27272727272727298</v>
      </c>
      <c r="D10" s="180">
        <v>0.3</v>
      </c>
      <c r="E10" s="180">
        <v>0.38181818181818183</v>
      </c>
      <c r="F10" s="180">
        <v>0.48181818181818181</v>
      </c>
      <c r="G10" s="17">
        <f t="shared" si="0"/>
        <v>9.9999999999998979E-2</v>
      </c>
      <c r="H10" s="17">
        <f t="shared" si="0"/>
        <v>0.27272727272727293</v>
      </c>
      <c r="I10" s="17">
        <f t="shared" si="0"/>
        <v>0.26190476190476186</v>
      </c>
      <c r="J10" s="287">
        <v>0.38863976083707025</v>
      </c>
      <c r="K10" s="287">
        <v>0.55563898483255747</v>
      </c>
      <c r="L10" s="180">
        <v>0.58796224663468977</v>
      </c>
      <c r="M10" s="61">
        <f t="shared" si="1"/>
        <v>0.42970184943454215</v>
      </c>
      <c r="N10" s="96">
        <f t="shared" si="2"/>
        <v>5.8173135227134853E-2</v>
      </c>
      <c r="O10" s="287">
        <v>0.37091988130563797</v>
      </c>
      <c r="P10" s="287">
        <v>0.47943942467269041</v>
      </c>
      <c r="Q10" s="61">
        <f t="shared" si="3"/>
        <v>0.29256868891757337</v>
      </c>
      <c r="R10" s="287">
        <v>0.32954961552544854</v>
      </c>
      <c r="S10" s="287">
        <v>0.41287188828172433</v>
      </c>
      <c r="T10" s="61">
        <f t="shared" si="4"/>
        <v>0.25283680766376571</v>
      </c>
      <c r="U10" s="180">
        <v>0.69204152249134943</v>
      </c>
      <c r="V10" s="180">
        <v>0.4857997010463378</v>
      </c>
      <c r="W10" s="96">
        <f t="shared" si="5"/>
        <v>-0.29801943198804182</v>
      </c>
    </row>
    <row r="11" spans="2:23" ht="15" customHeight="1">
      <c r="B11" s="59" t="s">
        <v>241</v>
      </c>
      <c r="C11" s="180">
        <v>8.1818181818181804E-2</v>
      </c>
      <c r="D11" s="180">
        <v>4.5454545454545456E-2</v>
      </c>
      <c r="E11" s="180">
        <v>4.5454545454545456E-2</v>
      </c>
      <c r="F11" s="180">
        <v>2.7272727272727271E-2</v>
      </c>
      <c r="G11" s="17">
        <f t="shared" si="0"/>
        <v>-0.44444444444444431</v>
      </c>
      <c r="H11" s="17">
        <f t="shared" si="0"/>
        <v>0</v>
      </c>
      <c r="I11" s="17">
        <f t="shared" si="0"/>
        <v>-0.4</v>
      </c>
      <c r="J11" s="287">
        <v>0</v>
      </c>
      <c r="K11" s="287">
        <v>3.003453972067878E-2</v>
      </c>
      <c r="L11" s="180">
        <v>3.0945381401825778E-2</v>
      </c>
      <c r="M11" s="96" t="s">
        <v>90</v>
      </c>
      <c r="N11" s="96">
        <f t="shared" si="2"/>
        <v>3.0326473773789386E-2</v>
      </c>
      <c r="O11" s="287">
        <v>3.7091988130563795E-2</v>
      </c>
      <c r="P11" s="287">
        <v>1.8439977872026555E-2</v>
      </c>
      <c r="Q11" s="61">
        <f t="shared" si="3"/>
        <v>-0.50285819657016406</v>
      </c>
      <c r="R11" s="287">
        <v>4.8822165263029418E-2</v>
      </c>
      <c r="S11" s="287">
        <v>2.4286581663630843E-2</v>
      </c>
      <c r="T11" s="61">
        <f t="shared" si="4"/>
        <v>-0.50255009107468129</v>
      </c>
      <c r="U11" s="180">
        <v>0</v>
      </c>
      <c r="V11" s="180">
        <v>3.7369207772795218E-2</v>
      </c>
      <c r="W11" s="96" t="str">
        <f t="shared" si="5"/>
        <v>-</v>
      </c>
    </row>
    <row r="12" spans="2:23" ht="15" customHeight="1">
      <c r="B12" s="288" t="s">
        <v>242</v>
      </c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</row>
    <row r="13" spans="2:23">
      <c r="N13" s="92" t="s">
        <v>94</v>
      </c>
    </row>
    <row r="14" spans="2:23">
      <c r="N14" s="92"/>
    </row>
    <row r="15" spans="2:23" ht="18" customHeight="1">
      <c r="B15" s="285" t="s">
        <v>243</v>
      </c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</row>
    <row r="16" spans="2:23" ht="15" customHeight="1">
      <c r="B16" s="13"/>
      <c r="C16" s="13">
        <v>2008</v>
      </c>
      <c r="D16" s="13">
        <v>2008</v>
      </c>
      <c r="E16" s="13">
        <v>2009</v>
      </c>
      <c r="F16" s="13">
        <v>2010</v>
      </c>
      <c r="G16" s="286" t="s">
        <v>497</v>
      </c>
      <c r="H16" s="286" t="s">
        <v>498</v>
      </c>
      <c r="I16" s="286" t="s">
        <v>322</v>
      </c>
      <c r="J16" s="14" t="s">
        <v>148</v>
      </c>
      <c r="K16" s="14" t="s">
        <v>149</v>
      </c>
      <c r="L16" s="14" t="s">
        <v>111</v>
      </c>
      <c r="M16" s="14" t="s">
        <v>96</v>
      </c>
      <c r="N16" s="14"/>
      <c r="O16" s="14" t="s">
        <v>161</v>
      </c>
      <c r="P16" s="14" t="s">
        <v>162</v>
      </c>
      <c r="Q16" s="14" t="s">
        <v>260</v>
      </c>
      <c r="R16" s="14" t="s">
        <v>219</v>
      </c>
      <c r="S16" s="14" t="s">
        <v>220</v>
      </c>
      <c r="T16" s="14" t="s">
        <v>261</v>
      </c>
      <c r="U16" s="13" t="s">
        <v>51</v>
      </c>
      <c r="V16" s="13" t="s">
        <v>52</v>
      </c>
      <c r="W16" s="14" t="s">
        <v>110</v>
      </c>
    </row>
    <row r="17" spans="2:23" ht="15" customHeight="1">
      <c r="B17" s="45" t="s">
        <v>244</v>
      </c>
      <c r="C17" s="16">
        <v>5.8363636363636404</v>
      </c>
      <c r="D17" s="16">
        <v>5.8636363636363633</v>
      </c>
      <c r="E17" s="16">
        <v>6.8909090909090907</v>
      </c>
      <c r="F17" s="16">
        <v>7.5181818181818185</v>
      </c>
      <c r="G17" s="17">
        <f t="shared" ref="G17:H29" si="6">D17/C17-1</f>
        <v>4.6728971962608501E-3</v>
      </c>
      <c r="H17" s="17">
        <f t="shared" si="6"/>
        <v>0.17519379844961236</v>
      </c>
      <c r="I17" s="17">
        <f>IFERROR(F17/E17-1,"-")</f>
        <v>9.1029023746701965E-2</v>
      </c>
      <c r="J17" s="60">
        <v>6.2780269058295968</v>
      </c>
      <c r="K17" s="60">
        <v>6.3072533413425438</v>
      </c>
      <c r="L17" s="16">
        <v>7.9220176388673993</v>
      </c>
      <c r="M17" s="61">
        <f>K17/J17-1</f>
        <v>4.6553536567051079E-3</v>
      </c>
      <c r="N17" s="96">
        <f>IFERROR(L17/K17-1,"-")</f>
        <v>0.25601703469566695</v>
      </c>
      <c r="O17" s="60">
        <v>6.7136498516320477</v>
      </c>
      <c r="P17" s="60">
        <v>6.7305919232896922</v>
      </c>
      <c r="Q17" s="61">
        <f>IFERROR(P17/O17-1,"-")</f>
        <v>2.5235262535363567E-3</v>
      </c>
      <c r="R17" s="60">
        <v>6.8839253020871478</v>
      </c>
      <c r="S17" s="60">
        <v>7.4316939890710385</v>
      </c>
      <c r="T17" s="61">
        <f>IFERROR(S17/R17-1,"-")</f>
        <v>7.9572142774096077E-2</v>
      </c>
      <c r="U17" s="16">
        <v>5.6747404844290656</v>
      </c>
      <c r="V17" s="16">
        <v>7.361733931240658</v>
      </c>
      <c r="W17" s="61">
        <f>IFERROR(V17/U17-1,"-")</f>
        <v>0.29728116227350632</v>
      </c>
    </row>
    <row r="18" spans="2:23" ht="15" customHeight="1">
      <c r="B18" s="45" t="s">
        <v>245</v>
      </c>
      <c r="C18" s="16">
        <v>35.636363636363598</v>
      </c>
      <c r="D18" s="16">
        <v>38.481818181818184</v>
      </c>
      <c r="E18" s="16">
        <v>37.972727272727276</v>
      </c>
      <c r="F18" s="16">
        <v>40.772727272727273</v>
      </c>
      <c r="G18" s="17">
        <f t="shared" si="6"/>
        <v>7.9846938775511411E-2</v>
      </c>
      <c r="H18" s="17">
        <f t="shared" si="6"/>
        <v>-1.3229388140798437E-2</v>
      </c>
      <c r="I18" s="17">
        <f t="shared" ref="I18:I32" si="7">IFERROR(F18/E18-1,"-")</f>
        <v>7.3737131912856135E-2</v>
      </c>
      <c r="J18" s="60">
        <v>33.856502242152466</v>
      </c>
      <c r="K18" s="60">
        <v>36.852380237272861</v>
      </c>
      <c r="L18" s="16">
        <v>37.645056475321056</v>
      </c>
      <c r="M18" s="61">
        <f t="shared" ref="M18:M32" si="8">K18/J18-1</f>
        <v>8.848752223997991E-2</v>
      </c>
      <c r="N18" s="96">
        <f t="shared" ref="N18:N32" si="9">IFERROR(L18/K18-1,"-")</f>
        <v>2.1509499059343629E-2</v>
      </c>
      <c r="O18" s="60">
        <v>36.405786350148368</v>
      </c>
      <c r="P18" s="60">
        <v>40.899870920154896</v>
      </c>
      <c r="Q18" s="61">
        <f>IFERROR(P18/O18-1,"-")</f>
        <v>0.12344423841811114</v>
      </c>
      <c r="R18" s="60">
        <v>38.813621384108387</v>
      </c>
      <c r="S18" s="60">
        <v>41.590771098967821</v>
      </c>
      <c r="T18" s="61">
        <f>IFERROR(S18/R18-1,"-")</f>
        <v>7.155090444604828E-2</v>
      </c>
      <c r="U18" s="16">
        <v>34.775086505190309</v>
      </c>
      <c r="V18" s="16">
        <v>36.771300448430495</v>
      </c>
      <c r="W18" s="61">
        <f>IFERROR(V18/U18-1,"-")</f>
        <v>5.740356513397149E-2</v>
      </c>
    </row>
    <row r="19" spans="2:23" ht="15" customHeight="1">
      <c r="B19" s="45" t="s">
        <v>246</v>
      </c>
      <c r="C19" s="16">
        <v>5.4363636363636401</v>
      </c>
      <c r="D19" s="16">
        <v>5.127272727272727</v>
      </c>
      <c r="E19" s="16">
        <v>5.2545454545454549</v>
      </c>
      <c r="F19" s="16">
        <v>5.0272727272727273</v>
      </c>
      <c r="G19" s="17">
        <f t="shared" si="6"/>
        <v>-5.6856187290970639E-2</v>
      </c>
      <c r="H19" s="17">
        <f t="shared" si="6"/>
        <v>2.4822695035461084E-2</v>
      </c>
      <c r="I19" s="17">
        <f t="shared" si="7"/>
        <v>-4.3252595155709339E-2</v>
      </c>
      <c r="J19" s="60">
        <v>6.0388639760837073</v>
      </c>
      <c r="K19" s="60">
        <v>5.3611653401411621</v>
      </c>
      <c r="L19" s="16">
        <v>5.0905152406003404</v>
      </c>
      <c r="M19" s="61">
        <f>K19/J19-1</f>
        <v>-0.1122228681795947</v>
      </c>
      <c r="N19" s="96">
        <f t="shared" si="9"/>
        <v>-5.0483445737880439E-2</v>
      </c>
      <c r="O19" s="60">
        <v>6.1016320474777448</v>
      </c>
      <c r="P19" s="60">
        <v>5.4397934722478336</v>
      </c>
      <c r="Q19" s="61">
        <f t="shared" ref="Q19:Q32" si="10">IFERROR(P19/O19-1,"-")</f>
        <v>-0.10846910631123652</v>
      </c>
      <c r="R19" s="60">
        <v>5.565726839985353</v>
      </c>
      <c r="S19" s="60">
        <v>5.1001821493624773</v>
      </c>
      <c r="T19" s="61">
        <f t="shared" ref="T19:T32" si="11">IFERROR(S19/R19-1,"-")</f>
        <v>-8.3644904611254844E-2</v>
      </c>
      <c r="U19" s="16">
        <v>6.0553633217993079</v>
      </c>
      <c r="V19" s="16">
        <v>5.3811659192825116</v>
      </c>
      <c r="W19" s="61">
        <f t="shared" ref="W19:W32" si="12">IFERROR(V19/U19-1,"-")</f>
        <v>-0.11133888532991665</v>
      </c>
    </row>
    <row r="20" spans="2:23" ht="15" customHeight="1">
      <c r="B20" s="45" t="s">
        <v>247</v>
      </c>
      <c r="C20" s="16">
        <v>0.4</v>
      </c>
      <c r="D20" s="16">
        <v>0.39090909090909093</v>
      </c>
      <c r="E20" s="16">
        <v>0.41818181818181815</v>
      </c>
      <c r="F20" s="16">
        <v>0.37272727272727274</v>
      </c>
      <c r="G20" s="17">
        <f t="shared" si="6"/>
        <v>-2.2727272727272707E-2</v>
      </c>
      <c r="H20" s="17">
        <f t="shared" si="6"/>
        <v>6.9767441860465018E-2</v>
      </c>
      <c r="I20" s="17">
        <f t="shared" si="7"/>
        <v>-0.10869565217391297</v>
      </c>
      <c r="J20" s="60">
        <v>0.47832585949177875</v>
      </c>
      <c r="K20" s="60">
        <v>0.42048355608950294</v>
      </c>
      <c r="L20" s="16">
        <v>0.43323533962556088</v>
      </c>
      <c r="M20" s="61">
        <f t="shared" si="8"/>
        <v>-0.12092656555038284</v>
      </c>
      <c r="N20" s="96">
        <f t="shared" si="9"/>
        <v>3.0326473773789164E-2</v>
      </c>
      <c r="O20" s="60">
        <v>0.44510385756676557</v>
      </c>
      <c r="P20" s="60">
        <v>0.42411949105661073</v>
      </c>
      <c r="Q20" s="61">
        <f t="shared" si="10"/>
        <v>-4.7144876759481202E-2</v>
      </c>
      <c r="R20" s="60">
        <v>0.43939948736726475</v>
      </c>
      <c r="S20" s="60">
        <v>0.41287188828172433</v>
      </c>
      <c r="T20" s="61">
        <f t="shared" si="11"/>
        <v>-6.0372394252175776E-2</v>
      </c>
      <c r="U20" s="16">
        <v>0.38062283737024222</v>
      </c>
      <c r="V20" s="16">
        <v>0.59790732436472349</v>
      </c>
      <c r="W20" s="61">
        <f t="shared" si="12"/>
        <v>0.57086560674004616</v>
      </c>
    </row>
    <row r="21" spans="2:23" ht="15" customHeight="1">
      <c r="B21" s="45" t="s">
        <v>248</v>
      </c>
      <c r="C21" s="16">
        <v>3.2272727272727302</v>
      </c>
      <c r="D21" s="16">
        <v>3.2</v>
      </c>
      <c r="E21" s="16">
        <v>2.5181818181818181</v>
      </c>
      <c r="F21" s="16">
        <v>2.6</v>
      </c>
      <c r="G21" s="17">
        <f t="shared" si="6"/>
        <v>-8.4507042253529896E-3</v>
      </c>
      <c r="H21" s="17">
        <f t="shared" si="6"/>
        <v>-0.21306818181818188</v>
      </c>
      <c r="I21" s="17">
        <f t="shared" si="7"/>
        <v>3.2490974729241895E-2</v>
      </c>
      <c r="J21" s="60">
        <v>2.7952167414050821</v>
      </c>
      <c r="K21" s="60">
        <v>2.5679531461180356</v>
      </c>
      <c r="L21" s="16">
        <v>2.3363762958378462</v>
      </c>
      <c r="M21" s="61">
        <f t="shared" si="8"/>
        <v>-8.1304462698948754E-2</v>
      </c>
      <c r="N21" s="96">
        <f t="shared" si="9"/>
        <v>-9.0179546550630429E-2</v>
      </c>
      <c r="O21" s="60">
        <v>2.4109792284866467</v>
      </c>
      <c r="P21" s="60">
        <v>2.5447169463396646</v>
      </c>
      <c r="Q21" s="61">
        <f t="shared" si="10"/>
        <v>5.5470290358728747E-2</v>
      </c>
      <c r="R21" s="60">
        <v>2.453313804467228</v>
      </c>
      <c r="S21" s="60">
        <v>2.5986642380085003</v>
      </c>
      <c r="T21" s="61">
        <f t="shared" si="11"/>
        <v>5.9246572238987216E-2</v>
      </c>
      <c r="U21" s="16">
        <v>2.2491349480968856</v>
      </c>
      <c r="V21" s="16">
        <v>2.0179372197309418</v>
      </c>
      <c r="W21" s="61">
        <f t="shared" si="12"/>
        <v>-0.10279406691962734</v>
      </c>
    </row>
    <row r="22" spans="2:23" ht="15" customHeight="1">
      <c r="B22" s="45" t="s">
        <v>249</v>
      </c>
      <c r="C22" s="16">
        <v>4.9909090909090903</v>
      </c>
      <c r="D22" s="16">
        <v>5.7818181818181822</v>
      </c>
      <c r="E22" s="16">
        <v>5.0545454545454547</v>
      </c>
      <c r="F22" s="16">
        <v>4.5727272727272723</v>
      </c>
      <c r="G22" s="17">
        <f t="shared" si="6"/>
        <v>0.15846994535519143</v>
      </c>
      <c r="H22" s="17">
        <f t="shared" si="6"/>
        <v>-0.12578616352201266</v>
      </c>
      <c r="I22" s="17">
        <f t="shared" si="7"/>
        <v>-9.5323741007194318E-2</v>
      </c>
      <c r="J22" s="60">
        <v>6.3527653213751867</v>
      </c>
      <c r="K22" s="60">
        <v>5.1809581018170894</v>
      </c>
      <c r="L22" s="16">
        <v>5.3226056011140335</v>
      </c>
      <c r="M22" s="61">
        <f t="shared" si="8"/>
        <v>-0.18445624232573343</v>
      </c>
      <c r="N22" s="96">
        <f t="shared" si="9"/>
        <v>2.7340020226618966E-2</v>
      </c>
      <c r="O22" s="60">
        <v>5.4896142433234418</v>
      </c>
      <c r="P22" s="60">
        <v>4.4071547114143463</v>
      </c>
      <c r="Q22" s="61">
        <f t="shared" si="10"/>
        <v>-0.19718316878560282</v>
      </c>
      <c r="R22" s="60">
        <v>4.7845721957768825</v>
      </c>
      <c r="S22" s="60">
        <v>4.3958712811171825</v>
      </c>
      <c r="T22" s="61">
        <f t="shared" si="11"/>
        <v>-8.1240474331809254E-2</v>
      </c>
      <c r="U22" s="16">
        <v>5.0519031141868513</v>
      </c>
      <c r="V22" s="16">
        <v>5.3064275037369208</v>
      </c>
      <c r="W22" s="61">
        <f t="shared" si="12"/>
        <v>5.0381882589020544E-2</v>
      </c>
    </row>
    <row r="23" spans="2:23" ht="15" customHeight="1">
      <c r="B23" s="45" t="s">
        <v>250</v>
      </c>
      <c r="C23" s="16">
        <v>0.20909090909090899</v>
      </c>
      <c r="D23" s="16">
        <v>0.3</v>
      </c>
      <c r="E23" s="16">
        <v>0.20909090909090908</v>
      </c>
      <c r="F23" s="16">
        <v>0.17272727272727273</v>
      </c>
      <c r="G23" s="17">
        <f t="shared" si="6"/>
        <v>0.43478260869565277</v>
      </c>
      <c r="H23" s="17">
        <f t="shared" si="6"/>
        <v>-0.30303030303030309</v>
      </c>
      <c r="I23" s="17">
        <f t="shared" si="7"/>
        <v>-0.17391304347826075</v>
      </c>
      <c r="J23" s="60">
        <v>0.13452914798206278</v>
      </c>
      <c r="K23" s="60">
        <v>0.25529358762576965</v>
      </c>
      <c r="L23" s="16">
        <v>0.10830883490639022</v>
      </c>
      <c r="M23" s="61">
        <f t="shared" si="8"/>
        <v>0.89768233468488767</v>
      </c>
      <c r="N23" s="96">
        <f t="shared" si="9"/>
        <v>-0.57574792256373386</v>
      </c>
      <c r="O23" s="60">
        <v>0.20400593471810088</v>
      </c>
      <c r="P23" s="60">
        <v>0.25815969020837176</v>
      </c>
      <c r="Q23" s="61">
        <f t="shared" si="10"/>
        <v>0.26545186327594594</v>
      </c>
      <c r="R23" s="60">
        <v>0.21969974368363238</v>
      </c>
      <c r="S23" s="60">
        <v>0.23072252580449301</v>
      </c>
      <c r="T23" s="61">
        <f t="shared" si="11"/>
        <v>5.0172029953450714E-2</v>
      </c>
      <c r="U23" s="16">
        <v>0.34602076124567471</v>
      </c>
      <c r="V23" s="16">
        <v>0.22421524663677131</v>
      </c>
      <c r="W23" s="61">
        <f t="shared" si="12"/>
        <v>-0.35201793721973085</v>
      </c>
    </row>
    <row r="24" spans="2:23" ht="15" customHeight="1">
      <c r="B24" s="45" t="s">
        <v>251</v>
      </c>
      <c r="C24" s="16">
        <v>12.954545454545499</v>
      </c>
      <c r="D24" s="16">
        <v>13.063636363636364</v>
      </c>
      <c r="E24" s="16">
        <v>12.845454545454546</v>
      </c>
      <c r="F24" s="16">
        <v>12.445454545454545</v>
      </c>
      <c r="G24" s="17">
        <f t="shared" si="6"/>
        <v>8.4210526315755541E-3</v>
      </c>
      <c r="H24" s="17">
        <f t="shared" si="6"/>
        <v>-1.6701461377870652E-2</v>
      </c>
      <c r="I24" s="17">
        <f t="shared" si="7"/>
        <v>-3.1139419674451552E-2</v>
      </c>
      <c r="J24" s="60">
        <v>13.961136023916293</v>
      </c>
      <c r="K24" s="60">
        <v>14.191320018020724</v>
      </c>
      <c r="L24" s="16">
        <v>13.708803961008819</v>
      </c>
      <c r="M24" s="61">
        <f t="shared" si="8"/>
        <v>1.6487483089492994E-2</v>
      </c>
      <c r="N24" s="96">
        <f t="shared" si="9"/>
        <v>-3.4000787551770051E-2</v>
      </c>
      <c r="O24" s="60">
        <v>13.538575667655786</v>
      </c>
      <c r="P24" s="60">
        <v>13.000184399778719</v>
      </c>
      <c r="Q24" s="61">
        <f t="shared" si="10"/>
        <v>-3.9767201594426704E-2</v>
      </c>
      <c r="R24" s="60">
        <v>12.352007811546443</v>
      </c>
      <c r="S24" s="60">
        <v>12.034001214329082</v>
      </c>
      <c r="T24" s="61">
        <f t="shared" si="11"/>
        <v>-2.5745336472350111E-2</v>
      </c>
      <c r="U24" s="16">
        <v>15.882352941176471</v>
      </c>
      <c r="V24" s="16">
        <v>14.125560538116591</v>
      </c>
      <c r="W24" s="61">
        <f t="shared" si="12"/>
        <v>-0.11061285500747386</v>
      </c>
    </row>
    <row r="25" spans="2:23" ht="15" customHeight="1">
      <c r="B25" s="45" t="s">
        <v>252</v>
      </c>
      <c r="C25" s="16">
        <v>4.6909090909090896</v>
      </c>
      <c r="D25" s="16">
        <v>4.6363636363636367</v>
      </c>
      <c r="E25" s="16">
        <v>4.4636363636363638</v>
      </c>
      <c r="F25" s="16">
        <v>3.7727272727272729</v>
      </c>
      <c r="G25" s="17">
        <f t="shared" si="6"/>
        <v>-1.1627906976743874E-2</v>
      </c>
      <c r="H25" s="17">
        <f t="shared" si="6"/>
        <v>-3.7254901960784292E-2</v>
      </c>
      <c r="I25" s="17">
        <f t="shared" si="7"/>
        <v>-0.15478615071283097</v>
      </c>
      <c r="J25" s="60">
        <v>5.0523168908819134</v>
      </c>
      <c r="K25" s="60">
        <v>4.7754918155879258</v>
      </c>
      <c r="L25" s="16">
        <v>4.0538449636391771</v>
      </c>
      <c r="M25" s="61">
        <f t="shared" si="8"/>
        <v>-5.4791708689845509E-2</v>
      </c>
      <c r="N25" s="96">
        <f t="shared" si="9"/>
        <v>-0.15111466626184644</v>
      </c>
      <c r="O25" s="60">
        <v>4.5623145400593472</v>
      </c>
      <c r="P25" s="60">
        <v>4.2596348884381339</v>
      </c>
      <c r="Q25" s="61">
        <f t="shared" si="10"/>
        <v>-6.6343442339088732E-2</v>
      </c>
      <c r="R25" s="60">
        <v>4.3329671670938605</v>
      </c>
      <c r="S25" s="60">
        <v>3.7158469945355193</v>
      </c>
      <c r="T25" s="61">
        <f t="shared" si="11"/>
        <v>-0.14242438235973209</v>
      </c>
      <c r="U25" s="16">
        <v>5.2249134948096883</v>
      </c>
      <c r="V25" s="16">
        <v>4.1479820627802688</v>
      </c>
      <c r="W25" s="61">
        <f t="shared" si="12"/>
        <v>-0.20611469129569682</v>
      </c>
    </row>
    <row r="26" spans="2:23" ht="15" customHeight="1">
      <c r="B26" s="45" t="s">
        <v>253</v>
      </c>
      <c r="C26" s="16">
        <v>1.3</v>
      </c>
      <c r="D26" s="16">
        <v>1.1363636363636365</v>
      </c>
      <c r="E26" s="16">
        <v>1.490909090909091</v>
      </c>
      <c r="F26" s="16">
        <v>1.4272727272727272</v>
      </c>
      <c r="G26" s="17">
        <f t="shared" si="6"/>
        <v>-0.12587412587412583</v>
      </c>
      <c r="H26" s="17">
        <f t="shared" si="6"/>
        <v>0.31199999999999983</v>
      </c>
      <c r="I26" s="17">
        <f t="shared" si="7"/>
        <v>-4.2682926829268331E-2</v>
      </c>
      <c r="J26" s="60">
        <v>1.8535127055306428</v>
      </c>
      <c r="K26" s="60">
        <v>1.9672623517044601</v>
      </c>
      <c r="L26" s="16">
        <v>1.5782144514931147</v>
      </c>
      <c r="M26" s="61">
        <f t="shared" si="8"/>
        <v>6.1369768782486789E-2</v>
      </c>
      <c r="N26" s="96">
        <f t="shared" si="9"/>
        <v>-0.19776106622193501</v>
      </c>
      <c r="O26" s="60">
        <v>1.7618694362017804</v>
      </c>
      <c r="P26" s="60">
        <v>1.6780379863544164</v>
      </c>
      <c r="Q26" s="61">
        <f t="shared" si="10"/>
        <v>-4.7580966060735475E-2</v>
      </c>
      <c r="R26" s="60">
        <v>1.3792261686805809</v>
      </c>
      <c r="S26" s="60">
        <v>1.4207650273224044</v>
      </c>
      <c r="T26" s="61">
        <f t="shared" si="11"/>
        <v>3.0117510517916779E-2</v>
      </c>
      <c r="U26" s="16">
        <v>2.2837370242214532</v>
      </c>
      <c r="V26" s="16">
        <v>1.8310911808669657</v>
      </c>
      <c r="W26" s="61">
        <f t="shared" si="12"/>
        <v>-0.19820401322643466</v>
      </c>
    </row>
    <row r="27" spans="2:23" ht="15" customHeight="1">
      <c r="B27" s="45" t="s">
        <v>254</v>
      </c>
      <c r="C27" s="16">
        <v>13.472727272727299</v>
      </c>
      <c r="D27" s="16">
        <v>12.236363636363636</v>
      </c>
      <c r="E27" s="16">
        <v>11.981818181818182</v>
      </c>
      <c r="F27" s="16">
        <v>11.227272727272727</v>
      </c>
      <c r="G27" s="17">
        <f t="shared" si="6"/>
        <v>-9.1767881241567206E-2</v>
      </c>
      <c r="H27" s="17">
        <f t="shared" si="6"/>
        <v>-2.080237741456159E-2</v>
      </c>
      <c r="I27" s="17">
        <f t="shared" si="7"/>
        <v>-6.2974203338391654E-2</v>
      </c>
      <c r="J27" s="60">
        <v>13.183856502242152</v>
      </c>
      <c r="K27" s="60">
        <v>11.698453221204385</v>
      </c>
      <c r="L27" s="16">
        <v>12.037753365310227</v>
      </c>
      <c r="M27" s="61">
        <f t="shared" si="8"/>
        <v>-0.11266834410592586</v>
      </c>
      <c r="N27" s="96">
        <f t="shared" si="9"/>
        <v>2.9003846721447957E-2</v>
      </c>
      <c r="O27" s="60">
        <v>12.091988130563799</v>
      </c>
      <c r="P27" s="60">
        <v>10.455467453439056</v>
      </c>
      <c r="Q27" s="61">
        <f t="shared" si="10"/>
        <v>-0.13533925599780083</v>
      </c>
      <c r="R27" s="60">
        <v>11.961430489442206</v>
      </c>
      <c r="S27" s="60">
        <v>10.819672131147541</v>
      </c>
      <c r="T27" s="61">
        <f t="shared" si="11"/>
        <v>-9.545332887253255E-2</v>
      </c>
      <c r="U27" s="16">
        <v>11.314878892733564</v>
      </c>
      <c r="V27" s="16">
        <v>11.696562032884902</v>
      </c>
      <c r="W27" s="61">
        <f t="shared" si="12"/>
        <v>3.3732852447625916E-2</v>
      </c>
    </row>
    <row r="28" spans="2:23" ht="15" customHeight="1">
      <c r="B28" s="45" t="s">
        <v>184</v>
      </c>
      <c r="C28" s="16">
        <v>10.2909090909091</v>
      </c>
      <c r="D28" s="16">
        <v>8.5</v>
      </c>
      <c r="E28" s="16">
        <v>9.036363636363637</v>
      </c>
      <c r="F28" s="16">
        <v>8.0727272727272723</v>
      </c>
      <c r="G28" s="17">
        <f t="shared" si="6"/>
        <v>-0.17402826855123743</v>
      </c>
      <c r="H28" s="17">
        <f t="shared" si="6"/>
        <v>6.3101604278074985E-2</v>
      </c>
      <c r="I28" s="17">
        <f t="shared" si="7"/>
        <v>-0.10663983903420537</v>
      </c>
      <c r="J28" s="60">
        <v>8.2810164424514205</v>
      </c>
      <c r="K28" s="60">
        <v>8.3496020423487014</v>
      </c>
      <c r="L28" s="16">
        <v>7.0246015782144511</v>
      </c>
      <c r="M28" s="61">
        <f t="shared" si="8"/>
        <v>8.2822682908449963E-3</v>
      </c>
      <c r="N28" s="96">
        <f t="shared" si="9"/>
        <v>-0.15869025342931609</v>
      </c>
      <c r="O28" s="60">
        <v>8.4569732937685451</v>
      </c>
      <c r="P28" s="60">
        <v>7.9845104185874973</v>
      </c>
      <c r="Q28" s="61">
        <f t="shared" si="10"/>
        <v>-5.5866662784565979E-2</v>
      </c>
      <c r="R28" s="60">
        <v>8.9588673257658975</v>
      </c>
      <c r="S28" s="60">
        <v>8.4517304189435336</v>
      </c>
      <c r="T28" s="61">
        <f t="shared" si="11"/>
        <v>-5.6607257187951343E-2</v>
      </c>
      <c r="U28" s="16">
        <v>8.5121107266435985</v>
      </c>
      <c r="V28" s="16">
        <v>7.6606875934230194</v>
      </c>
      <c r="W28" s="61">
        <f t="shared" si="12"/>
        <v>-0.10002491280518189</v>
      </c>
    </row>
    <row r="29" spans="2:23" ht="15" customHeight="1">
      <c r="B29" s="45" t="s">
        <v>255</v>
      </c>
      <c r="C29" s="16">
        <v>0.27272727272727298</v>
      </c>
      <c r="D29" s="16">
        <v>0.30909090909090908</v>
      </c>
      <c r="E29" s="16">
        <v>0.38181818181818183</v>
      </c>
      <c r="F29" s="16">
        <v>0.48181818181818181</v>
      </c>
      <c r="G29" s="17">
        <f t="shared" si="6"/>
        <v>0.13333333333333219</v>
      </c>
      <c r="H29" s="17">
        <f t="shared" si="6"/>
        <v>0.23529411764705888</v>
      </c>
      <c r="I29" s="17">
        <f t="shared" si="7"/>
        <v>0.26190476190476186</v>
      </c>
      <c r="J29" s="60">
        <v>0.40358744394618834</v>
      </c>
      <c r="K29" s="60">
        <v>0.55563898483255747</v>
      </c>
      <c r="L29" s="16">
        <v>0.58796224663468977</v>
      </c>
      <c r="M29" s="61">
        <f t="shared" si="8"/>
        <v>0.37674992908511462</v>
      </c>
      <c r="N29" s="96">
        <f t="shared" si="9"/>
        <v>5.8173135227134853E-2</v>
      </c>
      <c r="O29" s="60">
        <v>0.37091988130563797</v>
      </c>
      <c r="P29" s="60">
        <v>0.47943942467269041</v>
      </c>
      <c r="Q29" s="61">
        <f t="shared" si="10"/>
        <v>0.29256868891757337</v>
      </c>
      <c r="R29" s="60">
        <v>0.34175515684120589</v>
      </c>
      <c r="S29" s="60">
        <v>0.41287188828172433</v>
      </c>
      <c r="T29" s="61">
        <f t="shared" si="11"/>
        <v>0.20809263596148853</v>
      </c>
      <c r="U29" s="16">
        <v>0.69204152249134943</v>
      </c>
      <c r="V29" s="16">
        <v>0.4857997010463378</v>
      </c>
      <c r="W29" s="61">
        <f t="shared" si="12"/>
        <v>-0.29801943198804182</v>
      </c>
    </row>
    <row r="30" spans="2:23" ht="15" customHeight="1">
      <c r="B30" s="45" t="s">
        <v>256</v>
      </c>
      <c r="C30" s="16">
        <v>2.7272727272727299E-2</v>
      </c>
      <c r="D30" s="16">
        <v>9.0909090909090905E-3</v>
      </c>
      <c r="E30" s="16">
        <v>0</v>
      </c>
      <c r="F30" s="16">
        <v>9.0909090909090905E-3</v>
      </c>
      <c r="G30" s="17" t="s">
        <v>90</v>
      </c>
      <c r="H30" s="17" t="s">
        <v>90</v>
      </c>
      <c r="I30" s="17" t="str">
        <f t="shared" si="7"/>
        <v>-</v>
      </c>
      <c r="J30" s="60">
        <v>0</v>
      </c>
      <c r="K30" s="60">
        <v>0</v>
      </c>
      <c r="L30" s="16">
        <v>0</v>
      </c>
      <c r="M30" s="96" t="s">
        <v>90</v>
      </c>
      <c r="N30" s="96" t="str">
        <f t="shared" si="9"/>
        <v>-</v>
      </c>
      <c r="O30" s="287">
        <v>0</v>
      </c>
      <c r="P30" s="287">
        <v>0</v>
      </c>
      <c r="Q30" s="96" t="str">
        <f t="shared" si="10"/>
        <v>-</v>
      </c>
      <c r="R30" s="287">
        <v>0</v>
      </c>
      <c r="S30" s="287">
        <v>1.2143290831815421E-2</v>
      </c>
      <c r="T30" s="96" t="str">
        <f>IFERROR(S30/R30-1,"-")</f>
        <v>-</v>
      </c>
      <c r="U30" s="16">
        <v>0</v>
      </c>
      <c r="V30" s="16">
        <v>0</v>
      </c>
      <c r="W30" s="96" t="str">
        <f t="shared" si="12"/>
        <v>-</v>
      </c>
    </row>
    <row r="31" spans="2:23" ht="15" customHeight="1">
      <c r="B31" s="45" t="s">
        <v>257</v>
      </c>
      <c r="C31" s="16">
        <v>3.6363636363636397E-2</v>
      </c>
      <c r="D31" s="16">
        <v>3.6363636363636362E-2</v>
      </c>
      <c r="E31" s="16">
        <v>3.6363636363636362E-2</v>
      </c>
      <c r="F31" s="16">
        <v>1.8181818181818181E-2</v>
      </c>
      <c r="G31" s="17" t="s">
        <v>90</v>
      </c>
      <c r="H31" s="17" t="s">
        <v>90</v>
      </c>
      <c r="I31" s="17">
        <f t="shared" si="7"/>
        <v>-0.5</v>
      </c>
      <c r="J31" s="60">
        <v>0</v>
      </c>
      <c r="K31" s="60">
        <v>3.003453972067878E-2</v>
      </c>
      <c r="L31" s="16">
        <v>3.0945381401825778E-2</v>
      </c>
      <c r="M31" s="96" t="s">
        <v>90</v>
      </c>
      <c r="N31" s="96">
        <f t="shared" si="9"/>
        <v>3.0326473773789386E-2</v>
      </c>
      <c r="O31" s="287">
        <v>1.8545994065281898E-2</v>
      </c>
      <c r="P31" s="287">
        <v>1.8439977872026555E-2</v>
      </c>
      <c r="Q31" s="61">
        <f t="shared" si="10"/>
        <v>-5.7163931403281243E-3</v>
      </c>
      <c r="R31" s="287">
        <v>3.661662394727206E-2</v>
      </c>
      <c r="S31" s="287">
        <v>1.2143290831815421E-2</v>
      </c>
      <c r="T31" s="61">
        <f t="shared" si="11"/>
        <v>-0.66836672738312086</v>
      </c>
      <c r="U31" s="16">
        <v>0</v>
      </c>
      <c r="V31" s="16">
        <v>3.7369207772795218E-2</v>
      </c>
      <c r="W31" s="96" t="str">
        <f t="shared" si="12"/>
        <v>-</v>
      </c>
    </row>
    <row r="32" spans="2:23" ht="15" customHeight="1">
      <c r="B32" s="45" t="s">
        <v>62</v>
      </c>
      <c r="C32" s="16">
        <v>1.21818181818182</v>
      </c>
      <c r="D32" s="16">
        <v>0.92727272727272725</v>
      </c>
      <c r="E32" s="16">
        <v>1.4454545454545455</v>
      </c>
      <c r="F32" s="16">
        <v>1.509090909090909</v>
      </c>
      <c r="G32" s="17">
        <f>D32/C32-1</f>
        <v>-0.23880597014925486</v>
      </c>
      <c r="H32" s="17">
        <f>E32/D32-1</f>
        <v>0.55882352941176494</v>
      </c>
      <c r="I32" s="17">
        <f t="shared" si="7"/>
        <v>4.4025157232704393E-2</v>
      </c>
      <c r="J32" s="60">
        <v>1.3303437967115097</v>
      </c>
      <c r="K32" s="60">
        <v>1.4867097161735996</v>
      </c>
      <c r="L32" s="16">
        <v>2.1197586260250656</v>
      </c>
      <c r="M32" s="61">
        <f t="shared" si="8"/>
        <v>0.1175379776630765</v>
      </c>
      <c r="N32" s="96">
        <f t="shared" si="9"/>
        <v>0.42580532229302137</v>
      </c>
      <c r="O32" s="60">
        <v>1.4280415430267062</v>
      </c>
      <c r="P32" s="60">
        <v>1.4198782961460445</v>
      </c>
      <c r="Q32" s="61">
        <f t="shared" si="10"/>
        <v>-5.7163931403282353E-3</v>
      </c>
      <c r="R32" s="60">
        <v>1.4768704992066397</v>
      </c>
      <c r="S32" s="60">
        <v>1.3600485731633272</v>
      </c>
      <c r="T32" s="61">
        <f t="shared" si="11"/>
        <v>-7.9100995047343803E-2</v>
      </c>
      <c r="U32" s="16">
        <v>1.5570934256055364</v>
      </c>
      <c r="V32" s="16">
        <v>2.3542600896860986</v>
      </c>
      <c r="W32" s="61">
        <f t="shared" si="12"/>
        <v>0.51195814648729421</v>
      </c>
    </row>
    <row r="33" spans="2:23" ht="15" customHeight="1">
      <c r="B33" s="288" t="s">
        <v>242</v>
      </c>
      <c r="C33" s="288"/>
      <c r="D33" s="288"/>
      <c r="E33" s="288"/>
      <c r="F33" s="288"/>
      <c r="G33" s="288"/>
      <c r="H33" s="288"/>
      <c r="I33" s="288"/>
      <c r="J33" s="288"/>
      <c r="K33" s="288"/>
      <c r="L33" s="288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</row>
    <row r="34" spans="2:23" ht="27" customHeight="1">
      <c r="B34" s="289"/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</row>
    <row r="35" spans="2:23"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</row>
  </sheetData>
  <mergeCells count="5">
    <mergeCell ref="B3:W3"/>
    <mergeCell ref="B12:W12"/>
    <mergeCell ref="N13:N14"/>
    <mergeCell ref="B15:W15"/>
    <mergeCell ref="B33:W33"/>
  </mergeCells>
  <hyperlinks>
    <hyperlink ref="N13:N14" location="'gráfica tipo alojamiento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J30:M38"/>
  <sheetViews>
    <sheetView showGridLines="0" zoomScaleNormal="100" workbookViewId="0"/>
  </sheetViews>
  <sheetFormatPr baseColWidth="10" defaultRowHeight="12.75"/>
  <cols>
    <col min="10" max="10" width="5.42578125" customWidth="1"/>
  </cols>
  <sheetData>
    <row r="30" spans="10:13">
      <c r="J30" s="20"/>
      <c r="K30" s="20"/>
      <c r="L30" s="20"/>
      <c r="M30" s="20"/>
    </row>
    <row r="31" spans="10:13">
      <c r="J31" s="20"/>
      <c r="K31" s="20"/>
      <c r="L31" s="20"/>
      <c r="M31" s="20"/>
    </row>
    <row r="32" spans="10:13">
      <c r="J32" s="20"/>
      <c r="K32" s="20"/>
      <c r="L32" s="20"/>
      <c r="M32" s="20"/>
    </row>
    <row r="33" spans="10:13">
      <c r="J33" s="20"/>
      <c r="K33" s="92" t="s">
        <v>67</v>
      </c>
      <c r="L33" s="20"/>
      <c r="M33" s="20"/>
    </row>
    <row r="34" spans="10:13">
      <c r="J34" s="20"/>
      <c r="K34" s="92"/>
      <c r="L34" s="20"/>
      <c r="M34" s="20"/>
    </row>
    <row r="35" spans="10:13">
      <c r="J35" s="20"/>
      <c r="K35" s="20"/>
      <c r="L35" s="20"/>
      <c r="M35" s="20"/>
    </row>
    <row r="36" spans="10:13">
      <c r="J36" s="20"/>
      <c r="K36" s="20"/>
      <c r="L36" s="20"/>
      <c r="M36" s="20"/>
    </row>
    <row r="37" spans="10:13">
      <c r="J37" s="20"/>
      <c r="K37" s="20"/>
      <c r="L37" s="20"/>
      <c r="M37" s="20"/>
    </row>
    <row r="38" spans="10:13">
      <c r="J38" s="20"/>
      <c r="K38" s="20"/>
      <c r="L38" s="20"/>
      <c r="M38" s="20"/>
    </row>
  </sheetData>
  <mergeCells count="1">
    <mergeCell ref="K33:K34"/>
  </mergeCells>
  <hyperlinks>
    <hyperlink ref="K33:K34" location="'Tipo de alojamiento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C2:X34"/>
  <sheetViews>
    <sheetView showGridLines="0" zoomScaleNormal="100" workbookViewId="0"/>
  </sheetViews>
  <sheetFormatPr baseColWidth="10" defaultRowHeight="12.75"/>
  <cols>
    <col min="3" max="3" width="15.85546875" customWidth="1"/>
    <col min="4" max="10" width="9.7109375" customWidth="1"/>
    <col min="11" max="13" width="9.28515625" customWidth="1"/>
    <col min="14" max="15" width="11.42578125" customWidth="1"/>
    <col min="16" max="21" width="11.42578125" hidden="1" customWidth="1"/>
    <col min="22" max="22" width="13.85546875" hidden="1" customWidth="1"/>
    <col min="23" max="23" width="16.28515625" hidden="1" customWidth="1"/>
    <col min="24" max="24" width="17.140625" hidden="1" customWidth="1"/>
    <col min="25" max="25" width="11.42578125" customWidth="1"/>
    <col min="26" max="26" width="23.85546875" customWidth="1"/>
    <col min="27" max="27" width="12.28515625" bestFit="1" customWidth="1"/>
    <col min="28" max="28" width="13.28515625" customWidth="1"/>
    <col min="29" max="29" width="14.85546875" customWidth="1"/>
    <col min="30" max="30" width="17.140625" bestFit="1" customWidth="1"/>
    <col min="31" max="31" width="11.42578125" customWidth="1"/>
  </cols>
  <sheetData>
    <row r="2" spans="3:24" ht="32.25" customHeight="1"/>
    <row r="3" spans="3:24" ht="36" customHeight="1">
      <c r="C3" s="255" t="s">
        <v>258</v>
      </c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</row>
    <row r="4" spans="3:24" ht="26.25" customHeight="1">
      <c r="C4" s="13"/>
      <c r="D4" s="13">
        <v>2007</v>
      </c>
      <c r="E4" s="13">
        <v>2008</v>
      </c>
      <c r="F4" s="13">
        <v>2009</v>
      </c>
      <c r="G4" s="13">
        <v>2010</v>
      </c>
      <c r="H4" s="179" t="s">
        <v>68</v>
      </c>
      <c r="I4" s="179" t="s">
        <v>69</v>
      </c>
      <c r="J4" s="179" t="s">
        <v>70</v>
      </c>
      <c r="K4" s="14" t="s">
        <v>148</v>
      </c>
      <c r="L4" s="14" t="s">
        <v>149</v>
      </c>
      <c r="M4" s="14" t="s">
        <v>111</v>
      </c>
      <c r="N4" s="14" t="s">
        <v>71</v>
      </c>
      <c r="O4" s="14" t="s">
        <v>72</v>
      </c>
      <c r="P4" s="14" t="s">
        <v>161</v>
      </c>
      <c r="Q4" s="14" t="s">
        <v>162</v>
      </c>
      <c r="R4" s="14" t="s">
        <v>517</v>
      </c>
      <c r="S4" s="14" t="s">
        <v>219</v>
      </c>
      <c r="T4" s="14" t="s">
        <v>220</v>
      </c>
      <c r="U4" s="14" t="s">
        <v>518</v>
      </c>
      <c r="V4" s="13" t="s">
        <v>51</v>
      </c>
      <c r="W4" s="13" t="s">
        <v>52</v>
      </c>
      <c r="X4" s="14" t="s">
        <v>519</v>
      </c>
    </row>
    <row r="5" spans="3:24" ht="15" customHeight="1">
      <c r="C5" s="263" t="s">
        <v>77</v>
      </c>
      <c r="D5" s="180">
        <v>12.4801734820322</v>
      </c>
      <c r="E5" s="180">
        <v>11.987508674531574</v>
      </c>
      <c r="F5" s="180">
        <v>12.729985443959256</v>
      </c>
      <c r="G5" s="180">
        <v>12.22560113154174</v>
      </c>
      <c r="H5" s="290">
        <f t="shared" ref="H5:J20" si="0">E5-D5</f>
        <v>-0.49266480750062591</v>
      </c>
      <c r="I5" s="290">
        <f t="shared" si="0"/>
        <v>0.74247676942768237</v>
      </c>
      <c r="J5" s="290">
        <f t="shared" si="0"/>
        <v>-0.5043843124175158</v>
      </c>
      <c r="K5" s="180">
        <v>12.922489082969422</v>
      </c>
      <c r="L5" s="180">
        <v>13.420770877944303</v>
      </c>
      <c r="M5" s="180">
        <v>12.790286975717432</v>
      </c>
      <c r="N5" s="290">
        <f t="shared" ref="N5:O23" si="1">L5-K5</f>
        <v>0.49828179497488101</v>
      </c>
      <c r="O5" s="290">
        <f t="shared" si="1"/>
        <v>-0.6304839022268709</v>
      </c>
      <c r="P5" s="291">
        <v>13.146478873239442</v>
      </c>
      <c r="Q5" s="291">
        <v>13.242382271468131</v>
      </c>
      <c r="R5" s="292">
        <f t="shared" ref="R5:R23" si="2">Q5-P5</f>
        <v>9.5903398228688985E-2</v>
      </c>
      <c r="S5" s="291">
        <v>12.792857142857148</v>
      </c>
      <c r="T5" s="291">
        <v>12.464214711729619</v>
      </c>
      <c r="U5" s="292">
        <f t="shared" ref="U5:U23" si="3">T5-S5</f>
        <v>-0.32864243112752867</v>
      </c>
      <c r="V5" s="180">
        <v>14.052631578947373</v>
      </c>
      <c r="W5" s="180">
        <v>13.783289817232367</v>
      </c>
      <c r="X5" s="290">
        <f t="shared" ref="X5:X23" si="4">W5-V5</f>
        <v>-0.26934176171500646</v>
      </c>
    </row>
    <row r="6" spans="3:24" ht="15" customHeight="1">
      <c r="C6" s="263" t="s">
        <v>86</v>
      </c>
      <c r="D6" s="180">
        <v>11.108843537415</v>
      </c>
      <c r="E6" s="180">
        <v>9.3632286995515663</v>
      </c>
      <c r="F6" s="180">
        <v>12.916666666666664</v>
      </c>
      <c r="G6" s="180">
        <v>10.214876033057855</v>
      </c>
      <c r="H6" s="290">
        <f t="shared" si="0"/>
        <v>-1.7456148378634335</v>
      </c>
      <c r="I6" s="290">
        <f t="shared" si="0"/>
        <v>3.553437967115098</v>
      </c>
      <c r="J6" s="290">
        <f t="shared" si="0"/>
        <v>-2.7017906336088089</v>
      </c>
      <c r="K6" s="180">
        <v>14.53225806451613</v>
      </c>
      <c r="L6" s="180">
        <v>10.80909090909091</v>
      </c>
      <c r="M6" s="180">
        <v>11.993103448275859</v>
      </c>
      <c r="N6" s="290">
        <f t="shared" si="1"/>
        <v>-3.7231671554252195</v>
      </c>
      <c r="O6" s="290">
        <f t="shared" si="1"/>
        <v>1.1840125391849483</v>
      </c>
      <c r="P6" s="291">
        <v>14.186440677966104</v>
      </c>
      <c r="Q6" s="291">
        <v>10.036697247706426</v>
      </c>
      <c r="R6" s="292">
        <f t="shared" si="2"/>
        <v>-4.1497434302596776</v>
      </c>
      <c r="S6" s="291">
        <v>12.386934673366834</v>
      </c>
      <c r="T6" s="291">
        <v>10.432989690721651</v>
      </c>
      <c r="U6" s="292">
        <f t="shared" si="3"/>
        <v>-1.9539449826451829</v>
      </c>
      <c r="V6" s="180">
        <v>8.9305555555555571</v>
      </c>
      <c r="W6" s="180">
        <v>11.41538461538461</v>
      </c>
      <c r="X6" s="290">
        <f t="shared" si="4"/>
        <v>2.4848290598290532</v>
      </c>
    </row>
    <row r="7" spans="3:24" ht="15" customHeight="1">
      <c r="C7" s="277" t="s">
        <v>76</v>
      </c>
      <c r="D7" s="168">
        <v>12.25</v>
      </c>
      <c r="E7" s="168">
        <v>10.357142857142859</v>
      </c>
      <c r="F7" s="168">
        <v>10.3525641025641</v>
      </c>
      <c r="G7" s="168">
        <v>11.253164556962023</v>
      </c>
      <c r="H7" s="290">
        <f t="shared" si="0"/>
        <v>-1.8928571428571406</v>
      </c>
      <c r="I7" s="290">
        <f t="shared" si="0"/>
        <v>-4.5787545787590034E-3</v>
      </c>
      <c r="J7" s="290">
        <f t="shared" si="0"/>
        <v>0.90060045439792269</v>
      </c>
      <c r="K7" s="168">
        <v>11.313953488372089</v>
      </c>
      <c r="L7" s="168">
        <v>12.446808510638295</v>
      </c>
      <c r="M7" s="168">
        <v>11.356435643564353</v>
      </c>
      <c r="N7" s="290">
        <f t="shared" si="1"/>
        <v>1.1328550222662059</v>
      </c>
      <c r="O7" s="290">
        <f t="shared" si="1"/>
        <v>-1.0903728670739419</v>
      </c>
      <c r="P7" s="293">
        <v>10.558441558441555</v>
      </c>
      <c r="Q7" s="293">
        <v>12.285714285714285</v>
      </c>
      <c r="R7" s="292">
        <f t="shared" si="2"/>
        <v>1.7272727272727302</v>
      </c>
      <c r="S7" s="293">
        <v>10.291666666666661</v>
      </c>
      <c r="T7" s="293">
        <v>11.098214285714286</v>
      </c>
      <c r="U7" s="292">
        <f t="shared" si="3"/>
        <v>0.80654761904762573</v>
      </c>
      <c r="V7" s="168">
        <v>10.894736842105264</v>
      </c>
      <c r="W7" s="168">
        <v>12.243902439024392</v>
      </c>
      <c r="X7" s="290">
        <f t="shared" si="4"/>
        <v>1.3491655969191285</v>
      </c>
    </row>
    <row r="8" spans="3:24" ht="15" customHeight="1">
      <c r="C8" s="263" t="s">
        <v>92</v>
      </c>
      <c r="D8" s="180">
        <v>12.222972972973</v>
      </c>
      <c r="E8" s="180">
        <v>12.29245283018868</v>
      </c>
      <c r="F8" s="180">
        <v>12.730769230769228</v>
      </c>
      <c r="G8" s="180">
        <v>12.011049723756901</v>
      </c>
      <c r="H8" s="290">
        <f t="shared" si="0"/>
        <v>6.9479857215679175E-2</v>
      </c>
      <c r="I8" s="290">
        <f t="shared" si="0"/>
        <v>0.43831640058054866</v>
      </c>
      <c r="J8" s="290">
        <f t="shared" si="0"/>
        <v>-0.71971950701232679</v>
      </c>
      <c r="K8" s="180">
        <v>11.949579831932775</v>
      </c>
      <c r="L8" s="180">
        <v>11.444444444444445</v>
      </c>
      <c r="M8" s="180">
        <v>11.185840707964605</v>
      </c>
      <c r="N8" s="290">
        <f t="shared" si="1"/>
        <v>-0.50513538748833042</v>
      </c>
      <c r="O8" s="290">
        <f t="shared" si="1"/>
        <v>-0.2586037364798397</v>
      </c>
      <c r="P8" s="291">
        <v>11.956989247311828</v>
      </c>
      <c r="Q8" s="291">
        <v>11.6551724137931</v>
      </c>
      <c r="R8" s="292">
        <f t="shared" si="2"/>
        <v>-0.30181683351872834</v>
      </c>
      <c r="S8" s="291">
        <v>12.931506849315065</v>
      </c>
      <c r="T8" s="291">
        <v>11.917293233082708</v>
      </c>
      <c r="U8" s="292">
        <f t="shared" si="3"/>
        <v>-1.0142136162323574</v>
      </c>
      <c r="V8" s="180">
        <v>10.799999999999999</v>
      </c>
      <c r="W8" s="180">
        <v>10.185185185185185</v>
      </c>
      <c r="X8" s="290">
        <f t="shared" si="4"/>
        <v>-0.61481481481481381</v>
      </c>
    </row>
    <row r="9" spans="3:24" ht="15" customHeight="1">
      <c r="C9" s="263" t="s">
        <v>75</v>
      </c>
      <c r="D9" s="180">
        <v>10.6407407407407</v>
      </c>
      <c r="E9" s="180">
        <v>11.213709677419347</v>
      </c>
      <c r="F9" s="180">
        <v>10.334384858044166</v>
      </c>
      <c r="G9" s="180">
        <v>10.79559748427673</v>
      </c>
      <c r="H9" s="290">
        <f t="shared" si="0"/>
        <v>0.57296893667864701</v>
      </c>
      <c r="I9" s="290">
        <f t="shared" si="0"/>
        <v>-0.87932481937518148</v>
      </c>
      <c r="J9" s="290">
        <f t="shared" si="0"/>
        <v>0.4612126262325642</v>
      </c>
      <c r="K9" s="180">
        <v>11.139393939393937</v>
      </c>
      <c r="L9" s="180">
        <v>10.938775510204076</v>
      </c>
      <c r="M9" s="180">
        <v>11.175675675675681</v>
      </c>
      <c r="N9" s="290">
        <f t="shared" si="1"/>
        <v>-0.20061842918986095</v>
      </c>
      <c r="O9" s="290">
        <f t="shared" si="1"/>
        <v>0.23690016547160475</v>
      </c>
      <c r="P9" s="291">
        <v>10.167785234899323</v>
      </c>
      <c r="Q9" s="291">
        <v>10.61688311688312</v>
      </c>
      <c r="R9" s="292">
        <f t="shared" si="2"/>
        <v>0.4490978819837963</v>
      </c>
      <c r="S9" s="291">
        <v>10.221238938053094</v>
      </c>
      <c r="T9" s="291">
        <v>10.369668246445499</v>
      </c>
      <c r="U9" s="292">
        <f t="shared" si="3"/>
        <v>0.14842930839240509</v>
      </c>
      <c r="V9" s="180">
        <v>10.833333333333334</v>
      </c>
      <c r="W9" s="180">
        <v>10.789473684210527</v>
      </c>
      <c r="X9" s="290">
        <f t="shared" si="4"/>
        <v>-4.3859649122806488E-2</v>
      </c>
    </row>
    <row r="10" spans="3:24" ht="15" customHeight="1">
      <c r="C10" s="263" t="s">
        <v>74</v>
      </c>
      <c r="D10" s="180">
        <v>9.6851591760299698</v>
      </c>
      <c r="E10" s="180">
        <v>9.6778264228689164</v>
      </c>
      <c r="F10" s="180">
        <v>9.916947832857522</v>
      </c>
      <c r="G10" s="180">
        <v>10.005880848887726</v>
      </c>
      <c r="H10" s="290">
        <f t="shared" si="0"/>
        <v>-7.332753161053418E-3</v>
      </c>
      <c r="I10" s="290">
        <f t="shared" si="0"/>
        <v>0.23912140998860565</v>
      </c>
      <c r="J10" s="290">
        <f t="shared" si="0"/>
        <v>8.893301603020376E-2</v>
      </c>
      <c r="K10" s="180">
        <v>9.8211521926053322</v>
      </c>
      <c r="L10" s="180">
        <v>9.9311213775724472</v>
      </c>
      <c r="M10" s="180">
        <v>10.081871345029262</v>
      </c>
      <c r="N10" s="290">
        <f t="shared" si="1"/>
        <v>0.10996918496711494</v>
      </c>
      <c r="O10" s="290">
        <f t="shared" si="1"/>
        <v>0.15074996745681446</v>
      </c>
      <c r="P10" s="291">
        <v>9.963043478260877</v>
      </c>
      <c r="Q10" s="291">
        <v>10.127748691099482</v>
      </c>
      <c r="R10" s="292">
        <f t="shared" si="2"/>
        <v>0.16470521283860506</v>
      </c>
      <c r="S10" s="291">
        <v>10.095836324479562</v>
      </c>
      <c r="T10" s="291">
        <v>10.096260387811617</v>
      </c>
      <c r="U10" s="292">
        <f t="shared" si="3"/>
        <v>4.2406333205491364E-4</v>
      </c>
      <c r="V10" s="180">
        <v>10.288401253918495</v>
      </c>
      <c r="W10" s="180">
        <v>10.687214611872136</v>
      </c>
      <c r="X10" s="290">
        <f t="shared" si="4"/>
        <v>0.39881335795364059</v>
      </c>
    </row>
    <row r="11" spans="3:24" ht="15" customHeight="1">
      <c r="C11" s="263" t="s">
        <v>213</v>
      </c>
      <c r="D11" s="180">
        <v>9.1081081081081106</v>
      </c>
      <c r="E11" s="180">
        <v>8.8877005347593538</v>
      </c>
      <c r="F11" s="180">
        <v>7.8387096774193505</v>
      </c>
      <c r="G11" s="180">
        <v>10.30813953488372</v>
      </c>
      <c r="H11" s="290">
        <f t="shared" si="0"/>
        <v>-0.22040757334875671</v>
      </c>
      <c r="I11" s="290">
        <f t="shared" si="0"/>
        <v>-1.0489908573400033</v>
      </c>
      <c r="J11" s="290">
        <f t="shared" si="0"/>
        <v>2.4694298574643696</v>
      </c>
      <c r="K11" s="180">
        <v>8.0245901639344233</v>
      </c>
      <c r="L11" s="180">
        <v>8.1061946902654896</v>
      </c>
      <c r="M11" s="180">
        <v>9.8222222222222229</v>
      </c>
      <c r="N11" s="290">
        <f t="shared" si="1"/>
        <v>8.1604526331066296E-2</v>
      </c>
      <c r="O11" s="290">
        <f t="shared" si="1"/>
        <v>1.7160275319567333</v>
      </c>
      <c r="P11" s="291">
        <v>7.7619047619047601</v>
      </c>
      <c r="Q11" s="291">
        <v>8.7169811320754711</v>
      </c>
      <c r="R11" s="292">
        <f t="shared" si="2"/>
        <v>0.95507637017071101</v>
      </c>
      <c r="S11" s="291">
        <v>7.8928571428571423</v>
      </c>
      <c r="T11" s="291">
        <v>9.6956521739130412</v>
      </c>
      <c r="U11" s="292">
        <f t="shared" si="3"/>
        <v>1.8027950310558989</v>
      </c>
      <c r="V11" s="180">
        <v>8.253731343283583</v>
      </c>
      <c r="W11" s="180">
        <v>8.1388888888888875</v>
      </c>
      <c r="X11" s="290">
        <f t="shared" si="4"/>
        <v>-0.11484245439469554</v>
      </c>
    </row>
    <row r="12" spans="3:24" ht="15" customHeight="1">
      <c r="C12" s="268" t="s">
        <v>81</v>
      </c>
      <c r="D12" s="126">
        <v>9.5459090909091202</v>
      </c>
      <c r="E12" s="126">
        <v>9.4019999999999264</v>
      </c>
      <c r="F12" s="126">
        <v>9.6280909090909255</v>
      </c>
      <c r="G12" s="126">
        <v>9.6505454545454583</v>
      </c>
      <c r="H12" s="126">
        <f t="shared" si="0"/>
        <v>-0.14390909090919379</v>
      </c>
      <c r="I12" s="126">
        <f t="shared" si="0"/>
        <v>0.22609090909099905</v>
      </c>
      <c r="J12" s="126">
        <f t="shared" si="0"/>
        <v>2.2454545454532848E-2</v>
      </c>
      <c r="K12" s="126">
        <v>9.9124065769806009</v>
      </c>
      <c r="L12" s="126">
        <v>10.019522450818473</v>
      </c>
      <c r="M12" s="126">
        <v>9.6520191861364744</v>
      </c>
      <c r="N12" s="126">
        <f t="shared" si="1"/>
        <v>0.10711587383787169</v>
      </c>
      <c r="O12" s="126">
        <f t="shared" si="1"/>
        <v>-0.36750326468199823</v>
      </c>
      <c r="P12" s="294">
        <v>9.8303041543027003</v>
      </c>
      <c r="Q12" s="294">
        <v>9.9435736677116271</v>
      </c>
      <c r="R12" s="294">
        <f t="shared" si="2"/>
        <v>0.11326951340892677</v>
      </c>
      <c r="S12" s="294">
        <v>9.643354082753584</v>
      </c>
      <c r="T12" s="294">
        <v>9.7159684274438476</v>
      </c>
      <c r="U12" s="294">
        <f t="shared" si="3"/>
        <v>7.2614344690263621E-2</v>
      </c>
      <c r="V12" s="126">
        <v>10.446366782006946</v>
      </c>
      <c r="W12" s="126">
        <v>9.9465620328848825</v>
      </c>
      <c r="X12" s="126">
        <f t="shared" si="4"/>
        <v>-0.49980474912206319</v>
      </c>
    </row>
    <row r="13" spans="3:24" ht="15" customHeight="1">
      <c r="C13" s="273" t="s">
        <v>82</v>
      </c>
      <c r="D13" s="168">
        <v>10.237500000000001</v>
      </c>
      <c r="E13" s="168">
        <v>11.876651982378855</v>
      </c>
      <c r="F13" s="168">
        <v>12.210280373831774</v>
      </c>
      <c r="G13" s="168">
        <v>10.255681818181817</v>
      </c>
      <c r="H13" s="290">
        <f t="shared" si="0"/>
        <v>1.6391519823788538</v>
      </c>
      <c r="I13" s="290">
        <f t="shared" si="0"/>
        <v>0.333628391452919</v>
      </c>
      <c r="J13" s="290">
        <f t="shared" si="0"/>
        <v>-1.954598555649957</v>
      </c>
      <c r="K13" s="168">
        <v>11.92608695652174</v>
      </c>
      <c r="L13" s="168">
        <v>10.621212121212112</v>
      </c>
      <c r="M13" s="168">
        <v>9.488095238095239</v>
      </c>
      <c r="N13" s="290">
        <f t="shared" si="1"/>
        <v>-1.3048748353096276</v>
      </c>
      <c r="O13" s="290">
        <f t="shared" si="1"/>
        <v>-1.1331168831168732</v>
      </c>
      <c r="P13" s="293">
        <v>13.132231404958674</v>
      </c>
      <c r="Q13" s="293">
        <v>10.540540540540539</v>
      </c>
      <c r="R13" s="292">
        <f t="shared" si="2"/>
        <v>-2.5916908644181351</v>
      </c>
      <c r="S13" s="293">
        <v>13.222222222222218</v>
      </c>
      <c r="T13" s="293">
        <v>10.495867768595041</v>
      </c>
      <c r="U13" s="292">
        <f t="shared" si="3"/>
        <v>-2.7263544536271773</v>
      </c>
      <c r="V13" s="168">
        <v>10.473118279569896</v>
      </c>
      <c r="W13" s="168">
        <v>9.3069306930693063</v>
      </c>
      <c r="X13" s="290">
        <f t="shared" si="4"/>
        <v>-1.1661875865005893</v>
      </c>
    </row>
    <row r="14" spans="3:24" ht="15" customHeight="1">
      <c r="C14" s="263" t="s">
        <v>83</v>
      </c>
      <c r="D14" s="180">
        <v>9.8372093023255793</v>
      </c>
      <c r="E14" s="180">
        <v>10.193905817174523</v>
      </c>
      <c r="F14" s="180">
        <v>10.179894179894184</v>
      </c>
      <c r="G14" s="180">
        <v>9.9603174603174587</v>
      </c>
      <c r="H14" s="290">
        <f t="shared" si="0"/>
        <v>0.35669651484894338</v>
      </c>
      <c r="I14" s="290">
        <f t="shared" si="0"/>
        <v>-1.4011637280338718E-2</v>
      </c>
      <c r="J14" s="290">
        <f t="shared" si="0"/>
        <v>-0.21957671957672531</v>
      </c>
      <c r="K14" s="180">
        <v>9.1615720524017501</v>
      </c>
      <c r="L14" s="180">
        <v>10.524663677130045</v>
      </c>
      <c r="M14" s="180">
        <v>9.2982456140350855</v>
      </c>
      <c r="N14" s="290">
        <f t="shared" si="1"/>
        <v>1.3630916247282947</v>
      </c>
      <c r="O14" s="290">
        <f t="shared" si="1"/>
        <v>-1.2264180630949593</v>
      </c>
      <c r="P14" s="291">
        <v>9.8674033149171283</v>
      </c>
      <c r="Q14" s="291">
        <v>10.284090909090907</v>
      </c>
      <c r="R14" s="292">
        <f t="shared" si="2"/>
        <v>0.41668759417377821</v>
      </c>
      <c r="S14" s="291">
        <v>10.115384615384624</v>
      </c>
      <c r="T14" s="291">
        <v>10.113553113553104</v>
      </c>
      <c r="U14" s="292">
        <f t="shared" si="3"/>
        <v>-1.8315018315195886E-3</v>
      </c>
      <c r="V14" s="180">
        <v>11.65625</v>
      </c>
      <c r="W14" s="180">
        <v>9.3068181818181817</v>
      </c>
      <c r="X14" s="290">
        <f t="shared" si="4"/>
        <v>-2.3494318181818183</v>
      </c>
    </row>
    <row r="15" spans="3:24" ht="15" customHeight="1">
      <c r="C15" s="267" t="s">
        <v>87</v>
      </c>
      <c r="D15" s="180">
        <v>9.2694300518134707</v>
      </c>
      <c r="E15" s="180">
        <v>9.9530685920577628</v>
      </c>
      <c r="F15" s="180">
        <v>10.963525835866257</v>
      </c>
      <c r="G15" s="180">
        <v>11.863468634686358</v>
      </c>
      <c r="H15" s="290">
        <f t="shared" si="0"/>
        <v>0.68363854024429216</v>
      </c>
      <c r="I15" s="290">
        <f t="shared" si="0"/>
        <v>1.010457243808494</v>
      </c>
      <c r="J15" s="290">
        <f t="shared" si="0"/>
        <v>0.89994279882010098</v>
      </c>
      <c r="K15" s="180">
        <v>10.758957654723128</v>
      </c>
      <c r="L15" s="180">
        <v>12.253378378378379</v>
      </c>
      <c r="M15" s="180">
        <v>8.6538461538461515</v>
      </c>
      <c r="N15" s="290">
        <f t="shared" si="1"/>
        <v>1.4944207236552511</v>
      </c>
      <c r="O15" s="290">
        <f t="shared" si="1"/>
        <v>-3.5995322245322274</v>
      </c>
      <c r="P15" s="291">
        <v>11.056410256410249</v>
      </c>
      <c r="Q15" s="291">
        <v>13.397590361445788</v>
      </c>
      <c r="R15" s="292">
        <f t="shared" si="2"/>
        <v>2.341180105035539</v>
      </c>
      <c r="S15" s="291">
        <v>11.0753768844221</v>
      </c>
      <c r="T15" s="291">
        <v>13.397590361445788</v>
      </c>
      <c r="U15" s="292">
        <f t="shared" si="3"/>
        <v>2.3222134770236877</v>
      </c>
      <c r="V15" s="180">
        <v>13.397590361445788</v>
      </c>
      <c r="W15" s="180">
        <v>7.9714285714285706</v>
      </c>
      <c r="X15" s="290">
        <f t="shared" si="4"/>
        <v>-5.4261617900172174</v>
      </c>
    </row>
    <row r="16" spans="3:24" ht="15" customHeight="1">
      <c r="C16" s="263" t="s">
        <v>84</v>
      </c>
      <c r="D16" s="180">
        <v>8.9155844155844104</v>
      </c>
      <c r="E16" s="180">
        <v>9.8515205724508128</v>
      </c>
      <c r="F16" s="180">
        <v>10.528061224489806</v>
      </c>
      <c r="G16" s="180">
        <v>10.528712871287135</v>
      </c>
      <c r="H16" s="290">
        <f t="shared" si="0"/>
        <v>0.93593615686640241</v>
      </c>
      <c r="I16" s="290">
        <f t="shared" si="0"/>
        <v>0.67654065203899272</v>
      </c>
      <c r="J16" s="290">
        <f t="shared" si="0"/>
        <v>6.5164679732987452E-4</v>
      </c>
      <c r="K16" s="180">
        <v>10.557876414273288</v>
      </c>
      <c r="L16" s="180">
        <v>10.719314938154143</v>
      </c>
      <c r="M16" s="180">
        <v>8.6405433646812853</v>
      </c>
      <c r="N16" s="290">
        <f t="shared" si="1"/>
        <v>0.16143852388085556</v>
      </c>
      <c r="O16" s="290">
        <f t="shared" si="1"/>
        <v>-2.0787715734728582</v>
      </c>
      <c r="P16" s="291">
        <v>11.000000000000011</v>
      </c>
      <c r="Q16" s="291">
        <v>11.314332247556997</v>
      </c>
      <c r="R16" s="292">
        <f t="shared" si="2"/>
        <v>0.31433224755698674</v>
      </c>
      <c r="S16" s="291">
        <v>10.927097661623121</v>
      </c>
      <c r="T16" s="291">
        <v>11.315707620528769</v>
      </c>
      <c r="U16" s="292">
        <f t="shared" si="3"/>
        <v>0.38860995890564887</v>
      </c>
      <c r="V16" s="180">
        <v>11.362393162393158</v>
      </c>
      <c r="W16" s="180">
        <v>8.2489959839357496</v>
      </c>
      <c r="X16" s="290">
        <f t="shared" si="4"/>
        <v>-3.1133971784574079</v>
      </c>
    </row>
    <row r="17" spans="3:24" ht="15" customHeight="1">
      <c r="C17" s="267" t="s">
        <v>78</v>
      </c>
      <c r="D17" s="180">
        <v>8.4139194139194107</v>
      </c>
      <c r="E17" s="180">
        <v>8.92631578947368</v>
      </c>
      <c r="F17" s="180">
        <v>8.6678200692041596</v>
      </c>
      <c r="G17" s="180">
        <v>9.3287037037037024</v>
      </c>
      <c r="H17" s="295">
        <f t="shared" si="0"/>
        <v>0.51239637555426931</v>
      </c>
      <c r="I17" s="295">
        <f t="shared" si="0"/>
        <v>-0.25849572026952039</v>
      </c>
      <c r="J17" s="295">
        <f t="shared" si="0"/>
        <v>0.66088363449954279</v>
      </c>
      <c r="K17" s="180">
        <v>8.8939393939393963</v>
      </c>
      <c r="L17" s="180">
        <v>8.7467248908296984</v>
      </c>
      <c r="M17" s="180">
        <v>8.6055555555555472</v>
      </c>
      <c r="N17" s="295">
        <f t="shared" si="1"/>
        <v>-0.14721450310969786</v>
      </c>
      <c r="O17" s="295">
        <f t="shared" si="1"/>
        <v>-0.14116933527415121</v>
      </c>
      <c r="P17" s="291">
        <v>8.9653179190751491</v>
      </c>
      <c r="Q17" s="291">
        <v>9.3021582733813002</v>
      </c>
      <c r="R17" s="296">
        <f t="shared" si="2"/>
        <v>0.33684035430615111</v>
      </c>
      <c r="S17" s="291">
        <v>8.9531250000000053</v>
      </c>
      <c r="T17" s="291">
        <v>9.340000000000007</v>
      </c>
      <c r="U17" s="296">
        <f t="shared" si="3"/>
        <v>0.38687500000000163</v>
      </c>
      <c r="V17" s="180">
        <v>9.2196969696969742</v>
      </c>
      <c r="W17" s="180">
        <v>8.0104166666666607</v>
      </c>
      <c r="X17" s="295">
        <f t="shared" si="4"/>
        <v>-1.2092803030303134</v>
      </c>
    </row>
    <row r="18" spans="3:24" ht="15" customHeight="1">
      <c r="C18" s="277" t="s">
        <v>79</v>
      </c>
      <c r="D18" s="168">
        <v>9.5425101214574894</v>
      </c>
      <c r="E18" s="168">
        <v>9.5263157894736814</v>
      </c>
      <c r="F18" s="168">
        <v>10.827450980392157</v>
      </c>
      <c r="G18" s="168">
        <v>9.4440789473684159</v>
      </c>
      <c r="H18" s="290">
        <f t="shared" si="0"/>
        <v>-1.6194331983808041E-2</v>
      </c>
      <c r="I18" s="290">
        <f t="shared" si="0"/>
        <v>1.3011351909184761</v>
      </c>
      <c r="J18" s="290">
        <f t="shared" si="0"/>
        <v>-1.3833720330237416</v>
      </c>
      <c r="K18" s="168">
        <v>11.284023668639053</v>
      </c>
      <c r="L18" s="168">
        <v>9.8312499999999972</v>
      </c>
      <c r="M18" s="168">
        <v>8.5256410256410184</v>
      </c>
      <c r="N18" s="290">
        <f t="shared" si="1"/>
        <v>-1.4527736686390558</v>
      </c>
      <c r="O18" s="290">
        <f t="shared" si="1"/>
        <v>-1.3056089743589787</v>
      </c>
      <c r="P18" s="293">
        <v>11.463087248322152</v>
      </c>
      <c r="Q18" s="293">
        <v>9.7631578947368389</v>
      </c>
      <c r="R18" s="292">
        <f t="shared" si="2"/>
        <v>-1.6999293535853131</v>
      </c>
      <c r="S18" s="293">
        <v>11.107476635514022</v>
      </c>
      <c r="T18" s="293">
        <v>10.102803738317752</v>
      </c>
      <c r="U18" s="292">
        <f t="shared" si="3"/>
        <v>-1.0046728971962704</v>
      </c>
      <c r="V18" s="168">
        <v>9.8481012658227804</v>
      </c>
      <c r="W18" s="168">
        <v>8.1136363636363615</v>
      </c>
      <c r="X18" s="290">
        <f t="shared" si="4"/>
        <v>-1.7344649021864189</v>
      </c>
    </row>
    <row r="19" spans="3:24" ht="15" customHeight="1">
      <c r="C19" s="267" t="s">
        <v>85</v>
      </c>
      <c r="D19" s="180">
        <v>8.4362416107382607</v>
      </c>
      <c r="E19" s="180">
        <v>9.1702127659574408</v>
      </c>
      <c r="F19" s="180">
        <v>10.627906976744182</v>
      </c>
      <c r="G19" s="180">
        <v>10.371757925072048</v>
      </c>
      <c r="H19" s="295">
        <f t="shared" si="0"/>
        <v>0.7339711552191801</v>
      </c>
      <c r="I19" s="295">
        <f t="shared" si="0"/>
        <v>1.457694210786741</v>
      </c>
      <c r="J19" s="295">
        <f t="shared" si="0"/>
        <v>-0.25614905167213387</v>
      </c>
      <c r="K19" s="180">
        <v>10.738505747126442</v>
      </c>
      <c r="L19" s="180">
        <v>10.771341463414629</v>
      </c>
      <c r="M19" s="180">
        <v>8.2074303405572788</v>
      </c>
      <c r="N19" s="295">
        <f t="shared" si="1"/>
        <v>3.2835716288186489E-2</v>
      </c>
      <c r="O19" s="295">
        <f t="shared" si="1"/>
        <v>-2.5639111228573501</v>
      </c>
      <c r="P19" s="291">
        <v>11.41293532338309</v>
      </c>
      <c r="Q19" s="291">
        <v>11.414141414141408</v>
      </c>
      <c r="R19" s="296">
        <f t="shared" si="2"/>
        <v>1.2060907583180125E-3</v>
      </c>
      <c r="S19" s="291">
        <v>11.214285714285719</v>
      </c>
      <c r="T19" s="291">
        <v>11.558252427184462</v>
      </c>
      <c r="U19" s="296">
        <f t="shared" si="3"/>
        <v>0.3439667128987427</v>
      </c>
      <c r="V19" s="180">
        <v>11.505154639175252</v>
      </c>
      <c r="W19" s="180">
        <v>7.9689440993788851</v>
      </c>
      <c r="X19" s="295">
        <f t="shared" si="4"/>
        <v>-3.5362105397963672</v>
      </c>
    </row>
    <row r="20" spans="3:24" ht="15" customHeight="1">
      <c r="C20" s="263" t="s">
        <v>157</v>
      </c>
      <c r="D20" s="180">
        <v>8.9225589225589204</v>
      </c>
      <c r="E20" s="180">
        <v>9.7369668246445471</v>
      </c>
      <c r="F20" s="180">
        <v>8.762917933130705</v>
      </c>
      <c r="G20" s="180">
        <v>9.2868852459016367</v>
      </c>
      <c r="H20" s="290">
        <f t="shared" si="0"/>
        <v>0.81440790208562674</v>
      </c>
      <c r="I20" s="290">
        <f t="shared" si="0"/>
        <v>-0.97404889151384211</v>
      </c>
      <c r="J20" s="290">
        <f t="shared" si="0"/>
        <v>0.52396731277093167</v>
      </c>
      <c r="K20" s="180">
        <v>10.623456790123456</v>
      </c>
      <c r="L20" s="180">
        <v>9.582191780821919</v>
      </c>
      <c r="M20" s="180">
        <v>7.9954751131221764</v>
      </c>
      <c r="N20" s="290">
        <f t="shared" si="1"/>
        <v>-1.0412650093015365</v>
      </c>
      <c r="O20" s="290">
        <f t="shared" si="1"/>
        <v>-1.5867166676997426</v>
      </c>
      <c r="P20" s="291">
        <v>8.9545454545454568</v>
      </c>
      <c r="Q20" s="291">
        <v>9.8642857142857139</v>
      </c>
      <c r="R20" s="292">
        <f t="shared" si="2"/>
        <v>0.90974025974025707</v>
      </c>
      <c r="S20" s="291">
        <v>8.8415094339622637</v>
      </c>
      <c r="T20" s="291">
        <v>10.049056603773586</v>
      </c>
      <c r="U20" s="292">
        <f t="shared" si="3"/>
        <v>1.2075471698113223</v>
      </c>
      <c r="V20" s="180">
        <v>11.349206349206348</v>
      </c>
      <c r="W20" s="180">
        <v>9.1182795698924739</v>
      </c>
      <c r="X20" s="290">
        <f t="shared" si="4"/>
        <v>-2.2309267793138741</v>
      </c>
    </row>
    <row r="21" spans="3:24" ht="15" customHeight="1">
      <c r="C21" s="267" t="s">
        <v>88</v>
      </c>
      <c r="D21" s="180" t="s">
        <v>90</v>
      </c>
      <c r="E21" s="180">
        <v>6.8946466809421914</v>
      </c>
      <c r="F21" s="180">
        <v>6.7626491155902819</v>
      </c>
      <c r="G21" s="180">
        <v>7.0329625051503895</v>
      </c>
      <c r="H21" s="290" t="s">
        <v>90</v>
      </c>
      <c r="I21" s="290">
        <f t="shared" ref="I21:J23" si="5">F21-E21</f>
        <v>-0.13199756535190943</v>
      </c>
      <c r="J21" s="290">
        <f t="shared" si="5"/>
        <v>0.27031338956010753</v>
      </c>
      <c r="K21" s="180">
        <v>6.3452736318407963</v>
      </c>
      <c r="L21" s="180">
        <v>6.6496815286624198</v>
      </c>
      <c r="M21" s="180">
        <v>6.7915376676986563</v>
      </c>
      <c r="N21" s="290">
        <f t="shared" si="1"/>
        <v>0.3044078968216235</v>
      </c>
      <c r="O21" s="290">
        <f t="shared" si="1"/>
        <v>0.14185613903623651</v>
      </c>
      <c r="P21" s="291">
        <v>6.436770428015568</v>
      </c>
      <c r="Q21" s="291">
        <v>6.7883928571428518</v>
      </c>
      <c r="R21" s="292">
        <f t="shared" si="2"/>
        <v>0.35162242912728381</v>
      </c>
      <c r="S21" s="291">
        <v>6.8071320944249063</v>
      </c>
      <c r="T21" s="291">
        <v>7.1610868510431827</v>
      </c>
      <c r="U21" s="292">
        <f t="shared" si="3"/>
        <v>0.35395475661827636</v>
      </c>
      <c r="V21" s="180">
        <v>6.4289276807980036</v>
      </c>
      <c r="W21" s="180">
        <v>7.4015957446808498</v>
      </c>
      <c r="X21" s="290">
        <f t="shared" si="4"/>
        <v>0.97266806388284621</v>
      </c>
    </row>
    <row r="22" spans="3:24" ht="15" customHeight="1">
      <c r="C22" s="263" t="s">
        <v>91</v>
      </c>
      <c r="D22" s="180">
        <v>6.8464566929133897</v>
      </c>
      <c r="E22" s="180">
        <v>6.6617412140575079</v>
      </c>
      <c r="F22" s="180">
        <v>6.5333076626877169</v>
      </c>
      <c r="G22" s="180">
        <v>6.8487824037706213</v>
      </c>
      <c r="H22" s="290">
        <f>E22-D22</f>
        <v>-0.1847154788558818</v>
      </c>
      <c r="I22" s="290">
        <f t="shared" si="5"/>
        <v>-0.12843355136979095</v>
      </c>
      <c r="J22" s="290">
        <f t="shared" si="5"/>
        <v>0.31547474108290441</v>
      </c>
      <c r="K22" s="180">
        <v>6.0213713268032061</v>
      </c>
      <c r="L22" s="180">
        <v>6.4642549526270514</v>
      </c>
      <c r="M22" s="180">
        <v>6.564027370478982</v>
      </c>
      <c r="N22" s="290">
        <f t="shared" si="1"/>
        <v>0.44288362582384533</v>
      </c>
      <c r="O22" s="290">
        <f t="shared" si="1"/>
        <v>9.9772417851930584E-2</v>
      </c>
      <c r="P22" s="291">
        <v>6.1448888888888868</v>
      </c>
      <c r="Q22" s="291">
        <v>6.6190476190476151</v>
      </c>
      <c r="R22" s="292">
        <f t="shared" si="2"/>
        <v>0.47415873015872823</v>
      </c>
      <c r="S22" s="291">
        <v>6.5689493433395834</v>
      </c>
      <c r="T22" s="291">
        <v>6.9851714550509669</v>
      </c>
      <c r="U22" s="292">
        <f t="shared" si="3"/>
        <v>0.41622211171138357</v>
      </c>
      <c r="V22" s="180">
        <v>6.2938388625592419</v>
      </c>
      <c r="W22" s="180">
        <v>7.0493827160493874</v>
      </c>
      <c r="X22" s="290">
        <f t="shared" si="4"/>
        <v>0.75554385349014552</v>
      </c>
    </row>
    <row r="23" spans="3:24" ht="15" customHeight="1">
      <c r="C23" s="267" t="s">
        <v>93</v>
      </c>
      <c r="D23" s="180" t="s">
        <v>90</v>
      </c>
      <c r="E23" s="180">
        <v>3.4437869822485192</v>
      </c>
      <c r="F23" s="180">
        <v>3.174698795180722</v>
      </c>
      <c r="G23" s="180">
        <v>3.0924369747899161</v>
      </c>
      <c r="H23" s="290" t="s">
        <v>90</v>
      </c>
      <c r="I23" s="290">
        <f t="shared" si="5"/>
        <v>-0.26908818706779725</v>
      </c>
      <c r="J23" s="290">
        <f t="shared" si="5"/>
        <v>-8.2261820390805873E-2</v>
      </c>
      <c r="K23" s="180">
        <v>3.2627118644067794</v>
      </c>
      <c r="L23" s="180">
        <v>3.17741935483871</v>
      </c>
      <c r="M23" s="180">
        <v>2.481481481481481</v>
      </c>
      <c r="N23" s="290">
        <f t="shared" si="1"/>
        <v>-8.5292509568069441E-2</v>
      </c>
      <c r="O23" s="290">
        <f t="shared" si="1"/>
        <v>-0.69593787335722901</v>
      </c>
      <c r="P23" s="291">
        <v>3.0515463917525758</v>
      </c>
      <c r="Q23" s="291">
        <v>3.2321428571428572</v>
      </c>
      <c r="R23" s="292">
        <f t="shared" si="2"/>
        <v>0.1805964653902814</v>
      </c>
      <c r="S23" s="291">
        <v>3.2056737588652466</v>
      </c>
      <c r="T23" s="291">
        <v>3.2474226804123716</v>
      </c>
      <c r="U23" s="292">
        <f t="shared" si="3"/>
        <v>4.1748921547124951E-2</v>
      </c>
      <c r="V23" s="180">
        <v>3.7142857142857144</v>
      </c>
      <c r="W23" s="180">
        <v>2.4827586206896548</v>
      </c>
      <c r="X23" s="290">
        <f t="shared" si="4"/>
        <v>-1.2315270935960596</v>
      </c>
    </row>
    <row r="24" spans="3:24" ht="15" customHeight="1">
      <c r="C24" s="173" t="s">
        <v>208</v>
      </c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</row>
    <row r="25" spans="3:24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3:24"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3:24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3:24">
      <c r="C28" s="20"/>
      <c r="D28" s="20"/>
      <c r="E28" s="20"/>
      <c r="F28" s="20"/>
      <c r="G28" s="20"/>
      <c r="H28" s="20"/>
      <c r="I28" s="92" t="s">
        <v>94</v>
      </c>
      <c r="J28" s="278"/>
      <c r="K28" s="20"/>
      <c r="L28" s="20"/>
      <c r="M28" s="20"/>
      <c r="N28" s="20"/>
      <c r="O28" s="20"/>
      <c r="P28" s="20"/>
    </row>
    <row r="29" spans="3:24">
      <c r="C29" s="20"/>
      <c r="D29" s="20"/>
      <c r="E29" s="20"/>
      <c r="F29" s="20"/>
      <c r="G29" s="20"/>
      <c r="H29" s="20"/>
      <c r="I29" s="92"/>
      <c r="J29" s="278"/>
      <c r="K29" s="20"/>
      <c r="L29" s="20"/>
      <c r="M29" s="20"/>
      <c r="N29" s="20"/>
      <c r="O29" s="20"/>
      <c r="P29" s="20"/>
    </row>
    <row r="30" spans="3:24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3:24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3:24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3:16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3:16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</sheetData>
  <mergeCells count="3">
    <mergeCell ref="C3:X3"/>
    <mergeCell ref="C24:X24"/>
    <mergeCell ref="I28:I29"/>
  </mergeCells>
  <hyperlinks>
    <hyperlink ref="I28:I29" location="'GRAFICA estancia media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J35:M41"/>
  <sheetViews>
    <sheetView showGridLines="0" zoomScaleNormal="100" workbookViewId="0"/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0:13" ht="29.25" customHeight="1">
      <c r="J35" s="20"/>
      <c r="K35" s="20"/>
      <c r="L35" s="20"/>
      <c r="M35" s="20"/>
    </row>
    <row r="36" spans="10:13">
      <c r="J36" s="20"/>
      <c r="K36" s="20"/>
      <c r="L36" s="20"/>
      <c r="M36" s="20"/>
    </row>
    <row r="37" spans="10:13">
      <c r="J37" s="20"/>
      <c r="K37" s="20"/>
      <c r="L37" s="20"/>
      <c r="M37" s="20"/>
    </row>
    <row r="38" spans="10:13">
      <c r="J38" s="20"/>
      <c r="K38" s="20"/>
      <c r="L38" s="92" t="s">
        <v>67</v>
      </c>
      <c r="M38" s="20"/>
    </row>
    <row r="39" spans="10:13">
      <c r="J39" s="20"/>
      <c r="K39" s="20"/>
      <c r="L39" s="92"/>
      <c r="M39" s="20"/>
    </row>
    <row r="40" spans="10:13">
      <c r="J40" s="20"/>
      <c r="K40" s="20"/>
      <c r="L40" s="20"/>
      <c r="M40" s="20"/>
    </row>
    <row r="41" spans="10:13">
      <c r="J41" s="20"/>
      <c r="K41" s="20"/>
      <c r="L41" s="20"/>
      <c r="M41" s="20"/>
    </row>
  </sheetData>
  <mergeCells count="1">
    <mergeCell ref="L38:L39"/>
  </mergeCells>
  <hyperlinks>
    <hyperlink ref="L38:L39" location="'estancia media nacionalidade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C5:X16"/>
  <sheetViews>
    <sheetView showGridLines="0" zoomScaleNormal="100" workbookViewId="0"/>
  </sheetViews>
  <sheetFormatPr baseColWidth="10" defaultRowHeight="12.75"/>
  <cols>
    <col min="3" max="3" width="18.7109375" customWidth="1"/>
    <col min="4" max="10" width="9.7109375" customWidth="1"/>
    <col min="11" max="15" width="11.42578125" customWidth="1"/>
    <col min="16" max="21" width="11.42578125" hidden="1" customWidth="1"/>
    <col min="22" max="23" width="13.85546875" hidden="1" customWidth="1"/>
    <col min="24" max="24" width="0" hidden="1" customWidth="1"/>
  </cols>
  <sheetData>
    <row r="5" spans="3:24" ht="36" customHeight="1">
      <c r="C5" s="174" t="s">
        <v>259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</row>
    <row r="6" spans="3:24" ht="30.75" customHeight="1">
      <c r="C6" s="297"/>
      <c r="D6" s="13">
        <v>2007</v>
      </c>
      <c r="E6" s="13">
        <v>2008</v>
      </c>
      <c r="F6" s="13">
        <v>2009</v>
      </c>
      <c r="G6" s="13">
        <v>2010</v>
      </c>
      <c r="H6" s="14" t="s">
        <v>497</v>
      </c>
      <c r="I6" s="14" t="s">
        <v>498</v>
      </c>
      <c r="J6" s="14" t="s">
        <v>322</v>
      </c>
      <c r="K6" s="13" t="s">
        <v>148</v>
      </c>
      <c r="L6" s="13" t="s">
        <v>149</v>
      </c>
      <c r="M6" s="13" t="s">
        <v>111</v>
      </c>
      <c r="N6" s="14" t="s">
        <v>96</v>
      </c>
      <c r="O6" s="14" t="s">
        <v>131</v>
      </c>
      <c r="P6" s="13" t="s">
        <v>161</v>
      </c>
      <c r="Q6" s="13" t="s">
        <v>162</v>
      </c>
      <c r="R6" s="14" t="s">
        <v>260</v>
      </c>
      <c r="S6" s="13" t="s">
        <v>219</v>
      </c>
      <c r="T6" s="13" t="s">
        <v>220</v>
      </c>
      <c r="U6" s="14" t="s">
        <v>261</v>
      </c>
      <c r="V6" s="13" t="s">
        <v>51</v>
      </c>
      <c r="W6" s="13" t="s">
        <v>52</v>
      </c>
      <c r="X6" s="14" t="s">
        <v>110</v>
      </c>
    </row>
    <row r="7" spans="3:24" ht="15" customHeight="1">
      <c r="C7" s="51" t="s">
        <v>262</v>
      </c>
      <c r="D7" s="279">
        <f>SUM(D8,D10,D12)</f>
        <v>37.172727272727307</v>
      </c>
      <c r="E7" s="279">
        <f>SUM(E8,E10,E12)</f>
        <v>37.1</v>
      </c>
      <c r="F7" s="279">
        <f>SUM(F8,F10,F12)</f>
        <v>38.136363636363633</v>
      </c>
      <c r="G7" s="279">
        <f>SUM(G8,G10,G12)</f>
        <v>38.909090909090907</v>
      </c>
      <c r="H7" s="75">
        <f>E7/D7-1</f>
        <v>-1.9564685742243793E-3</v>
      </c>
      <c r="I7" s="75">
        <f t="shared" ref="I7:J8" si="0">F7/E7-1</f>
        <v>2.7934329821122095E-2</v>
      </c>
      <c r="J7" s="75">
        <f t="shared" si="0"/>
        <v>2.0262216924910703E-2</v>
      </c>
      <c r="K7" s="279">
        <f>SUM(K8,K10,K12)</f>
        <v>35.21674140508221</v>
      </c>
      <c r="L7" s="279">
        <f>SUM(L8,L10,L12)</f>
        <v>36.101516744255896</v>
      </c>
      <c r="M7" s="279">
        <f t="shared" ref="M7" si="1">SUM(M8,M10,M12)</f>
        <v>35.803806281912422</v>
      </c>
      <c r="N7" s="75">
        <f>L7/K7-1</f>
        <v>2.5123714002852182E-2</v>
      </c>
      <c r="O7" s="75">
        <f>M7/L7-1</f>
        <v>-8.2464807352129466E-3</v>
      </c>
      <c r="P7" s="279">
        <f>SUM(P8,P10,P12)</f>
        <v>37.258902077151333</v>
      </c>
      <c r="Q7" s="279">
        <f>SUM(Q8,Q10,Q12)</f>
        <v>36.843075788309051</v>
      </c>
      <c r="R7" s="75">
        <f>Q7/P7-1</f>
        <v>-1.1160454701033329E-2</v>
      </c>
      <c r="S7" s="279">
        <f>SUM(S8,S10,S12)</f>
        <v>39.021115586476263</v>
      </c>
      <c r="T7" s="279">
        <f>SUM(T8,T10,T12)</f>
        <v>39.550698239222832</v>
      </c>
      <c r="U7" s="75">
        <f>T7/S7-1</f>
        <v>1.3571694319526539E-2</v>
      </c>
      <c r="V7" s="279">
        <f t="shared" ref="V7:W7" si="2">SUM(V8,V10,V12)</f>
        <v>35.363321799307961</v>
      </c>
      <c r="W7" s="279">
        <f t="shared" si="2"/>
        <v>33.557548579970103</v>
      </c>
      <c r="X7" s="75">
        <f>W7/V7-1</f>
        <v>-5.1063450135874877E-2</v>
      </c>
    </row>
    <row r="8" spans="3:24" ht="15" customHeight="1">
      <c r="C8" s="298" t="s">
        <v>263</v>
      </c>
      <c r="D8" s="299">
        <v>34.363636363636402</v>
      </c>
      <c r="E8" s="299">
        <v>34.200000000000003</v>
      </c>
      <c r="F8" s="299">
        <v>35.281818181818181</v>
      </c>
      <c r="G8" s="299">
        <v>36.209090909090911</v>
      </c>
      <c r="H8" s="300">
        <f>E8/D8-1</f>
        <v>-4.7619047619058552E-3</v>
      </c>
      <c r="I8" s="300">
        <f t="shared" si="0"/>
        <v>3.1632110579478789E-2</v>
      </c>
      <c r="J8" s="300">
        <f t="shared" si="0"/>
        <v>2.6281886111826802E-2</v>
      </c>
      <c r="K8" s="299">
        <v>32.286995515695068</v>
      </c>
      <c r="L8" s="299">
        <v>33.398408169394806</v>
      </c>
      <c r="M8" s="299">
        <v>33.034194646449016</v>
      </c>
      <c r="N8" s="300">
        <f>L8/K8-1</f>
        <v>3.4422919690977993E-2</v>
      </c>
      <c r="O8" s="300">
        <f>M8/L8-1</f>
        <v>-1.0905116228848932E-2</v>
      </c>
      <c r="P8" s="299">
        <v>34.347181008902076</v>
      </c>
      <c r="Q8" s="299">
        <v>34.279918864097361</v>
      </c>
      <c r="R8" s="300">
        <f>Q8/P8-1</f>
        <v>-1.9583017537095904E-3</v>
      </c>
      <c r="S8" s="299">
        <v>36.091785670694499</v>
      </c>
      <c r="T8" s="299">
        <v>36.794171220400727</v>
      </c>
      <c r="U8" s="300">
        <f>T8/S8-1</f>
        <v>1.9461091676507003E-2</v>
      </c>
      <c r="V8" s="299">
        <v>32.906574394463668</v>
      </c>
      <c r="W8" s="299">
        <v>30.642750373692078</v>
      </c>
      <c r="X8" s="300">
        <f>W8/V8-1</f>
        <v>-6.8795493375708672E-2</v>
      </c>
    </row>
    <row r="9" spans="3:24" ht="15" customHeight="1">
      <c r="C9" s="301" t="s">
        <v>264</v>
      </c>
      <c r="D9" s="112">
        <v>5.5276712328767204</v>
      </c>
      <c r="E9" s="112">
        <v>5.556684051605826</v>
      </c>
      <c r="F9" s="112">
        <v>5.8538106861947261</v>
      </c>
      <c r="G9" s="112">
        <v>5.8549374500931606</v>
      </c>
      <c r="H9" s="302">
        <f>E9-D9</f>
        <v>2.9012818729105661E-2</v>
      </c>
      <c r="I9" s="302">
        <f>F9-E9</f>
        <v>0.2971266345889001</v>
      </c>
      <c r="J9" s="302">
        <f t="shared" ref="J9" si="3">G9-F9</f>
        <v>1.1267638984344686E-3</v>
      </c>
      <c r="K9" s="112">
        <v>6.1106796116504913</v>
      </c>
      <c r="L9" s="112">
        <v>6.0763358778625909</v>
      </c>
      <c r="M9" s="112">
        <v>6.0722772277227621</v>
      </c>
      <c r="N9" s="302">
        <f>L9-K9</f>
        <v>-3.4343733787900455E-2</v>
      </c>
      <c r="O9" s="302">
        <f>M9-L9</f>
        <v>-4.0586501398287567E-3</v>
      </c>
      <c r="P9" s="112">
        <v>5.9737742303306689</v>
      </c>
      <c r="Q9" s="112">
        <v>5.8795871559632973</v>
      </c>
      <c r="R9" s="302">
        <f>Q9-P9</f>
        <v>-9.4187074367371615E-2</v>
      </c>
      <c r="S9" s="112">
        <v>5.79950142450142</v>
      </c>
      <c r="T9" s="112">
        <v>5.7904861839804171</v>
      </c>
      <c r="U9" s="302">
        <f>T9-S9</f>
        <v>-9.0152405210028874E-3</v>
      </c>
      <c r="V9" s="112">
        <v>6.2373453318335184</v>
      </c>
      <c r="W9" s="112">
        <v>6.216216216216214</v>
      </c>
      <c r="X9" s="302">
        <f>W9-V9</f>
        <v>-2.112911561730435E-2</v>
      </c>
    </row>
    <row r="10" spans="3:24" ht="15" customHeight="1">
      <c r="C10" s="298" t="s">
        <v>265</v>
      </c>
      <c r="D10" s="299">
        <v>1.6454545454545499</v>
      </c>
      <c r="E10" s="299">
        <v>1.7636363636363637</v>
      </c>
      <c r="F10" s="299">
        <v>1.7454545454545454</v>
      </c>
      <c r="G10" s="299">
        <v>1.6181818181818182</v>
      </c>
      <c r="H10" s="300">
        <f t="shared" ref="H10:J15" si="4">E10/D10-1</f>
        <v>7.1823204419886544E-2</v>
      </c>
      <c r="I10" s="300">
        <f t="shared" si="4"/>
        <v>-1.0309278350515538E-2</v>
      </c>
      <c r="J10" s="300">
        <f t="shared" si="4"/>
        <v>-7.291666666666663E-2</v>
      </c>
      <c r="K10" s="299">
        <v>1.7339312406576981</v>
      </c>
      <c r="L10" s="299">
        <v>1.5918306051959754</v>
      </c>
      <c r="M10" s="299">
        <v>1.5936871421940275</v>
      </c>
      <c r="N10" s="300">
        <f>L10/K10-1</f>
        <v>-8.1952866486114218E-2</v>
      </c>
      <c r="O10" s="300">
        <f>M10/L10-1</f>
        <v>1.1662905537763724E-3</v>
      </c>
      <c r="P10" s="299">
        <v>1.7247774480712166</v>
      </c>
      <c r="Q10" s="299">
        <v>1.5489581412502305</v>
      </c>
      <c r="R10" s="300">
        <f>Q10/P10-1</f>
        <v>-0.10193738735255453</v>
      </c>
      <c r="S10" s="299">
        <v>1.8552422799951178</v>
      </c>
      <c r="T10" s="299">
        <v>1.6636308439587129</v>
      </c>
      <c r="U10" s="300">
        <f>T10/S10-1</f>
        <v>-0.10328108522672796</v>
      </c>
      <c r="V10" s="299">
        <v>1.6262975778546713</v>
      </c>
      <c r="W10" s="299">
        <v>1.7189835575485799</v>
      </c>
      <c r="X10" s="300">
        <f>W10/V10-1</f>
        <v>5.6992017301148001E-2</v>
      </c>
    </row>
    <row r="11" spans="3:24" ht="15" customHeight="1">
      <c r="C11" s="301" t="s">
        <v>266</v>
      </c>
      <c r="D11" s="112">
        <v>6.4909090909090903</v>
      </c>
      <c r="E11" s="112">
        <v>6.7865168539325804</v>
      </c>
      <c r="F11" s="112">
        <v>6.9939759036144569</v>
      </c>
      <c r="G11" s="112">
        <v>8.317880794701983</v>
      </c>
      <c r="H11" s="302">
        <f>E11-D11</f>
        <v>0.29560776302349012</v>
      </c>
      <c r="I11" s="302">
        <f t="shared" ref="I11:J11" si="5">F11-E11</f>
        <v>0.20745904968187645</v>
      </c>
      <c r="J11" s="302">
        <f t="shared" si="5"/>
        <v>1.3239048910875262</v>
      </c>
      <c r="K11" s="112">
        <v>7.2330097087378675</v>
      </c>
      <c r="L11" s="112">
        <v>8.8314606741573005</v>
      </c>
      <c r="M11" s="112">
        <v>7.5747126436781613</v>
      </c>
      <c r="N11" s="302">
        <f>L11-K11</f>
        <v>1.598450965419433</v>
      </c>
      <c r="O11" s="302">
        <f>M11-L11</f>
        <v>-1.2567480304791392</v>
      </c>
      <c r="P11" s="112">
        <v>6.9358974358974361</v>
      </c>
      <c r="Q11" s="112">
        <v>9.1176470588235254</v>
      </c>
      <c r="R11" s="302">
        <f>Q11-P11</f>
        <v>2.1817496229260893</v>
      </c>
      <c r="S11" s="112">
        <v>7.0305343511450396</v>
      </c>
      <c r="T11" s="112">
        <v>8.1739130434782563</v>
      </c>
      <c r="U11" s="302">
        <f>T11-S11</f>
        <v>1.1433786923332168</v>
      </c>
      <c r="V11" s="112">
        <v>8.6829268292682933</v>
      </c>
      <c r="W11" s="112">
        <v>7.2162162162162158</v>
      </c>
      <c r="X11" s="302">
        <f>W11-V11</f>
        <v>-1.4667106130520775</v>
      </c>
    </row>
    <row r="12" spans="3:24" ht="15" customHeight="1">
      <c r="C12" s="298" t="s">
        <v>267</v>
      </c>
      <c r="D12" s="299">
        <v>1.16363636363636</v>
      </c>
      <c r="E12" s="299">
        <v>1.1363636363636365</v>
      </c>
      <c r="F12" s="299">
        <v>1.1090909090909091</v>
      </c>
      <c r="G12" s="299">
        <v>1.0818181818181818</v>
      </c>
      <c r="H12" s="300">
        <f t="shared" si="4"/>
        <v>-2.3437499999996891E-2</v>
      </c>
      <c r="I12" s="300">
        <f t="shared" si="4"/>
        <v>-2.4000000000000021E-2</v>
      </c>
      <c r="J12" s="300">
        <f t="shared" si="4"/>
        <v>-2.4590163934426257E-2</v>
      </c>
      <c r="K12" s="299">
        <v>1.195814648729447</v>
      </c>
      <c r="L12" s="299">
        <v>1.1112779696651149</v>
      </c>
      <c r="M12" s="299">
        <v>1.1759244932693795</v>
      </c>
      <c r="N12" s="300">
        <f>L12/K12-1</f>
        <v>-7.0693797867547703E-2</v>
      </c>
      <c r="O12" s="300">
        <f>M12/L12-1</f>
        <v>5.8173135227134853E-2</v>
      </c>
      <c r="P12" s="299">
        <v>1.1869436201780414</v>
      </c>
      <c r="Q12" s="299">
        <v>1.0141987829614605</v>
      </c>
      <c r="R12" s="300">
        <f>Q12/P12-1</f>
        <v>-0.14553752535496944</v>
      </c>
      <c r="S12" s="299">
        <v>1.0740876357866471</v>
      </c>
      <c r="T12" s="299">
        <v>1.0928961748633881</v>
      </c>
      <c r="U12" s="300">
        <f>T12/S12-1</f>
        <v>1.7511177347242946E-2</v>
      </c>
      <c r="V12" s="299">
        <v>0.83044982698961933</v>
      </c>
      <c r="W12" s="299">
        <v>1.195814648729447</v>
      </c>
      <c r="X12" s="300">
        <f>W12/V12-1</f>
        <v>0.4399601395117092</v>
      </c>
    </row>
    <row r="13" spans="3:24" ht="15" customHeight="1">
      <c r="C13" s="301" t="s">
        <v>268</v>
      </c>
      <c r="D13" s="112">
        <v>18.117647058823501</v>
      </c>
      <c r="E13" s="112">
        <v>12.990384615384615</v>
      </c>
      <c r="F13" s="112">
        <v>13.919999999999996</v>
      </c>
      <c r="G13" s="112">
        <v>19.163265306122451</v>
      </c>
      <c r="H13" s="302">
        <f>E13-D13</f>
        <v>-5.1272624434388856</v>
      </c>
      <c r="I13" s="302">
        <f t="shared" ref="I13:J13" si="6">F13-E13</f>
        <v>0.9296153846153814</v>
      </c>
      <c r="J13" s="302">
        <f t="shared" si="6"/>
        <v>5.2432653061224546</v>
      </c>
      <c r="K13" s="112">
        <v>12.757575757575758</v>
      </c>
      <c r="L13" s="112">
        <v>22.218749999999996</v>
      </c>
      <c r="M13" s="112">
        <v>20.50847457627118</v>
      </c>
      <c r="N13" s="302">
        <f>L13-K13</f>
        <v>9.4611742424242387</v>
      </c>
      <c r="O13" s="302">
        <f>M13-L13</f>
        <v>-1.7102754237288167</v>
      </c>
      <c r="P13" s="112">
        <v>13.884615384615387</v>
      </c>
      <c r="Q13" s="112">
        <v>26.847826086956527</v>
      </c>
      <c r="R13" s="302">
        <f>Q13-P13</f>
        <v>12.96321070234114</v>
      </c>
      <c r="S13" s="112">
        <v>11.88732394366197</v>
      </c>
      <c r="T13" s="112">
        <v>21.197368421052641</v>
      </c>
      <c r="U13" s="302">
        <f>T13-S13</f>
        <v>9.3100444773906705</v>
      </c>
      <c r="V13" s="112">
        <v>19.210526315789476</v>
      </c>
      <c r="W13" s="112">
        <v>23.307692307692307</v>
      </c>
      <c r="X13" s="302">
        <f>W13-V13</f>
        <v>4.0971659919028305</v>
      </c>
    </row>
    <row r="14" spans="3:24" ht="15" customHeight="1">
      <c r="C14" s="303" t="s">
        <v>269</v>
      </c>
      <c r="D14" s="49">
        <v>54.218181818181797</v>
      </c>
      <c r="E14" s="49">
        <v>54.4</v>
      </c>
      <c r="F14" s="49">
        <v>56.245454545454542</v>
      </c>
      <c r="G14" s="49">
        <v>54.981818181818184</v>
      </c>
      <c r="H14" s="102">
        <f t="shared" si="4"/>
        <v>3.3534540576798388E-3</v>
      </c>
      <c r="I14" s="102">
        <f t="shared" si="4"/>
        <v>3.3923796791443861E-2</v>
      </c>
      <c r="J14" s="102">
        <f t="shared" si="4"/>
        <v>-2.2466461936317961E-2</v>
      </c>
      <c r="K14" s="49">
        <v>57.15994020926756</v>
      </c>
      <c r="L14" s="49">
        <v>58.68749061420634</v>
      </c>
      <c r="M14" s="49">
        <v>56.08850379080922</v>
      </c>
      <c r="N14" s="102">
        <f>L14/K14-1</f>
        <v>2.6724142806068052E-2</v>
      </c>
      <c r="O14" s="102">
        <f>M14/L14-1</f>
        <v>-4.4285192571651533E-2</v>
      </c>
      <c r="P14" s="49">
        <v>56.454005934718104</v>
      </c>
      <c r="Q14" s="49">
        <v>57.624930850082983</v>
      </c>
      <c r="R14" s="102">
        <f>Q14/P14-1</f>
        <v>2.0741219262967903E-2</v>
      </c>
      <c r="S14" s="49">
        <v>55.071402416697183</v>
      </c>
      <c r="T14" s="49">
        <v>54.851244687310263</v>
      </c>
      <c r="U14" s="102">
        <f>T14/S14-1</f>
        <v>-3.9976779185882938E-3</v>
      </c>
      <c r="V14" s="49">
        <v>58.927335640138409</v>
      </c>
      <c r="W14" s="49">
        <v>58.931240657698055</v>
      </c>
      <c r="X14" s="102">
        <f>W14/V14-1</f>
        <v>6.6268354359300119E-5</v>
      </c>
    </row>
    <row r="15" spans="3:24" ht="15" customHeight="1">
      <c r="C15" s="304" t="s">
        <v>140</v>
      </c>
      <c r="D15" s="112">
        <v>8.6090909090909093</v>
      </c>
      <c r="E15" s="112">
        <v>8.5</v>
      </c>
      <c r="F15" s="112">
        <v>5.6181818181818182</v>
      </c>
      <c r="G15" s="112">
        <v>6.1090909090909093</v>
      </c>
      <c r="H15" s="305">
        <f t="shared" si="4"/>
        <v>-1.2671594508975703E-2</v>
      </c>
      <c r="I15" s="305">
        <f t="shared" si="4"/>
        <v>-0.33903743315508017</v>
      </c>
      <c r="J15" s="305">
        <f t="shared" si="4"/>
        <v>8.737864077669899E-2</v>
      </c>
      <c r="K15" s="112">
        <v>7.623318385650224</v>
      </c>
      <c r="L15" s="112">
        <v>5.2109926415377688</v>
      </c>
      <c r="M15" s="112">
        <v>8.1076899272783542</v>
      </c>
      <c r="N15" s="305">
        <f>L15/K15-1</f>
        <v>-0.31644037702181027</v>
      </c>
      <c r="O15" s="305">
        <f>M15/L15-1</f>
        <v>0.55588205261517465</v>
      </c>
      <c r="P15" s="112">
        <v>6.2870919881305634</v>
      </c>
      <c r="Q15" s="112">
        <v>5.5319933616079657</v>
      </c>
      <c r="R15" s="305">
        <f>Q15/P15-1</f>
        <v>-0.1201030027790515</v>
      </c>
      <c r="S15" s="112">
        <v>5.9074819968265588</v>
      </c>
      <c r="T15" s="112">
        <v>5.5980570734669097</v>
      </c>
      <c r="U15" s="305">
        <f>T15/S15-1</f>
        <v>-5.2378479278628154E-2</v>
      </c>
      <c r="V15" s="112">
        <v>5.7093425605536332</v>
      </c>
      <c r="W15" s="112">
        <v>7.5112107623318387</v>
      </c>
      <c r="X15" s="305">
        <f>W15/V15-1</f>
        <v>0.31559994564478866</v>
      </c>
    </row>
    <row r="16" spans="3:24" ht="15" customHeight="1">
      <c r="C16" s="306" t="s">
        <v>270</v>
      </c>
      <c r="D16" s="306"/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</row>
  </sheetData>
  <mergeCells count="2">
    <mergeCell ref="C5:X5"/>
    <mergeCell ref="C16:X1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7" orientation="landscape" r:id="rId1"/>
  <headerFooter>
    <oddHeader>&amp;L&amp;G&amp;CEncuesta de Turismo Receptivo&amp;RAño 2011</oddHeader>
    <oddFooter>&amp;LTurismo de Tenerife&amp;R&amp;P</oddFooter>
  </headerFooter>
  <ignoredErrors>
    <ignoredError sqref="H9:J9 H11:J11 I13:J13 H13 N9:O9 N11:O11 N13:O13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A73"/>
  <sheetViews>
    <sheetView showGridLines="0" zoomScaleNormal="100" workbookViewId="0"/>
  </sheetViews>
  <sheetFormatPr baseColWidth="10" defaultRowHeight="12.75"/>
  <cols>
    <col min="1" max="1" width="5.28515625" style="307" customWidth="1"/>
    <col min="2" max="2" width="16.42578125" style="307" customWidth="1"/>
    <col min="3" max="3" width="35.85546875" style="307" customWidth="1"/>
    <col min="4" max="4" width="9.7109375" style="307" customWidth="1"/>
    <col min="5" max="5" width="15.7109375" style="307" customWidth="1"/>
    <col min="6" max="6" width="9.7109375" style="307" customWidth="1"/>
    <col min="7" max="7" width="13.85546875" style="307" bestFit="1" customWidth="1"/>
    <col min="8" max="8" width="9.7109375" style="307" customWidth="1"/>
    <col min="9" max="9" width="13.140625" style="307" customWidth="1"/>
    <col min="10" max="10" width="9.7109375" style="307" customWidth="1"/>
    <col min="11" max="11" width="8.85546875" style="307" customWidth="1"/>
    <col min="12" max="13" width="9.140625" style="307" customWidth="1"/>
    <col min="14" max="14" width="14.7109375" style="307" customWidth="1"/>
    <col min="15" max="15" width="16.85546875" style="307" customWidth="1"/>
    <col min="16" max="16" width="12" style="307" customWidth="1"/>
    <col min="17" max="18" width="11.42578125" style="307" customWidth="1"/>
    <col min="19" max="21" width="11.42578125" customWidth="1"/>
    <col min="22" max="22" width="13.85546875" bestFit="1" customWidth="1"/>
    <col min="23" max="23" width="14.85546875" style="307" customWidth="1"/>
    <col min="24" max="24" width="11.42578125" style="307"/>
    <col min="25" max="25" width="23.5703125" style="307" customWidth="1"/>
    <col min="26" max="26" width="22.5703125" style="307" customWidth="1"/>
    <col min="27" max="264" width="11.42578125" style="307"/>
    <col min="265" max="265" width="5.28515625" style="307" customWidth="1"/>
    <col min="266" max="266" width="57" style="307" bestFit="1" customWidth="1"/>
    <col min="267" max="269" width="10.7109375" style="307" customWidth="1"/>
    <col min="270" max="520" width="11.42578125" style="307"/>
    <col min="521" max="521" width="5.28515625" style="307" customWidth="1"/>
    <col min="522" max="522" width="57" style="307" bestFit="1" customWidth="1"/>
    <col min="523" max="525" width="10.7109375" style="307" customWidth="1"/>
    <col min="526" max="776" width="11.42578125" style="307"/>
    <col min="777" max="777" width="5.28515625" style="307" customWidth="1"/>
    <col min="778" max="778" width="57" style="307" bestFit="1" customWidth="1"/>
    <col min="779" max="781" width="10.7109375" style="307" customWidth="1"/>
    <col min="782" max="1032" width="11.42578125" style="307"/>
    <col min="1033" max="1033" width="5.28515625" style="307" customWidth="1"/>
    <col min="1034" max="1034" width="57" style="307" bestFit="1" customWidth="1"/>
    <col min="1035" max="1037" width="10.7109375" style="307" customWidth="1"/>
    <col min="1038" max="1288" width="11.42578125" style="307"/>
    <col min="1289" max="1289" width="5.28515625" style="307" customWidth="1"/>
    <col min="1290" max="1290" width="57" style="307" bestFit="1" customWidth="1"/>
    <col min="1291" max="1293" width="10.7109375" style="307" customWidth="1"/>
    <col min="1294" max="1544" width="11.42578125" style="307"/>
    <col min="1545" max="1545" width="5.28515625" style="307" customWidth="1"/>
    <col min="1546" max="1546" width="57" style="307" bestFit="1" customWidth="1"/>
    <col min="1547" max="1549" width="10.7109375" style="307" customWidth="1"/>
    <col min="1550" max="1800" width="11.42578125" style="307"/>
    <col min="1801" max="1801" width="5.28515625" style="307" customWidth="1"/>
    <col min="1802" max="1802" width="57" style="307" bestFit="1" customWidth="1"/>
    <col min="1803" max="1805" width="10.7109375" style="307" customWidth="1"/>
    <col min="1806" max="2056" width="11.42578125" style="307"/>
    <col min="2057" max="2057" width="5.28515625" style="307" customWidth="1"/>
    <col min="2058" max="2058" width="57" style="307" bestFit="1" customWidth="1"/>
    <col min="2059" max="2061" width="10.7109375" style="307" customWidth="1"/>
    <col min="2062" max="2312" width="11.42578125" style="307"/>
    <col min="2313" max="2313" width="5.28515625" style="307" customWidth="1"/>
    <col min="2314" max="2314" width="57" style="307" bestFit="1" customWidth="1"/>
    <col min="2315" max="2317" width="10.7109375" style="307" customWidth="1"/>
    <col min="2318" max="2568" width="11.42578125" style="307"/>
    <col min="2569" max="2569" width="5.28515625" style="307" customWidth="1"/>
    <col min="2570" max="2570" width="57" style="307" bestFit="1" customWidth="1"/>
    <col min="2571" max="2573" width="10.7109375" style="307" customWidth="1"/>
    <col min="2574" max="2824" width="11.42578125" style="307"/>
    <col min="2825" max="2825" width="5.28515625" style="307" customWidth="1"/>
    <col min="2826" max="2826" width="57" style="307" bestFit="1" customWidth="1"/>
    <col min="2827" max="2829" width="10.7109375" style="307" customWidth="1"/>
    <col min="2830" max="3080" width="11.42578125" style="307"/>
    <col min="3081" max="3081" width="5.28515625" style="307" customWidth="1"/>
    <col min="3082" max="3082" width="57" style="307" bestFit="1" customWidth="1"/>
    <col min="3083" max="3085" width="10.7109375" style="307" customWidth="1"/>
    <col min="3086" max="3336" width="11.42578125" style="307"/>
    <col min="3337" max="3337" width="5.28515625" style="307" customWidth="1"/>
    <col min="3338" max="3338" width="57" style="307" bestFit="1" customWidth="1"/>
    <col min="3339" max="3341" width="10.7109375" style="307" customWidth="1"/>
    <col min="3342" max="3592" width="11.42578125" style="307"/>
    <col min="3593" max="3593" width="5.28515625" style="307" customWidth="1"/>
    <col min="3594" max="3594" width="57" style="307" bestFit="1" customWidth="1"/>
    <col min="3595" max="3597" width="10.7109375" style="307" customWidth="1"/>
    <col min="3598" max="3848" width="11.42578125" style="307"/>
    <col min="3849" max="3849" width="5.28515625" style="307" customWidth="1"/>
    <col min="3850" max="3850" width="57" style="307" bestFit="1" customWidth="1"/>
    <col min="3851" max="3853" width="10.7109375" style="307" customWidth="1"/>
    <col min="3854" max="4104" width="11.42578125" style="307"/>
    <col min="4105" max="4105" width="5.28515625" style="307" customWidth="1"/>
    <col min="4106" max="4106" width="57" style="307" bestFit="1" customWidth="1"/>
    <col min="4107" max="4109" width="10.7109375" style="307" customWidth="1"/>
    <col min="4110" max="4360" width="11.42578125" style="307"/>
    <col min="4361" max="4361" width="5.28515625" style="307" customWidth="1"/>
    <col min="4362" max="4362" width="57" style="307" bestFit="1" customWidth="1"/>
    <col min="4363" max="4365" width="10.7109375" style="307" customWidth="1"/>
    <col min="4366" max="4616" width="11.42578125" style="307"/>
    <col min="4617" max="4617" width="5.28515625" style="307" customWidth="1"/>
    <col min="4618" max="4618" width="57" style="307" bestFit="1" customWidth="1"/>
    <col min="4619" max="4621" width="10.7109375" style="307" customWidth="1"/>
    <col min="4622" max="4872" width="11.42578125" style="307"/>
    <col min="4873" max="4873" width="5.28515625" style="307" customWidth="1"/>
    <col min="4874" max="4874" width="57" style="307" bestFit="1" customWidth="1"/>
    <col min="4875" max="4877" width="10.7109375" style="307" customWidth="1"/>
    <col min="4878" max="5128" width="11.42578125" style="307"/>
    <col min="5129" max="5129" width="5.28515625" style="307" customWidth="1"/>
    <col min="5130" max="5130" width="57" style="307" bestFit="1" customWidth="1"/>
    <col min="5131" max="5133" width="10.7109375" style="307" customWidth="1"/>
    <col min="5134" max="5384" width="11.42578125" style="307"/>
    <col min="5385" max="5385" width="5.28515625" style="307" customWidth="1"/>
    <col min="5386" max="5386" width="57" style="307" bestFit="1" customWidth="1"/>
    <col min="5387" max="5389" width="10.7109375" style="307" customWidth="1"/>
    <col min="5390" max="5640" width="11.42578125" style="307"/>
    <col min="5641" max="5641" width="5.28515625" style="307" customWidth="1"/>
    <col min="5642" max="5642" width="57" style="307" bestFit="1" customWidth="1"/>
    <col min="5643" max="5645" width="10.7109375" style="307" customWidth="1"/>
    <col min="5646" max="5896" width="11.42578125" style="307"/>
    <col min="5897" max="5897" width="5.28515625" style="307" customWidth="1"/>
    <col min="5898" max="5898" width="57" style="307" bestFit="1" customWidth="1"/>
    <col min="5899" max="5901" width="10.7109375" style="307" customWidth="1"/>
    <col min="5902" max="6152" width="11.42578125" style="307"/>
    <col min="6153" max="6153" width="5.28515625" style="307" customWidth="1"/>
    <col min="6154" max="6154" width="57" style="307" bestFit="1" customWidth="1"/>
    <col min="6155" max="6157" width="10.7109375" style="307" customWidth="1"/>
    <col min="6158" max="6408" width="11.42578125" style="307"/>
    <col min="6409" max="6409" width="5.28515625" style="307" customWidth="1"/>
    <col min="6410" max="6410" width="57" style="307" bestFit="1" customWidth="1"/>
    <col min="6411" max="6413" width="10.7109375" style="307" customWidth="1"/>
    <col min="6414" max="6664" width="11.42578125" style="307"/>
    <col min="6665" max="6665" width="5.28515625" style="307" customWidth="1"/>
    <col min="6666" max="6666" width="57" style="307" bestFit="1" customWidth="1"/>
    <col min="6667" max="6669" width="10.7109375" style="307" customWidth="1"/>
    <col min="6670" max="6920" width="11.42578125" style="307"/>
    <col min="6921" max="6921" width="5.28515625" style="307" customWidth="1"/>
    <col min="6922" max="6922" width="57" style="307" bestFit="1" customWidth="1"/>
    <col min="6923" max="6925" width="10.7109375" style="307" customWidth="1"/>
    <col min="6926" max="7176" width="11.42578125" style="307"/>
    <col min="7177" max="7177" width="5.28515625" style="307" customWidth="1"/>
    <col min="7178" max="7178" width="57" style="307" bestFit="1" customWidth="1"/>
    <col min="7179" max="7181" width="10.7109375" style="307" customWidth="1"/>
    <col min="7182" max="7432" width="11.42578125" style="307"/>
    <col min="7433" max="7433" width="5.28515625" style="307" customWidth="1"/>
    <col min="7434" max="7434" width="57" style="307" bestFit="1" customWidth="1"/>
    <col min="7435" max="7437" width="10.7109375" style="307" customWidth="1"/>
    <col min="7438" max="7688" width="11.42578125" style="307"/>
    <col min="7689" max="7689" width="5.28515625" style="307" customWidth="1"/>
    <col min="7690" max="7690" width="57" style="307" bestFit="1" customWidth="1"/>
    <col min="7691" max="7693" width="10.7109375" style="307" customWidth="1"/>
    <col min="7694" max="7944" width="11.42578125" style="307"/>
    <col min="7945" max="7945" width="5.28515625" style="307" customWidth="1"/>
    <col min="7946" max="7946" width="57" style="307" bestFit="1" customWidth="1"/>
    <col min="7947" max="7949" width="10.7109375" style="307" customWidth="1"/>
    <col min="7950" max="8200" width="11.42578125" style="307"/>
    <col min="8201" max="8201" width="5.28515625" style="307" customWidth="1"/>
    <col min="8202" max="8202" width="57" style="307" bestFit="1" customWidth="1"/>
    <col min="8203" max="8205" width="10.7109375" style="307" customWidth="1"/>
    <col min="8206" max="8456" width="11.42578125" style="307"/>
    <col min="8457" max="8457" width="5.28515625" style="307" customWidth="1"/>
    <col min="8458" max="8458" width="57" style="307" bestFit="1" customWidth="1"/>
    <col min="8459" max="8461" width="10.7109375" style="307" customWidth="1"/>
    <col min="8462" max="8712" width="11.42578125" style="307"/>
    <col min="8713" max="8713" width="5.28515625" style="307" customWidth="1"/>
    <col min="8714" max="8714" width="57" style="307" bestFit="1" customWidth="1"/>
    <col min="8715" max="8717" width="10.7109375" style="307" customWidth="1"/>
    <col min="8718" max="8968" width="11.42578125" style="307"/>
    <col min="8969" max="8969" width="5.28515625" style="307" customWidth="1"/>
    <col min="8970" max="8970" width="57" style="307" bestFit="1" customWidth="1"/>
    <col min="8971" max="8973" width="10.7109375" style="307" customWidth="1"/>
    <col min="8974" max="9224" width="11.42578125" style="307"/>
    <col min="9225" max="9225" width="5.28515625" style="307" customWidth="1"/>
    <col min="9226" max="9226" width="57" style="307" bestFit="1" customWidth="1"/>
    <col min="9227" max="9229" width="10.7109375" style="307" customWidth="1"/>
    <col min="9230" max="9480" width="11.42578125" style="307"/>
    <col min="9481" max="9481" width="5.28515625" style="307" customWidth="1"/>
    <col min="9482" max="9482" width="57" style="307" bestFit="1" customWidth="1"/>
    <col min="9483" max="9485" width="10.7109375" style="307" customWidth="1"/>
    <col min="9486" max="9736" width="11.42578125" style="307"/>
    <col min="9737" max="9737" width="5.28515625" style="307" customWidth="1"/>
    <col min="9738" max="9738" width="57" style="307" bestFit="1" customWidth="1"/>
    <col min="9739" max="9741" width="10.7109375" style="307" customWidth="1"/>
    <col min="9742" max="9992" width="11.42578125" style="307"/>
    <col min="9993" max="9993" width="5.28515625" style="307" customWidth="1"/>
    <col min="9994" max="9994" width="57" style="307" bestFit="1" customWidth="1"/>
    <col min="9995" max="9997" width="10.7109375" style="307" customWidth="1"/>
    <col min="9998" max="10248" width="11.42578125" style="307"/>
    <col min="10249" max="10249" width="5.28515625" style="307" customWidth="1"/>
    <col min="10250" max="10250" width="57" style="307" bestFit="1" customWidth="1"/>
    <col min="10251" max="10253" width="10.7109375" style="307" customWidth="1"/>
    <col min="10254" max="10504" width="11.42578125" style="307"/>
    <col min="10505" max="10505" width="5.28515625" style="307" customWidth="1"/>
    <col min="10506" max="10506" width="57" style="307" bestFit="1" customWidth="1"/>
    <col min="10507" max="10509" width="10.7109375" style="307" customWidth="1"/>
    <col min="10510" max="10760" width="11.42578125" style="307"/>
    <col min="10761" max="10761" width="5.28515625" style="307" customWidth="1"/>
    <col min="10762" max="10762" width="57" style="307" bestFit="1" customWidth="1"/>
    <col min="10763" max="10765" width="10.7109375" style="307" customWidth="1"/>
    <col min="10766" max="11016" width="11.42578125" style="307"/>
    <col min="11017" max="11017" width="5.28515625" style="307" customWidth="1"/>
    <col min="11018" max="11018" width="57" style="307" bestFit="1" customWidth="1"/>
    <col min="11019" max="11021" width="10.7109375" style="307" customWidth="1"/>
    <col min="11022" max="11272" width="11.42578125" style="307"/>
    <col min="11273" max="11273" width="5.28515625" style="307" customWidth="1"/>
    <col min="11274" max="11274" width="57" style="307" bestFit="1" customWidth="1"/>
    <col min="11275" max="11277" width="10.7109375" style="307" customWidth="1"/>
    <col min="11278" max="11528" width="11.42578125" style="307"/>
    <col min="11529" max="11529" width="5.28515625" style="307" customWidth="1"/>
    <col min="11530" max="11530" width="57" style="307" bestFit="1" customWidth="1"/>
    <col min="11531" max="11533" width="10.7109375" style="307" customWidth="1"/>
    <col min="11534" max="11784" width="11.42578125" style="307"/>
    <col min="11785" max="11785" width="5.28515625" style="307" customWidth="1"/>
    <col min="11786" max="11786" width="57" style="307" bestFit="1" customWidth="1"/>
    <col min="11787" max="11789" width="10.7109375" style="307" customWidth="1"/>
    <col min="11790" max="12040" width="11.42578125" style="307"/>
    <col min="12041" max="12041" width="5.28515625" style="307" customWidth="1"/>
    <col min="12042" max="12042" width="57" style="307" bestFit="1" customWidth="1"/>
    <col min="12043" max="12045" width="10.7109375" style="307" customWidth="1"/>
    <col min="12046" max="12296" width="11.42578125" style="307"/>
    <col min="12297" max="12297" width="5.28515625" style="307" customWidth="1"/>
    <col min="12298" max="12298" width="57" style="307" bestFit="1" customWidth="1"/>
    <col min="12299" max="12301" width="10.7109375" style="307" customWidth="1"/>
    <col min="12302" max="12552" width="11.42578125" style="307"/>
    <col min="12553" max="12553" width="5.28515625" style="307" customWidth="1"/>
    <col min="12554" max="12554" width="57" style="307" bestFit="1" customWidth="1"/>
    <col min="12555" max="12557" width="10.7109375" style="307" customWidth="1"/>
    <col min="12558" max="12808" width="11.42578125" style="307"/>
    <col min="12809" max="12809" width="5.28515625" style="307" customWidth="1"/>
    <col min="12810" max="12810" width="57" style="307" bestFit="1" customWidth="1"/>
    <col min="12811" max="12813" width="10.7109375" style="307" customWidth="1"/>
    <col min="12814" max="13064" width="11.42578125" style="307"/>
    <col min="13065" max="13065" width="5.28515625" style="307" customWidth="1"/>
    <col min="13066" max="13066" width="57" style="307" bestFit="1" customWidth="1"/>
    <col min="13067" max="13069" width="10.7109375" style="307" customWidth="1"/>
    <col min="13070" max="13320" width="11.42578125" style="307"/>
    <col min="13321" max="13321" width="5.28515625" style="307" customWidth="1"/>
    <col min="13322" max="13322" width="57" style="307" bestFit="1" customWidth="1"/>
    <col min="13323" max="13325" width="10.7109375" style="307" customWidth="1"/>
    <col min="13326" max="13576" width="11.42578125" style="307"/>
    <col min="13577" max="13577" width="5.28515625" style="307" customWidth="1"/>
    <col min="13578" max="13578" width="57" style="307" bestFit="1" customWidth="1"/>
    <col min="13579" max="13581" width="10.7109375" style="307" customWidth="1"/>
    <col min="13582" max="13832" width="11.42578125" style="307"/>
    <col min="13833" max="13833" width="5.28515625" style="307" customWidth="1"/>
    <col min="13834" max="13834" width="57" style="307" bestFit="1" customWidth="1"/>
    <col min="13835" max="13837" width="10.7109375" style="307" customWidth="1"/>
    <col min="13838" max="14088" width="11.42578125" style="307"/>
    <col min="14089" max="14089" width="5.28515625" style="307" customWidth="1"/>
    <col min="14090" max="14090" width="57" style="307" bestFit="1" customWidth="1"/>
    <col min="14091" max="14093" width="10.7109375" style="307" customWidth="1"/>
    <col min="14094" max="14344" width="11.42578125" style="307"/>
    <col min="14345" max="14345" width="5.28515625" style="307" customWidth="1"/>
    <col min="14346" max="14346" width="57" style="307" bestFit="1" customWidth="1"/>
    <col min="14347" max="14349" width="10.7109375" style="307" customWidth="1"/>
    <col min="14350" max="14600" width="11.42578125" style="307"/>
    <col min="14601" max="14601" width="5.28515625" style="307" customWidth="1"/>
    <col min="14602" max="14602" width="57" style="307" bestFit="1" customWidth="1"/>
    <col min="14603" max="14605" width="10.7109375" style="307" customWidth="1"/>
    <col min="14606" max="14856" width="11.42578125" style="307"/>
    <col min="14857" max="14857" width="5.28515625" style="307" customWidth="1"/>
    <col min="14858" max="14858" width="57" style="307" bestFit="1" customWidth="1"/>
    <col min="14859" max="14861" width="10.7109375" style="307" customWidth="1"/>
    <col min="14862" max="15112" width="11.42578125" style="307"/>
    <col min="15113" max="15113" width="5.28515625" style="307" customWidth="1"/>
    <col min="15114" max="15114" width="57" style="307" bestFit="1" customWidth="1"/>
    <col min="15115" max="15117" width="10.7109375" style="307" customWidth="1"/>
    <col min="15118" max="15368" width="11.42578125" style="307"/>
    <col min="15369" max="15369" width="5.28515625" style="307" customWidth="1"/>
    <col min="15370" max="15370" width="57" style="307" bestFit="1" customWidth="1"/>
    <col min="15371" max="15373" width="10.7109375" style="307" customWidth="1"/>
    <col min="15374" max="15624" width="11.42578125" style="307"/>
    <col min="15625" max="15625" width="5.28515625" style="307" customWidth="1"/>
    <col min="15626" max="15626" width="57" style="307" bestFit="1" customWidth="1"/>
    <col min="15627" max="15629" width="10.7109375" style="307" customWidth="1"/>
    <col min="15630" max="15880" width="11.42578125" style="307"/>
    <col min="15881" max="15881" width="5.28515625" style="307" customWidth="1"/>
    <col min="15882" max="15882" width="57" style="307" bestFit="1" customWidth="1"/>
    <col min="15883" max="15885" width="10.7109375" style="307" customWidth="1"/>
    <col min="15886" max="16136" width="11.42578125" style="307"/>
    <col min="16137" max="16137" width="5.28515625" style="307" customWidth="1"/>
    <col min="16138" max="16138" width="57" style="307" bestFit="1" customWidth="1"/>
    <col min="16139" max="16141" width="10.7109375" style="307" customWidth="1"/>
    <col min="16142" max="16384" width="11.42578125" style="307"/>
  </cols>
  <sheetData>
    <row r="2" spans="3:24" ht="53.25" customHeight="1"/>
    <row r="3" spans="3:24" ht="18" customHeight="1">
      <c r="C3" s="174" t="s">
        <v>271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</row>
    <row r="4" spans="3:24" ht="26.25" customHeight="1">
      <c r="C4" s="297"/>
      <c r="D4" s="13">
        <v>2007</v>
      </c>
      <c r="E4" s="13">
        <v>2008</v>
      </c>
      <c r="F4" s="13">
        <v>2009</v>
      </c>
      <c r="G4" s="13">
        <v>2010</v>
      </c>
      <c r="H4" s="14" t="s">
        <v>497</v>
      </c>
      <c r="I4" s="14" t="s">
        <v>498</v>
      </c>
      <c r="J4" s="14" t="s">
        <v>322</v>
      </c>
      <c r="K4" s="14" t="s">
        <v>148</v>
      </c>
      <c r="L4" s="14" t="s">
        <v>149</v>
      </c>
      <c r="M4" s="14" t="s">
        <v>111</v>
      </c>
      <c r="N4" s="14" t="s">
        <v>96</v>
      </c>
      <c r="O4" s="14" t="s">
        <v>131</v>
      </c>
      <c r="P4" s="14" t="s">
        <v>161</v>
      </c>
      <c r="Q4" s="14" t="s">
        <v>162</v>
      </c>
      <c r="R4" s="14" t="s">
        <v>260</v>
      </c>
      <c r="S4" s="14" t="s">
        <v>219</v>
      </c>
      <c r="T4" s="14" t="s">
        <v>220</v>
      </c>
      <c r="U4" s="14" t="s">
        <v>261</v>
      </c>
      <c r="V4" s="13" t="s">
        <v>51</v>
      </c>
      <c r="W4" s="13" t="s">
        <v>52</v>
      </c>
      <c r="X4" s="14" t="s">
        <v>110</v>
      </c>
    </row>
    <row r="5" spans="3:24" ht="15" customHeight="1">
      <c r="C5" s="304" t="s">
        <v>272</v>
      </c>
      <c r="D5" s="112">
        <v>39.681818181818201</v>
      </c>
      <c r="E5" s="112">
        <v>41.263636363636365</v>
      </c>
      <c r="F5" s="112">
        <v>43.900000000000006</v>
      </c>
      <c r="G5" s="112">
        <v>44.645454545454541</v>
      </c>
      <c r="H5" s="308">
        <f t="shared" ref="H5:J8" si="0">E5/D5-1</f>
        <v>3.9862542955326097E-2</v>
      </c>
      <c r="I5" s="308">
        <f t="shared" si="0"/>
        <v>6.3890724829257728E-2</v>
      </c>
      <c r="J5" s="308">
        <f>G5/F5-1</f>
        <v>1.6980741354317486E-2</v>
      </c>
      <c r="K5" s="309">
        <v>44.275037369207773</v>
      </c>
      <c r="L5" s="309">
        <v>43.084547229313714</v>
      </c>
      <c r="M5" s="112">
        <v>45.164784155964725</v>
      </c>
      <c r="N5" s="308">
        <f t="shared" ref="N5:O8" si="1">L5/K5-1</f>
        <v>-2.6888518014487661E-2</v>
      </c>
      <c r="O5" s="308">
        <f t="shared" si="1"/>
        <v>4.8282668855242461E-2</v>
      </c>
      <c r="P5" s="309">
        <v>44.120919881305639</v>
      </c>
      <c r="Q5" s="309">
        <v>41.766549880140147</v>
      </c>
      <c r="R5" s="308">
        <f>Q5/P5-1</f>
        <v>-5.3361761438774025E-2</v>
      </c>
      <c r="S5" s="309">
        <v>43.708043451727079</v>
      </c>
      <c r="T5" s="309">
        <v>43.922282938676382</v>
      </c>
      <c r="U5" s="308">
        <f>T5/S5-1</f>
        <v>4.9016032297559686E-3</v>
      </c>
      <c r="V5" s="112">
        <v>41.660899653979243</v>
      </c>
      <c r="W5" s="112">
        <v>43.385650224215247</v>
      </c>
      <c r="X5" s="308">
        <f>W5/V5-1</f>
        <v>4.1399743754003682E-2</v>
      </c>
    </row>
    <row r="6" spans="3:24" ht="15" customHeight="1">
      <c r="C6" s="304" t="s">
        <v>273</v>
      </c>
      <c r="D6" s="112">
        <v>53.845454545454501</v>
      </c>
      <c r="E6" s="112">
        <v>55.354545454545452</v>
      </c>
      <c r="F6" s="112">
        <v>54.327272727272728</v>
      </c>
      <c r="G6" s="112">
        <v>54.381818181818183</v>
      </c>
      <c r="H6" s="308">
        <f t="shared" si="0"/>
        <v>2.8026338004390361E-2</v>
      </c>
      <c r="I6" s="308">
        <f t="shared" si="0"/>
        <v>-1.8558055509935834E-2</v>
      </c>
      <c r="J6" s="308">
        <f t="shared" si="0"/>
        <v>1.0040160642570406E-3</v>
      </c>
      <c r="K6" s="309">
        <v>52.795216741405085</v>
      </c>
      <c r="L6" s="309">
        <v>55.924312959903887</v>
      </c>
      <c r="M6" s="112">
        <v>52.54525762030017</v>
      </c>
      <c r="N6" s="308">
        <f t="shared" si="1"/>
        <v>5.9268555214487595E-2</v>
      </c>
      <c r="O6" s="308">
        <f t="shared" si="1"/>
        <v>-6.0421937450110486E-2</v>
      </c>
      <c r="P6" s="309">
        <v>53.431008902077153</v>
      </c>
      <c r="Q6" s="309">
        <v>57.053291536050153</v>
      </c>
      <c r="R6" s="308">
        <f>Q6/P6-1</f>
        <v>6.7793640966270052E-2</v>
      </c>
      <c r="S6" s="309">
        <v>54.119370194068104</v>
      </c>
      <c r="T6" s="309">
        <v>55.009107468123858</v>
      </c>
      <c r="U6" s="308">
        <f>T6/S6-1</f>
        <v>1.6440273988134413E-2</v>
      </c>
      <c r="V6" s="112">
        <v>57.404844290657437</v>
      </c>
      <c r="W6" s="112">
        <v>53.176382660687594</v>
      </c>
      <c r="X6" s="308">
        <f>W6/V6-1</f>
        <v>-7.3660362330396856E-2</v>
      </c>
    </row>
    <row r="7" spans="3:24" ht="15" customHeight="1">
      <c r="C7" s="304" t="s">
        <v>274</v>
      </c>
      <c r="D7" s="112">
        <v>2.2999999999999998</v>
      </c>
      <c r="E7" s="112">
        <v>1.0363636363636364</v>
      </c>
      <c r="F7" s="112">
        <v>0.81818181818181823</v>
      </c>
      <c r="G7" s="112">
        <v>0.46363636363636362</v>
      </c>
      <c r="H7" s="308">
        <f t="shared" si="0"/>
        <v>-0.54940711462450587</v>
      </c>
      <c r="I7" s="308">
        <f t="shared" si="0"/>
        <v>-0.21052631578947367</v>
      </c>
      <c r="J7" s="308">
        <f t="shared" si="0"/>
        <v>-0.43333333333333335</v>
      </c>
      <c r="K7" s="309">
        <v>0.83707025411061287</v>
      </c>
      <c r="L7" s="309">
        <v>0.540621714972218</v>
      </c>
      <c r="M7" s="112">
        <v>0.63438031873742839</v>
      </c>
      <c r="N7" s="308">
        <f t="shared" si="1"/>
        <v>-0.35415012979211813</v>
      </c>
      <c r="O7" s="308">
        <f t="shared" si="1"/>
        <v>0.17342737290903787</v>
      </c>
      <c r="P7" s="309">
        <v>0.76038575667655783</v>
      </c>
      <c r="Q7" s="309">
        <v>0.60851926977687631</v>
      </c>
      <c r="R7" s="308">
        <f>Q7/P7-1</f>
        <v>-0.19972295057636169</v>
      </c>
      <c r="S7" s="309">
        <v>0.91541559868180156</v>
      </c>
      <c r="T7" s="309">
        <v>0.53430479659987862</v>
      </c>
      <c r="U7" s="308">
        <f>T7/S7-1</f>
        <v>-0.41632544019429263</v>
      </c>
      <c r="V7" s="112">
        <v>0.38062283737024222</v>
      </c>
      <c r="W7" s="112">
        <v>1.0089686098654709</v>
      </c>
      <c r="X7" s="308">
        <f>W7/V7-1</f>
        <v>1.6508357113738281</v>
      </c>
    </row>
    <row r="8" spans="3:24" ht="15" customHeight="1">
      <c r="C8" s="304" t="s">
        <v>62</v>
      </c>
      <c r="D8" s="112">
        <v>4.1727272727272702</v>
      </c>
      <c r="E8" s="112">
        <v>2.3454545454545452</v>
      </c>
      <c r="F8" s="112">
        <v>0.95454545454545459</v>
      </c>
      <c r="G8" s="112">
        <v>0.50909090909090904</v>
      </c>
      <c r="H8" s="308">
        <f t="shared" si="0"/>
        <v>-0.43790849673202581</v>
      </c>
      <c r="I8" s="308">
        <f t="shared" si="0"/>
        <v>-0.59302325581395343</v>
      </c>
      <c r="J8" s="308">
        <f t="shared" si="0"/>
        <v>-0.46666666666666679</v>
      </c>
      <c r="K8" s="309">
        <v>2.0926756352765321</v>
      </c>
      <c r="L8" s="309">
        <v>0.45051809581018171</v>
      </c>
      <c r="M8" s="112">
        <v>1.6555779049976791</v>
      </c>
      <c r="N8" s="308">
        <f t="shared" si="1"/>
        <v>-0.78471670993070597</v>
      </c>
      <c r="O8" s="308">
        <f t="shared" si="1"/>
        <v>2.6748310897931815</v>
      </c>
      <c r="P8" s="309">
        <v>1.6876854599406528</v>
      </c>
      <c r="Q8" s="309">
        <v>0.5716393140328232</v>
      </c>
      <c r="R8" s="308">
        <f>Q8/P8-1</f>
        <v>-0.66128800205879312</v>
      </c>
      <c r="S8" s="309">
        <v>1.2571707555230074</v>
      </c>
      <c r="T8" s="309">
        <v>0.53430479659987862</v>
      </c>
      <c r="U8" s="308">
        <f>T8/S8-1</f>
        <v>-0.57499425256865966</v>
      </c>
      <c r="V8" s="112">
        <v>0.55363321799307963</v>
      </c>
      <c r="W8" s="112">
        <v>2.4289985052316889</v>
      </c>
      <c r="X8" s="308">
        <f>W8/V8-1</f>
        <v>3.3873785500747378</v>
      </c>
    </row>
    <row r="9" spans="3:24" ht="15" customHeight="1">
      <c r="C9" s="306" t="s">
        <v>270</v>
      </c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</row>
    <row r="10" spans="3:24"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Q10" s="311"/>
      <c r="W10"/>
    </row>
    <row r="11" spans="3:24">
      <c r="W11"/>
    </row>
    <row r="12" spans="3:24" ht="18" customHeight="1">
      <c r="C12" s="174" t="s">
        <v>275</v>
      </c>
      <c r="D12" s="174"/>
      <c r="E12" s="174"/>
      <c r="F12" s="174"/>
      <c r="G12" s="174"/>
      <c r="H12" s="174"/>
      <c r="I12" s="174"/>
      <c r="J12" s="174"/>
      <c r="S12" s="307"/>
      <c r="T12" s="307"/>
      <c r="U12" s="307"/>
      <c r="W12"/>
    </row>
    <row r="13" spans="3:24" ht="15" customHeight="1">
      <c r="C13" s="297"/>
      <c r="D13" s="13">
        <v>2009</v>
      </c>
      <c r="E13" s="13" t="s">
        <v>277</v>
      </c>
      <c r="F13" s="14" t="s">
        <v>261</v>
      </c>
      <c r="G13" s="13" t="s">
        <v>52</v>
      </c>
      <c r="H13" s="14" t="s">
        <v>110</v>
      </c>
      <c r="I13" s="13" t="s">
        <v>111</v>
      </c>
      <c r="J13" s="14" t="s">
        <v>110</v>
      </c>
      <c r="S13" s="307"/>
      <c r="T13" s="307"/>
      <c r="U13" s="307"/>
      <c r="V13" s="307"/>
    </row>
    <row r="14" spans="3:24" ht="15" customHeight="1">
      <c r="C14" s="297" t="s">
        <v>286</v>
      </c>
      <c r="D14" s="13"/>
      <c r="E14" s="314">
        <f>SUM(E15:E16)</f>
        <v>11.918181818181818</v>
      </c>
      <c r="F14" s="13"/>
      <c r="G14" s="314">
        <f>SUM(G15:G16)</f>
        <v>29.110612855007474</v>
      </c>
      <c r="H14" s="13"/>
      <c r="I14" s="314">
        <f>SUM(I15:I16)</f>
        <v>27.216462942905771</v>
      </c>
      <c r="J14" s="13"/>
      <c r="S14" s="307"/>
      <c r="T14" s="307"/>
      <c r="U14" s="307"/>
      <c r="V14" s="307"/>
    </row>
    <row r="15" spans="3:24" ht="15" customHeight="1">
      <c r="C15" s="315" t="s">
        <v>278</v>
      </c>
      <c r="D15" s="313" t="s">
        <v>90</v>
      </c>
      <c r="E15" s="112">
        <v>4.5545454545454547</v>
      </c>
      <c r="F15" s="308" t="str">
        <f>IFERROR(E15/D15-1,"-")</f>
        <v>-</v>
      </c>
      <c r="G15" s="112">
        <v>8.4080717488789229</v>
      </c>
      <c r="H15" s="308" t="s">
        <v>90</v>
      </c>
      <c r="I15" s="112">
        <v>8.7265975553148696</v>
      </c>
      <c r="J15" s="308" t="s">
        <v>90</v>
      </c>
      <c r="S15" s="307"/>
      <c r="T15" s="307"/>
      <c r="U15" s="307"/>
      <c r="V15" s="307"/>
    </row>
    <row r="16" spans="3:24" ht="15" customHeight="1">
      <c r="C16" s="315" t="s">
        <v>279</v>
      </c>
      <c r="D16" s="313" t="s">
        <v>90</v>
      </c>
      <c r="E16" s="112">
        <v>7.3636363636363633</v>
      </c>
      <c r="F16" s="308" t="str">
        <f t="shared" ref="F16:F24" si="2">IFERROR(E16/D16-1,"-")</f>
        <v>-</v>
      </c>
      <c r="G16" s="112">
        <v>20.70254110612855</v>
      </c>
      <c r="H16" s="308" t="s">
        <v>90</v>
      </c>
      <c r="I16" s="112">
        <v>18.489865387590903</v>
      </c>
      <c r="J16" s="308" t="s">
        <v>90</v>
      </c>
      <c r="S16" s="307"/>
      <c r="T16" s="307"/>
      <c r="U16" s="307"/>
      <c r="V16" s="307"/>
    </row>
    <row r="17" spans="3:22" ht="15" customHeight="1">
      <c r="C17" s="297" t="s">
        <v>287</v>
      </c>
      <c r="D17" s="13"/>
      <c r="E17" s="314">
        <f>SUM(E18:E19)</f>
        <v>56.927272727272722</v>
      </c>
      <c r="F17" s="13"/>
      <c r="G17" s="314">
        <f>SUM(G18:G19)</f>
        <v>43.124065769805675</v>
      </c>
      <c r="H17" s="13"/>
      <c r="I17" s="314">
        <f>SUM(I18:I19)</f>
        <v>42.704626334519574</v>
      </c>
      <c r="J17" s="13"/>
      <c r="S17" s="307"/>
      <c r="T17" s="307"/>
      <c r="U17" s="307"/>
      <c r="V17" s="307"/>
    </row>
    <row r="18" spans="3:22" ht="15" customHeight="1">
      <c r="C18" s="315" t="s">
        <v>280</v>
      </c>
      <c r="D18" s="313" t="s">
        <v>90</v>
      </c>
      <c r="E18" s="112">
        <v>40.163636363636364</v>
      </c>
      <c r="F18" s="308" t="str">
        <f t="shared" si="2"/>
        <v>-</v>
      </c>
      <c r="G18" s="112">
        <v>32.137518684603883</v>
      </c>
      <c r="H18" s="308" t="s">
        <v>90</v>
      </c>
      <c r="I18" s="112">
        <v>31.951106297385117</v>
      </c>
      <c r="J18" s="308" t="s">
        <v>90</v>
      </c>
      <c r="S18" s="307"/>
      <c r="T18" s="307"/>
      <c r="U18" s="307"/>
      <c r="V18" s="307"/>
    </row>
    <row r="19" spans="3:22" ht="15" customHeight="1">
      <c r="C19" s="315" t="s">
        <v>281</v>
      </c>
      <c r="D19" s="313" t="s">
        <v>90</v>
      </c>
      <c r="E19" s="112">
        <v>16.763636363636362</v>
      </c>
      <c r="F19" s="308" t="str">
        <f t="shared" si="2"/>
        <v>-</v>
      </c>
      <c r="G19" s="112">
        <v>10.986547085201794</v>
      </c>
      <c r="H19" s="308" t="s">
        <v>90</v>
      </c>
      <c r="I19" s="112">
        <v>10.753520037134457</v>
      </c>
      <c r="J19" s="308" t="s">
        <v>90</v>
      </c>
      <c r="S19" s="307"/>
      <c r="T19" s="307"/>
      <c r="U19" s="307"/>
      <c r="V19" s="307"/>
    </row>
    <row r="20" spans="3:22" ht="15" customHeight="1">
      <c r="C20" s="297" t="s">
        <v>288</v>
      </c>
      <c r="D20" s="13"/>
      <c r="E20" s="314">
        <f>SUM(E21:E23)</f>
        <v>26.545454545454547</v>
      </c>
      <c r="F20" s="13"/>
      <c r="G20" s="314">
        <f>SUM(G21:G23)</f>
        <v>24.140508221225708</v>
      </c>
      <c r="H20" s="13"/>
      <c r="I20" s="314">
        <f>SUM(I21:I23)</f>
        <v>25.77750270772087</v>
      </c>
      <c r="J20" s="13"/>
      <c r="S20" s="307"/>
      <c r="T20" s="307"/>
      <c r="U20" s="307"/>
      <c r="V20" s="307"/>
    </row>
    <row r="21" spans="3:22" ht="15" customHeight="1">
      <c r="C21" s="315" t="s">
        <v>282</v>
      </c>
      <c r="D21" s="313" t="s">
        <v>90</v>
      </c>
      <c r="E21" s="112">
        <v>1.6090909090909091</v>
      </c>
      <c r="F21" s="308" t="str">
        <f t="shared" si="2"/>
        <v>-</v>
      </c>
      <c r="G21" s="112">
        <v>1.5321375186846038</v>
      </c>
      <c r="H21" s="308" t="s">
        <v>90</v>
      </c>
      <c r="I21" s="112">
        <v>1.6246325235958534</v>
      </c>
      <c r="J21" s="308" t="s">
        <v>90</v>
      </c>
      <c r="S21" s="307"/>
      <c r="T21" s="307"/>
      <c r="U21" s="307"/>
      <c r="V21" s="307"/>
    </row>
    <row r="22" spans="3:22" ht="15" customHeight="1">
      <c r="C22" s="315" t="s">
        <v>283</v>
      </c>
      <c r="D22" s="313" t="s">
        <v>90</v>
      </c>
      <c r="E22" s="112">
        <v>20.918181818181818</v>
      </c>
      <c r="F22" s="308" t="str">
        <f t="shared" si="2"/>
        <v>-</v>
      </c>
      <c r="G22" s="112">
        <v>14.461883408071749</v>
      </c>
      <c r="H22" s="308" t="s">
        <v>90</v>
      </c>
      <c r="I22" s="112">
        <v>16.060652947547577</v>
      </c>
      <c r="J22" s="308" t="s">
        <v>90</v>
      </c>
      <c r="S22" s="307"/>
      <c r="T22" s="307"/>
      <c r="U22" s="307"/>
      <c r="V22" s="307"/>
    </row>
    <row r="23" spans="3:22" ht="15" customHeight="1">
      <c r="C23" s="315" t="s">
        <v>284</v>
      </c>
      <c r="D23" s="313" t="s">
        <v>90</v>
      </c>
      <c r="E23" s="112">
        <v>4.0181818181818185</v>
      </c>
      <c r="F23" s="308" t="str">
        <f t="shared" si="2"/>
        <v>-</v>
      </c>
      <c r="G23" s="112">
        <v>8.1464872944693578</v>
      </c>
      <c r="H23" s="308" t="s">
        <v>90</v>
      </c>
      <c r="I23" s="112">
        <v>8.0922172365774401</v>
      </c>
      <c r="J23" s="308" t="s">
        <v>90</v>
      </c>
      <c r="S23" s="307"/>
      <c r="T23" s="307"/>
      <c r="U23" s="307"/>
      <c r="V23" s="307"/>
    </row>
    <row r="24" spans="3:22" ht="15" customHeight="1">
      <c r="C24" s="312" t="s">
        <v>62</v>
      </c>
      <c r="D24" s="313" t="s">
        <v>90</v>
      </c>
      <c r="E24" s="112">
        <v>4.6090909090909093</v>
      </c>
      <c r="F24" s="308" t="str">
        <f t="shared" si="2"/>
        <v>-</v>
      </c>
      <c r="G24" s="112">
        <v>3.6248131539611359</v>
      </c>
      <c r="H24" s="308" t="s">
        <v>90</v>
      </c>
      <c r="I24" s="112">
        <v>4.3014080148537834</v>
      </c>
      <c r="J24" s="308" t="s">
        <v>90</v>
      </c>
    </row>
    <row r="25" spans="3:22" ht="36.75" customHeight="1">
      <c r="C25" s="306" t="s">
        <v>285</v>
      </c>
      <c r="D25" s="306"/>
      <c r="E25" s="306"/>
      <c r="F25" s="306"/>
      <c r="G25" s="306"/>
      <c r="H25" s="306"/>
      <c r="I25" s="306"/>
      <c r="J25" s="306"/>
      <c r="S25" s="307"/>
      <c r="T25" s="307"/>
      <c r="U25" s="307"/>
      <c r="V25" s="307"/>
    </row>
    <row r="26" spans="3:22" ht="36.75" customHeight="1">
      <c r="C26" s="316"/>
      <c r="D26" s="316"/>
      <c r="E26" s="316"/>
      <c r="F26" s="316"/>
      <c r="G26" s="316"/>
      <c r="H26" s="316"/>
      <c r="S26" s="307"/>
      <c r="T26" s="307"/>
      <c r="U26" s="307"/>
      <c r="V26" s="307"/>
    </row>
    <row r="27" spans="3:22" ht="18" customHeight="1">
      <c r="C27" s="174" t="s">
        <v>289</v>
      </c>
      <c r="D27" s="174"/>
      <c r="E27" s="174"/>
      <c r="F27" s="174"/>
      <c r="G27" s="174"/>
      <c r="H27" s="174"/>
      <c r="I27" s="174"/>
      <c r="J27" s="174"/>
      <c r="S27" s="307"/>
      <c r="T27" s="307"/>
      <c r="U27" s="307"/>
      <c r="V27" s="307"/>
    </row>
    <row r="28" spans="3:22" ht="36.75" customHeight="1">
      <c r="C28" s="297"/>
      <c r="D28" s="13">
        <v>2009</v>
      </c>
      <c r="E28" s="13">
        <v>2010</v>
      </c>
      <c r="F28" s="14" t="s">
        <v>261</v>
      </c>
      <c r="G28" s="13" t="s">
        <v>52</v>
      </c>
      <c r="H28" s="14" t="s">
        <v>110</v>
      </c>
      <c r="I28" s="13" t="s">
        <v>111</v>
      </c>
      <c r="J28" s="14" t="s">
        <v>110</v>
      </c>
      <c r="S28" s="307"/>
      <c r="T28" s="307"/>
      <c r="U28" s="307"/>
      <c r="V28" s="307"/>
    </row>
    <row r="29" spans="3:22" ht="15" customHeight="1">
      <c r="C29" s="312" t="s">
        <v>290</v>
      </c>
      <c r="D29" s="313" t="s">
        <v>90</v>
      </c>
      <c r="E29" s="313" t="s">
        <v>90</v>
      </c>
      <c r="F29" s="308" t="str">
        <f>IFERROR(E29/D29-1,"-")</f>
        <v>-</v>
      </c>
      <c r="G29" s="309">
        <v>42.077727952167415</v>
      </c>
      <c r="H29" s="308" t="s">
        <v>90</v>
      </c>
      <c r="I29" s="309">
        <v>42.302336376295841</v>
      </c>
      <c r="J29" s="308" t="s">
        <v>90</v>
      </c>
      <c r="S29" s="307"/>
      <c r="T29" s="307"/>
      <c r="U29" s="307"/>
      <c r="V29" s="307"/>
    </row>
    <row r="30" spans="3:22" ht="15" customHeight="1">
      <c r="C30" s="312" t="s">
        <v>291</v>
      </c>
      <c r="D30" s="313" t="s">
        <v>90</v>
      </c>
      <c r="E30" s="313" t="s">
        <v>90</v>
      </c>
      <c r="F30" s="308" t="str">
        <f t="shared" ref="F30:F32" si="3">IFERROR(E30/D30-1,"-")</f>
        <v>-</v>
      </c>
      <c r="G30" s="309">
        <v>46.150971599402091</v>
      </c>
      <c r="H30" s="308" t="s">
        <v>90</v>
      </c>
      <c r="I30" s="309">
        <v>45.304038372272942</v>
      </c>
      <c r="J30" s="308" t="s">
        <v>90</v>
      </c>
      <c r="S30" s="307"/>
      <c r="T30" s="307"/>
      <c r="U30" s="307"/>
      <c r="V30" s="307"/>
    </row>
    <row r="31" spans="3:22" ht="15" customHeight="1">
      <c r="C31" s="312" t="s">
        <v>292</v>
      </c>
      <c r="D31" s="313" t="s">
        <v>90</v>
      </c>
      <c r="E31" s="313" t="s">
        <v>90</v>
      </c>
      <c r="F31" s="308" t="str">
        <f t="shared" si="3"/>
        <v>-</v>
      </c>
      <c r="G31" s="309">
        <v>8.1464872944693578</v>
      </c>
      <c r="H31" s="308" t="s">
        <v>90</v>
      </c>
      <c r="I31" s="309">
        <v>8.0922172365774401</v>
      </c>
      <c r="J31" s="308" t="s">
        <v>90</v>
      </c>
      <c r="S31" s="307"/>
      <c r="T31" s="307"/>
      <c r="U31" s="307"/>
      <c r="V31" s="307"/>
    </row>
    <row r="32" spans="3:22" ht="15" customHeight="1">
      <c r="C32" s="312" t="s">
        <v>293</v>
      </c>
      <c r="D32" s="313" t="s">
        <v>90</v>
      </c>
      <c r="E32" s="313" t="s">
        <v>90</v>
      </c>
      <c r="F32" s="308" t="str">
        <f t="shared" si="3"/>
        <v>-</v>
      </c>
      <c r="G32" s="309">
        <v>3.6248131539611359</v>
      </c>
      <c r="H32" s="308" t="s">
        <v>90</v>
      </c>
      <c r="I32" s="309">
        <v>4.3014080148537834</v>
      </c>
      <c r="J32" s="308" t="s">
        <v>90</v>
      </c>
      <c r="S32" s="307"/>
      <c r="T32" s="307"/>
      <c r="U32" s="307"/>
      <c r="V32" s="307"/>
    </row>
    <row r="33" spans="3:27" ht="36.75" customHeight="1">
      <c r="C33" s="306" t="s">
        <v>294</v>
      </c>
      <c r="D33" s="306"/>
      <c r="E33" s="306"/>
      <c r="F33" s="306"/>
      <c r="G33" s="306"/>
      <c r="H33" s="306"/>
      <c r="I33" s="306"/>
      <c r="J33" s="306"/>
      <c r="S33" s="307"/>
      <c r="T33" s="307"/>
      <c r="U33" s="307"/>
      <c r="V33" s="307"/>
    </row>
    <row r="34" spans="3:27" ht="36.75" customHeight="1">
      <c r="C34" s="316"/>
      <c r="D34" s="316"/>
      <c r="E34" s="316"/>
      <c r="F34" s="316"/>
      <c r="G34" s="316"/>
      <c r="H34" s="316"/>
      <c r="S34" s="307"/>
      <c r="T34" s="307"/>
      <c r="U34" s="307"/>
      <c r="V34" s="307"/>
    </row>
    <row r="35" spans="3:27" ht="18" customHeight="1">
      <c r="C35" s="174" t="s">
        <v>276</v>
      </c>
      <c r="D35" s="174"/>
      <c r="E35" s="174"/>
      <c r="F35" s="174"/>
      <c r="G35" s="174"/>
      <c r="H35" s="174"/>
      <c r="I35" s="174"/>
      <c r="J35" s="174"/>
      <c r="S35" s="307"/>
      <c r="T35" s="307"/>
      <c r="U35" s="307"/>
      <c r="V35" s="307"/>
    </row>
    <row r="36" spans="3:27" ht="36.75" customHeight="1">
      <c r="C36" s="297"/>
      <c r="D36" s="13">
        <v>2009</v>
      </c>
      <c r="E36" s="13">
        <v>2010</v>
      </c>
      <c r="F36" s="14" t="s">
        <v>261</v>
      </c>
      <c r="G36" s="13" t="s">
        <v>52</v>
      </c>
      <c r="H36" s="14" t="s">
        <v>110</v>
      </c>
      <c r="I36" s="13" t="s">
        <v>111</v>
      </c>
      <c r="J36" s="14" t="s">
        <v>110</v>
      </c>
      <c r="S36" s="307"/>
      <c r="T36" s="307"/>
      <c r="U36" s="307"/>
      <c r="V36" s="307"/>
    </row>
    <row r="37" spans="3:27" ht="19.5" customHeight="1">
      <c r="C37" s="297" t="s">
        <v>286</v>
      </c>
      <c r="D37" s="13"/>
      <c r="E37" s="13"/>
      <c r="F37" s="13"/>
      <c r="G37" s="314">
        <f>SUM(G38:G39)</f>
        <v>27.840059790732436</v>
      </c>
      <c r="H37" s="308" t="s">
        <v>90</v>
      </c>
      <c r="I37" s="314">
        <f>SUM(I38:I39)</f>
        <v>26.095186587344511</v>
      </c>
      <c r="J37" s="308" t="s">
        <v>90</v>
      </c>
      <c r="S37" s="307"/>
      <c r="T37" s="307"/>
      <c r="U37" s="307"/>
      <c r="V37" s="307"/>
    </row>
    <row r="38" spans="3:27" s="318" customFormat="1" ht="15" customHeight="1">
      <c r="C38" s="315" t="s">
        <v>295</v>
      </c>
      <c r="D38" s="317"/>
      <c r="E38" s="317"/>
      <c r="F38" s="308"/>
      <c r="G38" s="309">
        <v>8.2959641255605376</v>
      </c>
      <c r="H38" s="308" t="s">
        <v>90</v>
      </c>
      <c r="I38" s="309">
        <v>7.4634937804218495</v>
      </c>
      <c r="J38" s="308" t="s">
        <v>90</v>
      </c>
      <c r="N38" s="307"/>
      <c r="O38" s="307"/>
      <c r="P38" s="307"/>
      <c r="Y38" s="307"/>
      <c r="Z38" s="307"/>
      <c r="AA38" s="307"/>
    </row>
    <row r="39" spans="3:27" s="318" customFormat="1" ht="15" customHeight="1">
      <c r="C39" s="315" t="s">
        <v>296</v>
      </c>
      <c r="D39" s="317"/>
      <c r="E39" s="317"/>
      <c r="F39" s="308"/>
      <c r="G39" s="309">
        <v>19.544095665171898</v>
      </c>
      <c r="H39" s="308" t="s">
        <v>90</v>
      </c>
      <c r="I39" s="309">
        <v>18.631692806922661</v>
      </c>
      <c r="J39" s="308" t="s">
        <v>90</v>
      </c>
      <c r="N39" s="307"/>
      <c r="O39" s="307"/>
      <c r="P39" s="307"/>
      <c r="Y39" s="307"/>
      <c r="Z39" s="307"/>
      <c r="AA39" s="307"/>
    </row>
    <row r="40" spans="3:27" s="318" customFormat="1" ht="15" customHeight="1">
      <c r="C40" s="297" t="s">
        <v>287</v>
      </c>
      <c r="D40" s="319"/>
      <c r="E40" s="319"/>
      <c r="F40" s="308"/>
      <c r="G40" s="320">
        <f>SUM(G41:G42)</f>
        <v>41.890881913303438</v>
      </c>
      <c r="H40" s="308" t="s">
        <v>90</v>
      </c>
      <c r="I40" s="320">
        <f>SUM(I41:I42)</f>
        <v>42.996214169821528</v>
      </c>
      <c r="J40" s="308" t="s">
        <v>90</v>
      </c>
      <c r="N40" s="307"/>
      <c r="O40" s="307"/>
      <c r="P40" s="307"/>
      <c r="Y40" s="307"/>
      <c r="Z40" s="307"/>
      <c r="AA40" s="307"/>
    </row>
    <row r="41" spans="3:27" s="318" customFormat="1" ht="15" customHeight="1">
      <c r="C41" s="315" t="s">
        <v>297</v>
      </c>
      <c r="D41" s="317"/>
      <c r="E41" s="317"/>
      <c r="F41" s="308"/>
      <c r="G41" s="309">
        <v>29.895366218236173</v>
      </c>
      <c r="H41" s="308" t="s">
        <v>90</v>
      </c>
      <c r="I41" s="309">
        <v>31.124932395889669</v>
      </c>
      <c r="J41" s="308" t="s">
        <v>90</v>
      </c>
      <c r="N41" s="307"/>
      <c r="O41" s="307"/>
      <c r="P41" s="307"/>
      <c r="Y41" s="307"/>
      <c r="Z41" s="307"/>
      <c r="AA41" s="307"/>
    </row>
    <row r="42" spans="3:27" s="318" customFormat="1" ht="15" customHeight="1">
      <c r="C42" s="315" t="s">
        <v>298</v>
      </c>
      <c r="D42" s="316"/>
      <c r="E42" s="316"/>
      <c r="F42" s="308"/>
      <c r="G42" s="309">
        <v>11.995515695067265</v>
      </c>
      <c r="H42" s="308" t="s">
        <v>90</v>
      </c>
      <c r="I42" s="309">
        <v>11.871281773931855</v>
      </c>
      <c r="J42" s="308" t="s">
        <v>90</v>
      </c>
      <c r="N42" s="307"/>
      <c r="O42" s="307"/>
      <c r="P42" s="307"/>
      <c r="Y42" s="307"/>
      <c r="Z42" s="307"/>
      <c r="AA42" s="307"/>
    </row>
    <row r="43" spans="3:27" s="318" customFormat="1" ht="15" customHeight="1">
      <c r="C43" s="297" t="s">
        <v>299</v>
      </c>
      <c r="D43" s="319"/>
      <c r="E43" s="319"/>
      <c r="F43" s="308"/>
      <c r="G43" s="320">
        <f>SUM(G44:G46)</f>
        <v>12.03288490284006</v>
      </c>
      <c r="H43" s="308" t="s">
        <v>90</v>
      </c>
      <c r="I43" s="320">
        <f>SUM(I44:I46)</f>
        <v>12.871822606814494</v>
      </c>
      <c r="J43" s="308" t="s">
        <v>90</v>
      </c>
      <c r="N43" s="307"/>
      <c r="O43" s="307"/>
      <c r="P43" s="307"/>
      <c r="Y43" s="307"/>
      <c r="Z43" s="307"/>
      <c r="AA43" s="307"/>
    </row>
    <row r="44" spans="3:27" s="318" customFormat="1" ht="15" customHeight="1">
      <c r="C44" s="315" t="s">
        <v>300</v>
      </c>
      <c r="D44" s="317"/>
      <c r="E44" s="317"/>
      <c r="F44" s="308"/>
      <c r="G44" s="309">
        <v>2.7279521674140508</v>
      </c>
      <c r="H44" s="308" t="s">
        <v>90</v>
      </c>
      <c r="I44" s="309">
        <v>2.7852893455922119</v>
      </c>
      <c r="J44" s="308" t="s">
        <v>90</v>
      </c>
      <c r="N44" s="307"/>
      <c r="O44" s="307"/>
      <c r="P44" s="307"/>
      <c r="Y44" s="316"/>
      <c r="Z44" s="316"/>
    </row>
    <row r="45" spans="3:27" ht="15" customHeight="1">
      <c r="C45" s="315" t="s">
        <v>301</v>
      </c>
      <c r="F45" s="308"/>
      <c r="G45" s="309">
        <v>6.1659192825112106</v>
      </c>
      <c r="H45" s="308" t="s">
        <v>90</v>
      </c>
      <c r="I45" s="309">
        <v>6.8415359653866954</v>
      </c>
      <c r="J45" s="308" t="s">
        <v>90</v>
      </c>
      <c r="S45" s="307"/>
      <c r="T45" s="307"/>
      <c r="U45" s="307"/>
      <c r="V45" s="307"/>
      <c r="Y45" s="321"/>
      <c r="Z45" s="321"/>
    </row>
    <row r="46" spans="3:27" ht="15" customHeight="1">
      <c r="C46" s="315" t="s">
        <v>302</v>
      </c>
      <c r="D46" s="316"/>
      <c r="E46" s="316"/>
      <c r="F46" s="308"/>
      <c r="G46" s="309">
        <v>3.1390134529147984</v>
      </c>
      <c r="H46" s="308" t="s">
        <v>90</v>
      </c>
      <c r="I46" s="309">
        <v>3.2449972958355868</v>
      </c>
      <c r="J46" s="308" t="s">
        <v>90</v>
      </c>
      <c r="S46" s="307"/>
      <c r="T46" s="307"/>
      <c r="U46" s="307"/>
      <c r="V46" s="307"/>
      <c r="Y46" s="321"/>
      <c r="Z46" s="321"/>
    </row>
    <row r="47" spans="3:27" s="318" customFormat="1" ht="15" customHeight="1">
      <c r="C47" s="304" t="s">
        <v>303</v>
      </c>
      <c r="D47" s="317"/>
      <c r="E47" s="317"/>
      <c r="F47" s="308"/>
      <c r="G47" s="309">
        <v>0.7847533632286996</v>
      </c>
      <c r="H47" s="308" t="s">
        <v>90</v>
      </c>
      <c r="I47" s="309">
        <v>0.75716603569497021</v>
      </c>
      <c r="J47" s="308" t="s">
        <v>90</v>
      </c>
      <c r="N47" s="307"/>
      <c r="O47" s="307"/>
      <c r="P47" s="307"/>
      <c r="Y47" s="316"/>
      <c r="Z47" s="316"/>
    </row>
    <row r="48" spans="3:27" ht="15" customHeight="1">
      <c r="C48" s="304" t="s">
        <v>304</v>
      </c>
      <c r="F48" s="308"/>
      <c r="G48" s="309">
        <v>1.9805680119581466</v>
      </c>
      <c r="H48" s="308" t="s">
        <v>90</v>
      </c>
      <c r="I48" s="309">
        <v>2.1362898864250948</v>
      </c>
      <c r="J48" s="308" t="s">
        <v>90</v>
      </c>
    </row>
    <row r="49" spans="3:26">
      <c r="C49" s="304" t="s">
        <v>305</v>
      </c>
      <c r="F49" s="308"/>
      <c r="G49" s="309">
        <v>4.5590433482810164</v>
      </c>
      <c r="H49" s="308" t="s">
        <v>90</v>
      </c>
      <c r="I49" s="309">
        <v>4.5700378583017844</v>
      </c>
      <c r="J49" s="308" t="s">
        <v>90</v>
      </c>
    </row>
    <row r="50" spans="3:26" s="318" customFormat="1" ht="15" customHeight="1">
      <c r="C50" s="304" t="s">
        <v>184</v>
      </c>
      <c r="D50" s="317"/>
      <c r="E50" s="317"/>
      <c r="F50" s="308"/>
      <c r="G50" s="309">
        <v>7.5112107623318387</v>
      </c>
      <c r="H50" s="308" t="s">
        <v>90</v>
      </c>
      <c r="I50" s="309">
        <v>6.9497025419145482</v>
      </c>
      <c r="J50" s="308" t="s">
        <v>90</v>
      </c>
      <c r="N50" s="307"/>
      <c r="O50" s="307"/>
      <c r="P50" s="307"/>
      <c r="Y50" s="316"/>
      <c r="Z50" s="316"/>
    </row>
    <row r="51" spans="3:26">
      <c r="C51" s="304" t="s">
        <v>306</v>
      </c>
      <c r="F51" s="308"/>
      <c r="G51" s="309">
        <v>0.63527653213751867</v>
      </c>
      <c r="H51" s="308" t="s">
        <v>90</v>
      </c>
      <c r="I51" s="309">
        <v>0.75716603569497021</v>
      </c>
      <c r="J51" s="308" t="s">
        <v>90</v>
      </c>
    </row>
    <row r="52" spans="3:26">
      <c r="C52" s="304" t="s">
        <v>307</v>
      </c>
      <c r="F52" s="308"/>
      <c r="G52" s="309">
        <v>0.5605381165919282</v>
      </c>
      <c r="H52" s="308" t="s">
        <v>90</v>
      </c>
      <c r="I52" s="309">
        <v>0.75716603569497021</v>
      </c>
      <c r="J52" s="308" t="s">
        <v>90</v>
      </c>
    </row>
    <row r="53" spans="3:26">
      <c r="C53" s="304" t="s">
        <v>308</v>
      </c>
      <c r="F53" s="308"/>
      <c r="G53" s="309">
        <v>0.22421524663677131</v>
      </c>
      <c r="H53" s="308" t="s">
        <v>90</v>
      </c>
      <c r="I53" s="309">
        <v>0.21633315305570577</v>
      </c>
      <c r="J53" s="308" t="s">
        <v>90</v>
      </c>
    </row>
    <row r="54" spans="3:26">
      <c r="C54" s="304" t="s">
        <v>62</v>
      </c>
      <c r="F54" s="308"/>
      <c r="G54" s="309">
        <v>1.9805680119581466</v>
      </c>
      <c r="H54" s="308" t="s">
        <v>90</v>
      </c>
      <c r="I54" s="309">
        <v>1.8929150892374256</v>
      </c>
      <c r="J54" s="308" t="s">
        <v>90</v>
      </c>
    </row>
    <row r="55" spans="3:26" ht="27" customHeight="1">
      <c r="C55" s="306" t="s">
        <v>294</v>
      </c>
      <c r="D55" s="306"/>
      <c r="E55" s="306"/>
      <c r="F55" s="306"/>
      <c r="G55" s="306"/>
      <c r="H55" s="306"/>
    </row>
    <row r="59" spans="3:26" ht="18" customHeight="1">
      <c r="C59" s="174" t="s">
        <v>276</v>
      </c>
      <c r="D59" s="174"/>
      <c r="E59" s="174"/>
      <c r="F59" s="174"/>
      <c r="G59" s="174"/>
      <c r="H59" s="174"/>
      <c r="I59" s="174"/>
      <c r="J59" s="174"/>
    </row>
    <row r="60" spans="3:26">
      <c r="C60" s="297"/>
      <c r="D60" s="13">
        <v>2009</v>
      </c>
      <c r="E60" s="13">
        <v>2010</v>
      </c>
      <c r="F60" s="14" t="s">
        <v>261</v>
      </c>
      <c r="G60" s="13" t="s">
        <v>52</v>
      </c>
      <c r="H60" s="14" t="s">
        <v>110</v>
      </c>
      <c r="I60" s="13" t="s">
        <v>111</v>
      </c>
      <c r="J60" s="14" t="s">
        <v>110</v>
      </c>
    </row>
    <row r="61" spans="3:26" ht="15.75">
      <c r="C61" s="312" t="s">
        <v>290</v>
      </c>
      <c r="D61" s="317"/>
      <c r="E61" s="317"/>
      <c r="F61" s="308"/>
      <c r="G61" s="309">
        <v>40.91928251121076</v>
      </c>
      <c r="H61" s="308" t="s">
        <v>90</v>
      </c>
      <c r="I61" s="309">
        <v>41.373715521903733</v>
      </c>
      <c r="J61" s="308" t="s">
        <v>90</v>
      </c>
    </row>
    <row r="62" spans="3:26" ht="15.75">
      <c r="C62" s="312" t="s">
        <v>309</v>
      </c>
      <c r="D62" s="317"/>
      <c r="E62" s="317"/>
      <c r="F62" s="308"/>
      <c r="G62" s="309">
        <v>37.705530642750375</v>
      </c>
      <c r="H62" s="308" t="s">
        <v>90</v>
      </c>
      <c r="I62" s="309">
        <v>37.34451054624121</v>
      </c>
      <c r="J62" s="308" t="s">
        <v>90</v>
      </c>
    </row>
    <row r="63" spans="3:26" ht="15.75">
      <c r="C63" s="312" t="s">
        <v>310</v>
      </c>
      <c r="D63" s="317"/>
      <c r="E63" s="317"/>
      <c r="F63" s="308"/>
      <c r="G63" s="309">
        <v>3.1390134529147984</v>
      </c>
      <c r="H63" s="308" t="s">
        <v>90</v>
      </c>
      <c r="I63" s="309">
        <v>3.2449972958355868</v>
      </c>
      <c r="J63" s="308" t="s">
        <v>90</v>
      </c>
    </row>
    <row r="64" spans="3:26" ht="15.75">
      <c r="C64" s="312" t="s">
        <v>303</v>
      </c>
      <c r="D64" s="317"/>
      <c r="E64" s="317"/>
      <c r="F64" s="308"/>
      <c r="G64" s="309">
        <v>0.7847533632286996</v>
      </c>
      <c r="H64" s="308" t="s">
        <v>90</v>
      </c>
      <c r="I64" s="309">
        <v>0.75716603569497021</v>
      </c>
      <c r="J64" s="308" t="s">
        <v>90</v>
      </c>
    </row>
    <row r="65" spans="3:10" ht="15.75">
      <c r="C65" s="312" t="s">
        <v>304</v>
      </c>
      <c r="D65" s="317"/>
      <c r="E65" s="317"/>
      <c r="F65" s="308"/>
      <c r="G65" s="309">
        <v>1.9805680119581466</v>
      </c>
      <c r="H65" s="308" t="s">
        <v>90</v>
      </c>
      <c r="I65" s="309">
        <v>2.1362898864250948</v>
      </c>
      <c r="J65" s="308" t="s">
        <v>90</v>
      </c>
    </row>
    <row r="66" spans="3:10" ht="15.75">
      <c r="C66" s="312" t="s">
        <v>305</v>
      </c>
      <c r="D66" s="317"/>
      <c r="E66" s="317"/>
      <c r="F66" s="308"/>
      <c r="G66" s="309">
        <v>4.5590433482810164</v>
      </c>
      <c r="H66" s="308" t="s">
        <v>90</v>
      </c>
      <c r="I66" s="309">
        <v>4.5700378583017844</v>
      </c>
      <c r="J66" s="308" t="s">
        <v>90</v>
      </c>
    </row>
    <row r="67" spans="3:10" ht="15.75">
      <c r="C67" s="312" t="s">
        <v>184</v>
      </c>
      <c r="D67" s="317"/>
      <c r="E67" s="317"/>
      <c r="F67" s="308"/>
      <c r="G67" s="309">
        <v>7.5112107623318387</v>
      </c>
      <c r="H67" s="308" t="s">
        <v>90</v>
      </c>
      <c r="I67" s="309">
        <v>6.9497025419145482</v>
      </c>
      <c r="J67" s="308" t="s">
        <v>90</v>
      </c>
    </row>
    <row r="68" spans="3:10" ht="15.75">
      <c r="C68" s="312" t="s">
        <v>306</v>
      </c>
      <c r="D68" s="317"/>
      <c r="E68" s="317"/>
      <c r="F68" s="308"/>
      <c r="G68" s="309">
        <v>0.63527653213751867</v>
      </c>
      <c r="H68" s="308" t="s">
        <v>90</v>
      </c>
      <c r="I68" s="309">
        <v>0.75716603569497021</v>
      </c>
      <c r="J68" s="308" t="s">
        <v>90</v>
      </c>
    </row>
    <row r="69" spans="3:10" ht="15.75">
      <c r="C69" s="312" t="s">
        <v>307</v>
      </c>
      <c r="D69" s="317"/>
      <c r="E69" s="317"/>
      <c r="F69" s="308"/>
      <c r="G69" s="309">
        <v>0.5605381165919282</v>
      </c>
      <c r="H69" s="308" t="s">
        <v>90</v>
      </c>
      <c r="I69" s="309">
        <v>0.75716603569497021</v>
      </c>
      <c r="J69" s="308" t="s">
        <v>90</v>
      </c>
    </row>
    <row r="70" spans="3:10" ht="15.75">
      <c r="C70" s="312" t="s">
        <v>308</v>
      </c>
      <c r="D70" s="317"/>
      <c r="E70" s="317"/>
      <c r="F70" s="308"/>
      <c r="G70" s="309">
        <v>0.22421524663677131</v>
      </c>
      <c r="H70" s="308" t="s">
        <v>90</v>
      </c>
      <c r="I70" s="309">
        <v>0.21633315305570577</v>
      </c>
      <c r="J70" s="308" t="s">
        <v>90</v>
      </c>
    </row>
    <row r="71" spans="3:10" ht="15.75">
      <c r="C71" s="312" t="s">
        <v>62</v>
      </c>
      <c r="D71" s="317"/>
      <c r="E71" s="317"/>
      <c r="F71" s="308"/>
      <c r="G71" s="309">
        <v>1.9805680119581466</v>
      </c>
      <c r="H71" s="308" t="s">
        <v>90</v>
      </c>
      <c r="I71" s="309">
        <v>1.8929150892374256</v>
      </c>
      <c r="J71" s="308" t="s">
        <v>90</v>
      </c>
    </row>
    <row r="72" spans="3:10" ht="30" customHeight="1">
      <c r="C72" s="306" t="s">
        <v>294</v>
      </c>
      <c r="D72" s="306"/>
      <c r="E72" s="306"/>
      <c r="F72" s="306"/>
      <c r="G72" s="306"/>
      <c r="H72" s="306"/>
      <c r="I72" s="306"/>
      <c r="J72" s="306"/>
    </row>
    <row r="73" spans="3:10">
      <c r="G73" s="322">
        <f>G64+G65+G66+G67+G68+G69+G70</f>
        <v>16.255605381165918</v>
      </c>
      <c r="I73" s="322">
        <f>SUM(I65:I70)</f>
        <v>15.386695511087074</v>
      </c>
    </row>
  </sheetData>
  <mergeCells count="10">
    <mergeCell ref="C35:J35"/>
    <mergeCell ref="C55:H55"/>
    <mergeCell ref="C59:J59"/>
    <mergeCell ref="C72:J72"/>
    <mergeCell ref="C3:X3"/>
    <mergeCell ref="C9:X9"/>
    <mergeCell ref="C12:J12"/>
    <mergeCell ref="C25:J25"/>
    <mergeCell ref="C27:J27"/>
    <mergeCell ref="C33:J3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49" orientation="landscape" r:id="rId1"/>
  <headerFooter>
    <oddHeader>&amp;L&amp;G&amp;CEncuesta de Turismo Receptivo&amp;RAño 2011</oddHeader>
    <oddFooter>&amp;LTurismo de Tenerife&amp;R&amp;P</oddFooter>
  </headerFooter>
  <rowBreaks count="1" manualBreakCount="1">
    <brk id="33" min="2" max="21" man="1"/>
  </rowBreaks>
  <ignoredErrors>
    <ignoredError sqref="G43 I43 E20 G20 I20" formulaRange="1"/>
  </ignoredErrors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1:X23"/>
  <sheetViews>
    <sheetView showGridLines="0" zoomScaleNormal="100" workbookViewId="0"/>
  </sheetViews>
  <sheetFormatPr baseColWidth="10" defaultRowHeight="12.75"/>
  <cols>
    <col min="1" max="2" width="14.85546875" customWidth="1"/>
    <col min="3" max="3" width="33.140625" customWidth="1"/>
    <col min="4" max="10" width="9.7109375" customWidth="1"/>
    <col min="11" max="15" width="11.42578125" customWidth="1"/>
    <col min="16" max="16" width="13.7109375" hidden="1" customWidth="1"/>
    <col min="17" max="21" width="11.42578125" hidden="1" customWidth="1"/>
    <col min="22" max="23" width="13.85546875" hidden="1" customWidth="1"/>
    <col min="24" max="24" width="0" hidden="1" customWidth="1"/>
  </cols>
  <sheetData>
    <row r="1" spans="3:24" ht="33" customHeight="1"/>
    <row r="2" spans="3:24" ht="33" customHeight="1"/>
    <row r="3" spans="3:24" ht="38.25" customHeight="1">
      <c r="C3" s="192" t="s">
        <v>311</v>
      </c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</row>
    <row r="4" spans="3:24" ht="26.25" customHeight="1">
      <c r="C4" s="13"/>
      <c r="D4" s="13">
        <v>2007</v>
      </c>
      <c r="E4" s="13">
        <v>2008</v>
      </c>
      <c r="F4" s="13">
        <v>2009</v>
      </c>
      <c r="G4" s="13">
        <v>2010</v>
      </c>
      <c r="H4" s="14" t="s">
        <v>497</v>
      </c>
      <c r="I4" s="14" t="s">
        <v>498</v>
      </c>
      <c r="J4" s="14" t="s">
        <v>322</v>
      </c>
      <c r="K4" s="14" t="s">
        <v>148</v>
      </c>
      <c r="L4" s="14" t="s">
        <v>149</v>
      </c>
      <c r="M4" s="14" t="s">
        <v>111</v>
      </c>
      <c r="N4" s="14" t="s">
        <v>96</v>
      </c>
      <c r="O4" s="14" t="s">
        <v>131</v>
      </c>
      <c r="P4" s="14" t="s">
        <v>161</v>
      </c>
      <c r="Q4" s="14" t="s">
        <v>162</v>
      </c>
      <c r="R4" s="14" t="s">
        <v>260</v>
      </c>
      <c r="S4" s="14" t="s">
        <v>219</v>
      </c>
      <c r="T4" s="14" t="s">
        <v>220</v>
      </c>
      <c r="U4" s="14" t="s">
        <v>261</v>
      </c>
      <c r="V4" s="13" t="s">
        <v>51</v>
      </c>
      <c r="W4" s="13" t="s">
        <v>52</v>
      </c>
      <c r="X4" s="14" t="s">
        <v>110</v>
      </c>
    </row>
    <row r="5" spans="3:24" ht="15" customHeight="1">
      <c r="C5" s="323" t="s">
        <v>83</v>
      </c>
      <c r="D5" s="324">
        <v>76.453488372093005</v>
      </c>
      <c r="E5" s="324">
        <v>81.16343490304709</v>
      </c>
      <c r="F5" s="324">
        <v>79.894179894179899</v>
      </c>
      <c r="G5" s="324">
        <v>75.925925925925924</v>
      </c>
      <c r="H5" s="325">
        <f t="shared" ref="H5:J20" si="0">E5/D5-1</f>
        <v>6.1605384283201836E-2</v>
      </c>
      <c r="I5" s="325">
        <f t="shared" si="0"/>
        <v>-1.5638261372049711E-2</v>
      </c>
      <c r="J5" s="325">
        <f t="shared" si="0"/>
        <v>-4.9668874172185573E-2</v>
      </c>
      <c r="K5" s="324">
        <v>75.545851528384276</v>
      </c>
      <c r="L5" s="324">
        <v>79.372197309417047</v>
      </c>
      <c r="M5" s="324">
        <v>68.421052631578945</v>
      </c>
      <c r="N5" s="325">
        <f t="shared" ref="N5:O19" si="1">L5/K5-1</f>
        <v>5.0649316985925008E-2</v>
      </c>
      <c r="O5" s="325">
        <f>M5/L5-1</f>
        <v>-0.1379720487659829</v>
      </c>
      <c r="P5" s="324">
        <v>73.480662983425418</v>
      </c>
      <c r="Q5" s="324">
        <v>81.25</v>
      </c>
      <c r="R5" s="325">
        <f>Q5/P5-1</f>
        <v>0.10573308270676685</v>
      </c>
      <c r="S5" s="324">
        <v>78.32167832167832</v>
      </c>
      <c r="T5" s="324">
        <v>81.684981684981679</v>
      </c>
      <c r="U5" s="325">
        <f>T5/S5-1</f>
        <v>4.2942176870748305E-2</v>
      </c>
      <c r="V5" s="324">
        <v>72.916666666666671</v>
      </c>
      <c r="W5" s="324">
        <v>73.86363636363636</v>
      </c>
      <c r="X5" s="325">
        <f>W5/V5-1</f>
        <v>1.298701298701288E-2</v>
      </c>
    </row>
    <row r="6" spans="3:24" ht="15" customHeight="1">
      <c r="C6" s="323" t="s">
        <v>84</v>
      </c>
      <c r="D6" s="324">
        <v>78.679653679653697</v>
      </c>
      <c r="E6" s="324">
        <v>78.890876565295173</v>
      </c>
      <c r="F6" s="324">
        <v>74.149659863945573</v>
      </c>
      <c r="G6" s="324">
        <v>73.56435643564356</v>
      </c>
      <c r="H6" s="325">
        <f t="shared" si="0"/>
        <v>2.684593484631792E-3</v>
      </c>
      <c r="I6" s="325">
        <f t="shared" si="0"/>
        <v>-6.0098415783547132E-2</v>
      </c>
      <c r="J6" s="325">
        <f t="shared" si="0"/>
        <v>-7.8935416477426967E-3</v>
      </c>
      <c r="K6" s="324">
        <v>78.067885117493475</v>
      </c>
      <c r="L6" s="324">
        <v>74.500475737392961</v>
      </c>
      <c r="M6" s="324">
        <v>74.190177638453505</v>
      </c>
      <c r="N6" s="325">
        <f>L6/K6-1</f>
        <v>-4.5696247243428023E-2</v>
      </c>
      <c r="O6" s="325">
        <f>M6/L6-1</f>
        <v>-4.1650485566457895E-3</v>
      </c>
      <c r="P6" s="324">
        <v>77.246376811594203</v>
      </c>
      <c r="Q6" s="324">
        <v>76.2214983713355</v>
      </c>
      <c r="R6" s="325">
        <f>Q6/P6-1</f>
        <v>-1.3267657106538544E-2</v>
      </c>
      <c r="S6" s="324">
        <v>75.515818431911967</v>
      </c>
      <c r="T6" s="324">
        <v>75.272161741835149</v>
      </c>
      <c r="U6" s="325">
        <f>T6/S6-1</f>
        <v>-3.2265649123105478E-3</v>
      </c>
      <c r="V6" s="324">
        <v>75.897435897435898</v>
      </c>
      <c r="W6" s="324">
        <v>76.506024096385545</v>
      </c>
      <c r="X6" s="325">
        <f>W6/V6-1</f>
        <v>8.0185607294041006E-3</v>
      </c>
    </row>
    <row r="7" spans="3:24" ht="15" customHeight="1">
      <c r="C7" s="326" t="s">
        <v>85</v>
      </c>
      <c r="D7" s="327">
        <v>78.523489932885894</v>
      </c>
      <c r="E7" s="327">
        <v>82.674772036474167</v>
      </c>
      <c r="F7" s="327">
        <v>72.383720930232556</v>
      </c>
      <c r="G7" s="327">
        <v>75.50432276657061</v>
      </c>
      <c r="H7" s="328">
        <f t="shared" si="0"/>
        <v>5.2866754994414844E-2</v>
      </c>
      <c r="I7" s="328">
        <f t="shared" si="0"/>
        <v>-0.12447631668946657</v>
      </c>
      <c r="J7" s="328">
        <f t="shared" si="0"/>
        <v>4.3111928983947445E-2</v>
      </c>
      <c r="K7" s="327">
        <v>79.310344827586206</v>
      </c>
      <c r="L7" s="327">
        <v>77.743902439024396</v>
      </c>
      <c r="M7" s="327">
        <v>72.136222910216716</v>
      </c>
      <c r="N7" s="328">
        <f t="shared" si="1"/>
        <v>-1.9750795334040228E-2</v>
      </c>
      <c r="O7" s="328">
        <f t="shared" si="1"/>
        <v>-7.2130152370545875E-2</v>
      </c>
      <c r="P7" s="327">
        <v>75.124378109452735</v>
      </c>
      <c r="Q7" s="327">
        <v>81.818181818181813</v>
      </c>
      <c r="R7" s="328">
        <f t="shared" ref="R7:R21" si="2">Q7/P7-1</f>
        <v>8.9102950030102379E-2</v>
      </c>
      <c r="S7" s="327">
        <v>73.333333333333329</v>
      </c>
      <c r="T7" s="327">
        <v>80.582524271844662</v>
      </c>
      <c r="U7" s="328">
        <f t="shared" ref="U7:U21" si="3">T7/S7-1</f>
        <v>9.8852603706972797E-2</v>
      </c>
      <c r="V7" s="327">
        <v>82.474226804123717</v>
      </c>
      <c r="W7" s="327">
        <v>77.018633540372676</v>
      </c>
      <c r="X7" s="328">
        <f t="shared" ref="X7:X21" si="4">W7/V7-1</f>
        <v>-6.6149068322981397E-2</v>
      </c>
    </row>
    <row r="8" spans="3:24" ht="15" customHeight="1">
      <c r="C8" s="326" t="s">
        <v>82</v>
      </c>
      <c r="D8" s="327">
        <v>70</v>
      </c>
      <c r="E8" s="327">
        <v>68.722466960352421</v>
      </c>
      <c r="F8" s="327">
        <v>64.953271028037378</v>
      </c>
      <c r="G8" s="327">
        <v>73.86363636363636</v>
      </c>
      <c r="H8" s="328">
        <f t="shared" si="0"/>
        <v>-1.8250471994965434E-2</v>
      </c>
      <c r="I8" s="328">
        <f t="shared" si="0"/>
        <v>-5.4846633117661248E-2</v>
      </c>
      <c r="J8" s="328">
        <f t="shared" si="0"/>
        <v>0.13718116415958148</v>
      </c>
      <c r="K8" s="327">
        <v>70.434782608695656</v>
      </c>
      <c r="L8" s="327">
        <v>71.212121212121218</v>
      </c>
      <c r="M8" s="327">
        <v>69.642857142857139</v>
      </c>
      <c r="N8" s="328">
        <f t="shared" si="1"/>
        <v>1.1036288814066708E-2</v>
      </c>
      <c r="O8" s="328">
        <f t="shared" si="1"/>
        <v>-2.2036474164133901E-2</v>
      </c>
      <c r="P8" s="327">
        <v>71.900826446280988</v>
      </c>
      <c r="Q8" s="327">
        <v>82.882882882882882</v>
      </c>
      <c r="R8" s="328">
        <f t="shared" si="2"/>
        <v>0.15273894584239422</v>
      </c>
      <c r="S8" s="327">
        <v>71.428571428571431</v>
      </c>
      <c r="T8" s="327">
        <v>79.338842975206617</v>
      </c>
      <c r="U8" s="328">
        <f t="shared" si="3"/>
        <v>0.11074380165289255</v>
      </c>
      <c r="V8" s="327">
        <v>81.72043010752688</v>
      </c>
      <c r="W8" s="327">
        <v>75.247524752475243</v>
      </c>
      <c r="X8" s="328">
        <f t="shared" si="4"/>
        <v>-7.9207920792079278E-2</v>
      </c>
    </row>
    <row r="9" spans="3:24" ht="15" customHeight="1">
      <c r="C9" s="326" t="s">
        <v>87</v>
      </c>
      <c r="D9" s="327">
        <v>77.202072538860094</v>
      </c>
      <c r="E9" s="327">
        <v>79.42238267148015</v>
      </c>
      <c r="F9" s="327">
        <v>74.772036474164139</v>
      </c>
      <c r="G9" s="327">
        <v>72.693726937269375</v>
      </c>
      <c r="H9" s="328">
        <f t="shared" si="0"/>
        <v>2.8759721852058551E-2</v>
      </c>
      <c r="I9" s="328">
        <f t="shared" si="0"/>
        <v>-5.8552086211660637E-2</v>
      </c>
      <c r="J9" s="328">
        <f t="shared" si="0"/>
        <v>-2.7795277952779585E-2</v>
      </c>
      <c r="K9" s="327">
        <v>78.175895765472319</v>
      </c>
      <c r="L9" s="327">
        <v>69.256756756756758</v>
      </c>
      <c r="M9" s="327">
        <v>79.020979020979027</v>
      </c>
      <c r="N9" s="328">
        <f t="shared" si="1"/>
        <v>-0.11409065315315325</v>
      </c>
      <c r="O9" s="328">
        <f t="shared" si="1"/>
        <v>0.14098584342486786</v>
      </c>
      <c r="P9" s="327">
        <v>78.974358974358978</v>
      </c>
      <c r="Q9" s="327">
        <v>68.07228915662651</v>
      </c>
      <c r="R9" s="328">
        <f t="shared" si="2"/>
        <v>-0.13804568925050853</v>
      </c>
      <c r="S9" s="327">
        <v>77.386934673366838</v>
      </c>
      <c r="T9" s="327">
        <v>68.07228915662651</v>
      </c>
      <c r="U9" s="328">
        <f t="shared" si="3"/>
        <v>-0.12036457518385224</v>
      </c>
      <c r="V9" s="327">
        <v>68.07228915662651</v>
      </c>
      <c r="W9" s="327">
        <v>76.428571428571431</v>
      </c>
      <c r="X9" s="328">
        <f t="shared" si="4"/>
        <v>0.12275600505688988</v>
      </c>
    </row>
    <row r="10" spans="3:24" ht="15" customHeight="1">
      <c r="C10" s="326" t="s">
        <v>78</v>
      </c>
      <c r="D10" s="327">
        <v>84.981684981685007</v>
      </c>
      <c r="E10" s="327">
        <v>82.10526315789474</v>
      </c>
      <c r="F10" s="327">
        <v>82.352941176470594</v>
      </c>
      <c r="G10" s="327">
        <v>71.296296296296291</v>
      </c>
      <c r="H10" s="328">
        <f t="shared" si="0"/>
        <v>-3.3847549909256092E-2</v>
      </c>
      <c r="I10" s="328">
        <f t="shared" si="0"/>
        <v>3.0165912518853588E-3</v>
      </c>
      <c r="J10" s="328">
        <f t="shared" si="0"/>
        <v>-0.13425925925925941</v>
      </c>
      <c r="K10" s="327">
        <v>82.954545454545453</v>
      </c>
      <c r="L10" s="327">
        <v>79.47598253275109</v>
      </c>
      <c r="M10" s="327">
        <v>74.444444444444443</v>
      </c>
      <c r="N10" s="328">
        <f t="shared" si="1"/>
        <v>-4.1933361249027912E-2</v>
      </c>
      <c r="O10" s="328">
        <f t="shared" si="1"/>
        <v>-6.3308913308913306E-2</v>
      </c>
      <c r="P10" s="327">
        <v>81.502890173410407</v>
      </c>
      <c r="Q10" s="327">
        <v>72.661870503597129</v>
      </c>
      <c r="R10" s="328">
        <f t="shared" si="2"/>
        <v>-0.10847492218990762</v>
      </c>
      <c r="S10" s="327">
        <v>78.645833333333329</v>
      </c>
      <c r="T10" s="327">
        <v>72.666666666666671</v>
      </c>
      <c r="U10" s="328">
        <f t="shared" si="3"/>
        <v>-7.6026490066225083E-2</v>
      </c>
      <c r="V10" s="327">
        <v>71.969696969696969</v>
      </c>
      <c r="W10" s="327">
        <v>77.083333333333329</v>
      </c>
      <c r="X10" s="328">
        <f t="shared" si="4"/>
        <v>7.1052631578947256E-2</v>
      </c>
    </row>
    <row r="11" spans="3:24" ht="15" customHeight="1">
      <c r="C11" s="323" t="s">
        <v>77</v>
      </c>
      <c r="D11" s="324">
        <v>75.774473358116495</v>
      </c>
      <c r="E11" s="324">
        <v>72.519083969465655</v>
      </c>
      <c r="F11" s="324">
        <v>73.289665211062598</v>
      </c>
      <c r="G11" s="324">
        <v>72.701555869872706</v>
      </c>
      <c r="H11" s="325">
        <f t="shared" si="0"/>
        <v>-4.2961557426675845E-2</v>
      </c>
      <c r="I11" s="325">
        <f t="shared" si="0"/>
        <v>1.0625909752547402E-2</v>
      </c>
      <c r="J11" s="325">
        <f t="shared" si="0"/>
        <v>-8.0244511896218063E-3</v>
      </c>
      <c r="K11" s="324">
        <v>70.960698689956331</v>
      </c>
      <c r="L11" s="324">
        <v>73.019271948608136</v>
      </c>
      <c r="M11" s="324">
        <v>63.907284768211923</v>
      </c>
      <c r="N11" s="325">
        <f t="shared" si="1"/>
        <v>2.9010047768077696E-2</v>
      </c>
      <c r="O11" s="325">
        <f t="shared" si="1"/>
        <v>-0.1247887980423763</v>
      </c>
      <c r="P11" s="324">
        <v>71.83098591549296</v>
      </c>
      <c r="Q11" s="324">
        <v>75.34626038781164</v>
      </c>
      <c r="R11" s="325">
        <f t="shared" si="2"/>
        <v>4.8938134810710965E-2</v>
      </c>
      <c r="S11" s="324">
        <v>73.877551020408163</v>
      </c>
      <c r="T11" s="324">
        <v>75.14910536779324</v>
      </c>
      <c r="U11" s="325">
        <f t="shared" si="3"/>
        <v>1.7211647243610129E-2</v>
      </c>
      <c r="V11" s="324">
        <v>74.185463659147871</v>
      </c>
      <c r="W11" s="324">
        <v>60.052219321148826</v>
      </c>
      <c r="X11" s="325">
        <f t="shared" si="4"/>
        <v>-0.19051231388046008</v>
      </c>
    </row>
    <row r="12" spans="3:24" ht="15" customHeight="1">
      <c r="C12" s="323" t="s">
        <v>76</v>
      </c>
      <c r="D12" s="324">
        <v>61.538461538461497</v>
      </c>
      <c r="E12" s="324">
        <v>77.272727272727266</v>
      </c>
      <c r="F12" s="324">
        <v>68.589743589743591</v>
      </c>
      <c r="G12" s="324">
        <v>67.088607594936704</v>
      </c>
      <c r="H12" s="325">
        <f t="shared" si="0"/>
        <v>0.25568181818181901</v>
      </c>
      <c r="I12" s="325">
        <f t="shared" si="0"/>
        <v>-0.11236802413272995</v>
      </c>
      <c r="J12" s="325">
        <f t="shared" si="0"/>
        <v>-2.188572104578268E-2</v>
      </c>
      <c r="K12" s="324">
        <v>66.279069767441854</v>
      </c>
      <c r="L12" s="324">
        <v>72.340425531914889</v>
      </c>
      <c r="M12" s="324">
        <v>60.396039603960396</v>
      </c>
      <c r="N12" s="325">
        <f t="shared" si="1"/>
        <v>9.1452034341172217E-2</v>
      </c>
      <c r="O12" s="325">
        <f t="shared" si="1"/>
        <v>-0.1651135701805474</v>
      </c>
      <c r="P12" s="324">
        <v>66.233766233766232</v>
      </c>
      <c r="Q12" s="324">
        <v>74.025974025974023</v>
      </c>
      <c r="R12" s="325">
        <f t="shared" si="2"/>
        <v>0.11764705882352944</v>
      </c>
      <c r="S12" s="324">
        <v>67.5</v>
      </c>
      <c r="T12" s="324">
        <v>75</v>
      </c>
      <c r="U12" s="325">
        <f t="shared" si="3"/>
        <v>0.11111111111111116</v>
      </c>
      <c r="V12" s="324">
        <v>71.05263157894737</v>
      </c>
      <c r="W12" s="324">
        <v>70.731707317073173</v>
      </c>
      <c r="X12" s="325">
        <f t="shared" si="4"/>
        <v>-4.5167118337849921E-3</v>
      </c>
    </row>
    <row r="13" spans="3:24" ht="15" customHeight="1">
      <c r="C13" s="323" t="s">
        <v>75</v>
      </c>
      <c r="D13" s="324">
        <v>65.185185185185205</v>
      </c>
      <c r="E13" s="324">
        <v>76.612903225806448</v>
      </c>
      <c r="F13" s="324">
        <v>63.722397476340696</v>
      </c>
      <c r="G13" s="324">
        <v>63.522012578616355</v>
      </c>
      <c r="H13" s="325">
        <f t="shared" si="0"/>
        <v>0.17531158357771215</v>
      </c>
      <c r="I13" s="325">
        <f t="shared" si="0"/>
        <v>-0.1682550224140793</v>
      </c>
      <c r="J13" s="325">
        <f t="shared" si="0"/>
        <v>-3.1446540880503138E-3</v>
      </c>
      <c r="K13" s="324">
        <v>63.030303030303031</v>
      </c>
      <c r="L13" s="324">
        <v>60.714285714285715</v>
      </c>
      <c r="M13" s="324">
        <v>55.405405405405403</v>
      </c>
      <c r="N13" s="325">
        <f t="shared" si="1"/>
        <v>-3.6744505494505475E-2</v>
      </c>
      <c r="O13" s="325">
        <f t="shared" si="1"/>
        <v>-8.744038155802869E-2</v>
      </c>
      <c r="P13" s="324">
        <v>63.758389261744966</v>
      </c>
      <c r="Q13" s="324">
        <v>64.935064935064929</v>
      </c>
      <c r="R13" s="325">
        <f t="shared" si="2"/>
        <v>1.8455228981544725E-2</v>
      </c>
      <c r="S13" s="324">
        <v>65.044247787610615</v>
      </c>
      <c r="T13" s="324">
        <v>63.507109004739334</v>
      </c>
      <c r="U13" s="325">
        <f t="shared" si="3"/>
        <v>-2.3632201695844235E-2</v>
      </c>
      <c r="V13" s="324">
        <v>62.5</v>
      </c>
      <c r="W13" s="324">
        <v>43.421052631578945</v>
      </c>
      <c r="X13" s="325">
        <f t="shared" si="4"/>
        <v>-0.3052631578947369</v>
      </c>
    </row>
    <row r="14" spans="3:24" ht="15" customHeight="1">
      <c r="C14" s="329" t="s">
        <v>312</v>
      </c>
      <c r="D14" s="330">
        <v>53.845454545454501</v>
      </c>
      <c r="E14" s="330">
        <v>55.354545454545452</v>
      </c>
      <c r="F14" s="330">
        <v>54.327272727272728</v>
      </c>
      <c r="G14" s="330">
        <v>54.381818181818183</v>
      </c>
      <c r="H14" s="331">
        <f t="shared" si="0"/>
        <v>2.8026338004390361E-2</v>
      </c>
      <c r="I14" s="331">
        <f t="shared" si="0"/>
        <v>-1.8558055509935834E-2</v>
      </c>
      <c r="J14" s="331">
        <f t="shared" si="0"/>
        <v>1.0040160642570406E-3</v>
      </c>
      <c r="K14" s="330">
        <v>52.795216741405085</v>
      </c>
      <c r="L14" s="330">
        <v>55.924312959903887</v>
      </c>
      <c r="M14" s="330">
        <v>52.54525762030017</v>
      </c>
      <c r="N14" s="331">
        <f t="shared" si="1"/>
        <v>5.9268555214487595E-2</v>
      </c>
      <c r="O14" s="331">
        <f t="shared" si="1"/>
        <v>-6.0421937450110486E-2</v>
      </c>
      <c r="P14" s="330">
        <v>53.431008902077153</v>
      </c>
      <c r="Q14" s="330">
        <v>57.053291536050153</v>
      </c>
      <c r="R14" s="331">
        <f t="shared" si="2"/>
        <v>6.7793640966270052E-2</v>
      </c>
      <c r="S14" s="330">
        <v>54.119370194068104</v>
      </c>
      <c r="T14" s="330">
        <v>55.009107468123858</v>
      </c>
      <c r="U14" s="331">
        <f t="shared" si="3"/>
        <v>1.6440273988134413E-2</v>
      </c>
      <c r="V14" s="330">
        <v>57.404844290657437</v>
      </c>
      <c r="W14" s="330">
        <v>53.176382660687594</v>
      </c>
      <c r="X14" s="331">
        <f t="shared" si="4"/>
        <v>-7.3660362330396856E-2</v>
      </c>
    </row>
    <row r="15" spans="3:24" ht="15" customHeight="1">
      <c r="C15" s="323" t="s">
        <v>86</v>
      </c>
      <c r="D15" s="324">
        <v>65.986394557823104</v>
      </c>
      <c r="E15" s="324">
        <v>65.919282511210767</v>
      </c>
      <c r="F15" s="324">
        <v>57.89473684210526</v>
      </c>
      <c r="G15" s="324">
        <v>49.586776859504134</v>
      </c>
      <c r="H15" s="325">
        <f t="shared" si="0"/>
        <v>-1.0170588507230072E-3</v>
      </c>
      <c r="I15" s="325">
        <f t="shared" si="0"/>
        <v>-0.12173290368779099</v>
      </c>
      <c r="J15" s="325">
        <f t="shared" si="0"/>
        <v>-0.1435011269722013</v>
      </c>
      <c r="K15" s="324">
        <v>60.483870967741936</v>
      </c>
      <c r="L15" s="324">
        <v>57.272727272727273</v>
      </c>
      <c r="M15" s="324">
        <v>51.724137931034484</v>
      </c>
      <c r="N15" s="325">
        <f t="shared" si="1"/>
        <v>-5.3090909090909078E-2</v>
      </c>
      <c r="O15" s="325">
        <f t="shared" si="1"/>
        <v>-9.6880131362889976E-2</v>
      </c>
      <c r="P15" s="324">
        <v>59.322033898305087</v>
      </c>
      <c r="Q15" s="324">
        <v>56.88073394495413</v>
      </c>
      <c r="R15" s="325">
        <f t="shared" si="2"/>
        <v>-4.1153342070773258E-2</v>
      </c>
      <c r="S15" s="324">
        <v>59.2964824120603</v>
      </c>
      <c r="T15" s="324">
        <v>48.453608247422679</v>
      </c>
      <c r="U15" s="325">
        <f t="shared" si="3"/>
        <v>-0.18285864057312595</v>
      </c>
      <c r="V15" s="324">
        <v>58.333333333333336</v>
      </c>
      <c r="W15" s="324">
        <v>61.53846153846154</v>
      </c>
      <c r="X15" s="325">
        <f t="shared" si="4"/>
        <v>5.4945054945054972E-2</v>
      </c>
    </row>
    <row r="16" spans="3:24" ht="15" customHeight="1">
      <c r="C16" s="323" t="s">
        <v>91</v>
      </c>
      <c r="D16" s="324">
        <v>56.4741907261592</v>
      </c>
      <c r="E16" s="324">
        <v>56.509584664536739</v>
      </c>
      <c r="F16" s="324">
        <v>50.90489025798999</v>
      </c>
      <c r="G16" s="324">
        <v>48.900235663786333</v>
      </c>
      <c r="H16" s="325">
        <f t="shared" si="0"/>
        <v>6.2672767723515044E-4</v>
      </c>
      <c r="I16" s="325">
        <f t="shared" si="0"/>
        <v>-9.9181305964615274E-2</v>
      </c>
      <c r="J16" s="325">
        <f t="shared" si="0"/>
        <v>-3.9380393200808661E-2</v>
      </c>
      <c r="K16" s="324">
        <v>38.290293855743542</v>
      </c>
      <c r="L16" s="324">
        <v>43.669250645994829</v>
      </c>
      <c r="M16" s="324">
        <v>40.566959921798635</v>
      </c>
      <c r="N16" s="325">
        <f t="shared" si="1"/>
        <v>0.14047833663842324</v>
      </c>
      <c r="O16" s="325">
        <f t="shared" si="1"/>
        <v>-7.1040621909108093E-2</v>
      </c>
      <c r="P16" s="324">
        <v>44.355555555555554</v>
      </c>
      <c r="Q16" s="324">
        <v>50</v>
      </c>
      <c r="R16" s="325">
        <f t="shared" si="2"/>
        <v>0.12725450901803614</v>
      </c>
      <c r="S16" s="324">
        <v>52.532833020637902</v>
      </c>
      <c r="T16" s="324">
        <v>49.721964782205745</v>
      </c>
      <c r="U16" s="325">
        <f t="shared" si="3"/>
        <v>-5.35068846815836E-2</v>
      </c>
      <c r="V16" s="324">
        <v>41.469194312796212</v>
      </c>
      <c r="W16" s="324">
        <v>37.037037037037038</v>
      </c>
      <c r="X16" s="325">
        <f t="shared" si="4"/>
        <v>-0.10687830687830691</v>
      </c>
    </row>
    <row r="17" spans="3:24" ht="15" customHeight="1">
      <c r="C17" s="326" t="s">
        <v>88</v>
      </c>
      <c r="D17" s="327" t="s">
        <v>90</v>
      </c>
      <c r="E17" s="327">
        <v>60.471092077087796</v>
      </c>
      <c r="F17" s="327">
        <v>54.298642533936651</v>
      </c>
      <c r="G17" s="327">
        <v>51.174289245982692</v>
      </c>
      <c r="H17" s="328" t="s">
        <v>90</v>
      </c>
      <c r="I17" s="328">
        <f t="shared" si="0"/>
        <v>-0.10207273146783236</v>
      </c>
      <c r="J17" s="328">
        <f t="shared" si="0"/>
        <v>-5.7540173053152066E-2</v>
      </c>
      <c r="K17" s="327">
        <v>42.388059701492537</v>
      </c>
      <c r="L17" s="327">
        <v>45.950864422202002</v>
      </c>
      <c r="M17" s="327">
        <v>42.621259029927764</v>
      </c>
      <c r="N17" s="328">
        <f t="shared" si="1"/>
        <v>8.4052083199835925E-2</v>
      </c>
      <c r="O17" s="328">
        <f t="shared" si="1"/>
        <v>-7.2460125269492859E-2</v>
      </c>
      <c r="P17" s="327">
        <v>48.443579766536963</v>
      </c>
      <c r="Q17" s="327">
        <v>52.321428571428569</v>
      </c>
      <c r="R17" s="328">
        <f t="shared" si="2"/>
        <v>8.0048766494549728E-2</v>
      </c>
      <c r="S17" s="327">
        <v>56.202913108990458</v>
      </c>
      <c r="T17" s="327">
        <v>51.965065502183407</v>
      </c>
      <c r="U17" s="328">
        <f t="shared" si="3"/>
        <v>-7.5402632575092388E-2</v>
      </c>
      <c r="V17" s="327">
        <v>43.391521197007478</v>
      </c>
      <c r="W17" s="327">
        <v>39.627659574468083</v>
      </c>
      <c r="X17" s="328">
        <f t="shared" si="4"/>
        <v>-8.6741868427488322E-2</v>
      </c>
    </row>
    <row r="18" spans="3:24" ht="15" customHeight="1">
      <c r="C18" s="326" t="s">
        <v>93</v>
      </c>
      <c r="D18" s="327" t="s">
        <v>90</v>
      </c>
      <c r="E18" s="327">
        <v>1.7751479289940828</v>
      </c>
      <c r="F18" s="327">
        <v>1.2048192771084338</v>
      </c>
      <c r="G18" s="327">
        <v>2.5210084033613445</v>
      </c>
      <c r="H18" s="328" t="s">
        <v>90</v>
      </c>
      <c r="I18" s="328">
        <f t="shared" si="0"/>
        <v>-0.32128514056224888</v>
      </c>
      <c r="J18" s="328">
        <f t="shared" si="0"/>
        <v>1.0924369747899156</v>
      </c>
      <c r="K18" s="327">
        <v>3.3898305084745761</v>
      </c>
      <c r="L18" s="327">
        <v>3.225806451612903</v>
      </c>
      <c r="M18" s="327">
        <v>3.7037037037037037</v>
      </c>
      <c r="N18" s="328">
        <f t="shared" si="1"/>
        <v>-4.8387096774193616E-2</v>
      </c>
      <c r="O18" s="328">
        <f t="shared" si="1"/>
        <v>0.14814814814814814</v>
      </c>
      <c r="P18" s="327">
        <v>1.0309278350515463</v>
      </c>
      <c r="Q18" s="327">
        <v>3.5714285714285716</v>
      </c>
      <c r="R18" s="328">
        <f t="shared" si="2"/>
        <v>2.4642857142857149</v>
      </c>
      <c r="S18" s="327">
        <v>0.70921985815602839</v>
      </c>
      <c r="T18" s="327">
        <v>2.0618556701030926</v>
      </c>
      <c r="U18" s="328">
        <f t="shared" si="3"/>
        <v>1.9072164948453603</v>
      </c>
      <c r="V18" s="327">
        <v>4.7619047619047619</v>
      </c>
      <c r="W18" s="327">
        <v>3.4482758620689653</v>
      </c>
      <c r="X18" s="328">
        <f t="shared" si="4"/>
        <v>-0.27586206896551724</v>
      </c>
    </row>
    <row r="19" spans="3:24" ht="15" customHeight="1">
      <c r="C19" s="323" t="s">
        <v>74</v>
      </c>
      <c r="D19" s="324">
        <v>35.276217228464397</v>
      </c>
      <c r="E19" s="324">
        <v>38.346639196497556</v>
      </c>
      <c r="F19" s="324">
        <v>42.174928627043862</v>
      </c>
      <c r="G19" s="324">
        <v>46.918946560981844</v>
      </c>
      <c r="H19" s="325">
        <f>E19/D19-1</f>
        <v>8.7039433625996532E-2</v>
      </c>
      <c r="I19" s="325">
        <f t="shared" si="0"/>
        <v>9.9833766681069802E-2</v>
      </c>
      <c r="J19" s="325">
        <f t="shared" si="0"/>
        <v>0.11248431445823415</v>
      </c>
      <c r="K19" s="324">
        <v>38.263112639724852</v>
      </c>
      <c r="L19" s="324">
        <v>46.703065938681227</v>
      </c>
      <c r="M19" s="324">
        <v>45.209176788124154</v>
      </c>
      <c r="N19" s="325">
        <f t="shared" si="1"/>
        <v>0.22057675700418566</v>
      </c>
      <c r="O19" s="325">
        <f t="shared" si="1"/>
        <v>-3.1986961038456774E-2</v>
      </c>
      <c r="P19" s="324">
        <v>41.467391304347828</v>
      </c>
      <c r="Q19" s="324">
        <v>49.528795811518322</v>
      </c>
      <c r="R19" s="325">
        <f t="shared" si="2"/>
        <v>0.19440346386885587</v>
      </c>
      <c r="S19" s="324">
        <v>41.134242641780332</v>
      </c>
      <c r="T19" s="324">
        <v>48.303324099722992</v>
      </c>
      <c r="U19" s="325">
        <f t="shared" si="3"/>
        <v>0.17428499949239318</v>
      </c>
      <c r="V19" s="324">
        <v>48.380355276907004</v>
      </c>
      <c r="W19" s="324">
        <v>45.433789954337897</v>
      </c>
      <c r="X19" s="325">
        <f t="shared" si="4"/>
        <v>-6.0904168762389577E-2</v>
      </c>
    </row>
    <row r="20" spans="3:24" ht="15" customHeight="1">
      <c r="C20" s="323" t="s">
        <v>92</v>
      </c>
      <c r="D20" s="324">
        <v>69.594594594594597</v>
      </c>
      <c r="E20" s="324">
        <v>57.547169811320757</v>
      </c>
      <c r="F20" s="324">
        <v>58.791208791208788</v>
      </c>
      <c r="G20" s="324">
        <v>46.408839779005525</v>
      </c>
      <c r="H20" s="325">
        <f>E20/D20-1</f>
        <v>-0.17310862795383775</v>
      </c>
      <c r="I20" s="325">
        <f t="shared" si="0"/>
        <v>2.161772653575933E-2</v>
      </c>
      <c r="J20" s="325">
        <f t="shared" si="0"/>
        <v>-0.21061599628233585</v>
      </c>
      <c r="K20" s="324">
        <v>54.621848739495796</v>
      </c>
      <c r="L20" s="324">
        <v>53.333333333333336</v>
      </c>
      <c r="M20" s="324">
        <v>45.13274336283186</v>
      </c>
      <c r="N20" s="325">
        <f>L20/K20-1</f>
        <v>-2.3589743589743528E-2</v>
      </c>
      <c r="O20" s="325">
        <f>M20/L20-1</f>
        <v>-0.15376106194690264</v>
      </c>
      <c r="P20" s="324">
        <v>59.13978494623656</v>
      </c>
      <c r="Q20" s="324">
        <v>44.827586206896555</v>
      </c>
      <c r="R20" s="325">
        <f t="shared" si="2"/>
        <v>-0.2420062695924764</v>
      </c>
      <c r="S20" s="324">
        <v>59.589041095890408</v>
      </c>
      <c r="T20" s="324">
        <v>42.10526315789474</v>
      </c>
      <c r="U20" s="325">
        <f t="shared" si="3"/>
        <v>-0.29340592861463999</v>
      </c>
      <c r="V20" s="324">
        <v>52.5</v>
      </c>
      <c r="W20" s="324">
        <v>33.333333333333336</v>
      </c>
      <c r="X20" s="325">
        <f t="shared" si="4"/>
        <v>-0.365079365079365</v>
      </c>
    </row>
    <row r="21" spans="3:24" ht="15" customHeight="1">
      <c r="C21" s="323" t="s">
        <v>79</v>
      </c>
      <c r="D21" s="324">
        <v>56.680161943319803</v>
      </c>
      <c r="E21" s="324">
        <v>53.036437246963565</v>
      </c>
      <c r="F21" s="324">
        <v>43.137254901960787</v>
      </c>
      <c r="G21" s="324">
        <v>42.763157894736842</v>
      </c>
      <c r="H21" s="325">
        <f>E21/D21-1</f>
        <v>-6.4285714285713613E-2</v>
      </c>
      <c r="I21" s="325">
        <f t="shared" ref="I21:J26" si="5">F21/E21-1</f>
        <v>-0.18664870528364019</v>
      </c>
      <c r="J21" s="325">
        <f t="shared" si="5"/>
        <v>-8.6722488038277756E-3</v>
      </c>
      <c r="K21" s="324">
        <v>44.378698224852073</v>
      </c>
      <c r="L21" s="324">
        <v>46.875</v>
      </c>
      <c r="M21" s="324">
        <v>41.452991452991455</v>
      </c>
      <c r="N21" s="325" t="s">
        <v>90</v>
      </c>
      <c r="O21" s="325" t="s">
        <v>90</v>
      </c>
      <c r="P21" s="324">
        <v>44.29530201342282</v>
      </c>
      <c r="Q21" s="324">
        <v>43.421052631578945</v>
      </c>
      <c r="R21" s="325">
        <f t="shared" si="2"/>
        <v>-1.9736842105263275E-2</v>
      </c>
      <c r="S21" s="324">
        <v>42.523364485981311</v>
      </c>
      <c r="T21" s="324">
        <v>40.654205607476634</v>
      </c>
      <c r="U21" s="325">
        <f t="shared" si="3"/>
        <v>-4.3956043956044022E-2</v>
      </c>
      <c r="V21" s="324">
        <v>46.835443037974684</v>
      </c>
      <c r="W21" s="324">
        <v>37.5</v>
      </c>
      <c r="X21" s="325">
        <f t="shared" si="4"/>
        <v>-0.19932432432432434</v>
      </c>
    </row>
    <row r="22" spans="3:24" ht="15" customHeight="1">
      <c r="C22" s="323" t="s">
        <v>213</v>
      </c>
      <c r="D22" s="324">
        <v>41.891891891891902</v>
      </c>
      <c r="E22" s="324">
        <v>14.973262032085561</v>
      </c>
      <c r="F22" s="324">
        <v>29.677419354838708</v>
      </c>
      <c r="G22" s="324">
        <v>20.348837209302324</v>
      </c>
      <c r="H22" s="325">
        <f>E22/D22-1</f>
        <v>-0.64257374504053832</v>
      </c>
      <c r="I22" s="325">
        <f t="shared" si="5"/>
        <v>0.98202764976958523</v>
      </c>
      <c r="J22" s="325">
        <f t="shared" si="5"/>
        <v>-0.31433265925176945</v>
      </c>
      <c r="K22" s="324">
        <v>34.42622950819672</v>
      </c>
      <c r="L22" s="324">
        <v>27.43362831858407</v>
      </c>
      <c r="M22" s="324">
        <v>27.777777777777779</v>
      </c>
      <c r="N22" s="325">
        <f>L22/K22-1</f>
        <v>-0.20311841550779597</v>
      </c>
      <c r="O22" s="325">
        <f>M22/L22-1</f>
        <v>1.2544802867383575E-2</v>
      </c>
      <c r="P22" s="324">
        <v>34.523809523809526</v>
      </c>
      <c r="Q22" s="324">
        <v>24.528301886792452</v>
      </c>
      <c r="R22" s="325">
        <f>Q22/P22-1</f>
        <v>-0.28952504879635665</v>
      </c>
      <c r="S22" s="324">
        <v>29.464285714285715</v>
      </c>
      <c r="T22" s="324">
        <v>21.014492753623188</v>
      </c>
      <c r="U22" s="325">
        <f>T22/S22-1</f>
        <v>-0.28678085199824332</v>
      </c>
      <c r="V22" s="324">
        <v>25.373134328358208</v>
      </c>
      <c r="W22" s="324">
        <v>41.666666666666664</v>
      </c>
      <c r="X22" s="325">
        <f>W22/V22-1</f>
        <v>0.64215686274509798</v>
      </c>
    </row>
    <row r="23" spans="3:24" ht="15" customHeight="1">
      <c r="C23" s="28" t="s">
        <v>188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</sheetData>
  <mergeCells count="2">
    <mergeCell ref="C3:X3"/>
    <mergeCell ref="C23:X2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C1:X22"/>
  <sheetViews>
    <sheetView showGridLines="0" zoomScaleNormal="100" workbookViewId="0"/>
  </sheetViews>
  <sheetFormatPr baseColWidth="10" defaultRowHeight="12.75"/>
  <cols>
    <col min="1" max="1" width="14.85546875" customWidth="1"/>
    <col min="2" max="2" width="12" customWidth="1"/>
    <col min="3" max="3" width="22.85546875" customWidth="1"/>
    <col min="4" max="10" width="9.7109375" customWidth="1"/>
    <col min="11" max="13" width="8.85546875" customWidth="1"/>
    <col min="14" max="15" width="11.42578125" customWidth="1"/>
    <col min="16" max="21" width="11.42578125" hidden="1" customWidth="1"/>
    <col min="22" max="22" width="13.85546875" hidden="1" customWidth="1"/>
    <col min="23" max="23" width="14.85546875" hidden="1" customWidth="1"/>
    <col min="24" max="24" width="0" hidden="1" customWidth="1"/>
  </cols>
  <sheetData>
    <row r="1" spans="3:24" ht="33" customHeight="1"/>
    <row r="2" spans="3:24" ht="33" customHeight="1"/>
    <row r="3" spans="3:24" ht="36" customHeight="1">
      <c r="C3" s="192" t="s">
        <v>313</v>
      </c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</row>
    <row r="4" spans="3:24" ht="27" customHeight="1">
      <c r="C4" s="13"/>
      <c r="D4" s="13">
        <v>2007</v>
      </c>
      <c r="E4" s="13">
        <v>2008</v>
      </c>
      <c r="F4" s="13">
        <v>2009</v>
      </c>
      <c r="G4" s="13">
        <v>2010</v>
      </c>
      <c r="H4" s="14" t="s">
        <v>497</v>
      </c>
      <c r="I4" s="14" t="s">
        <v>498</v>
      </c>
      <c r="J4" s="14" t="s">
        <v>322</v>
      </c>
      <c r="K4" s="14" t="s">
        <v>148</v>
      </c>
      <c r="L4" s="14" t="s">
        <v>149</v>
      </c>
      <c r="M4" s="14" t="s">
        <v>111</v>
      </c>
      <c r="N4" s="14" t="s">
        <v>96</v>
      </c>
      <c r="O4" s="14" t="s">
        <v>131</v>
      </c>
      <c r="P4" s="14" t="s">
        <v>161</v>
      </c>
      <c r="Q4" s="14" t="s">
        <v>162</v>
      </c>
      <c r="R4" s="14" t="s">
        <v>260</v>
      </c>
      <c r="S4" s="14" t="s">
        <v>219</v>
      </c>
      <c r="T4" s="14" t="s">
        <v>220</v>
      </c>
      <c r="U4" s="14" t="s">
        <v>261</v>
      </c>
      <c r="V4" s="14" t="s">
        <v>51</v>
      </c>
      <c r="W4" s="14" t="s">
        <v>52</v>
      </c>
      <c r="X4" s="14" t="s">
        <v>110</v>
      </c>
    </row>
    <row r="5" spans="3:24" ht="15" customHeight="1">
      <c r="C5" s="323" t="s">
        <v>314</v>
      </c>
      <c r="D5" s="324">
        <v>50.272727272727302</v>
      </c>
      <c r="E5" s="324">
        <v>52.372727272727275</v>
      </c>
      <c r="F5" s="324">
        <v>52.036363636363639</v>
      </c>
      <c r="G5" s="324">
        <v>50.709090909090911</v>
      </c>
      <c r="H5" s="325">
        <f t="shared" ref="H5:I11" si="0">E5/D5-1</f>
        <v>4.1772151898733512E-2</v>
      </c>
      <c r="I5" s="325">
        <f t="shared" si="0"/>
        <v>-6.4224960944280207E-3</v>
      </c>
      <c r="J5" s="325">
        <f>IFERROR(G5/F5-1,"-")</f>
        <v>-2.5506638714185903E-2</v>
      </c>
      <c r="K5" s="332">
        <v>50.493273542600896</v>
      </c>
      <c r="L5" s="332">
        <v>53.641687941132304</v>
      </c>
      <c r="M5" s="324">
        <v>47.624941977409868</v>
      </c>
      <c r="N5" s="333">
        <f>L5/K5-1</f>
        <v>6.2353144837700158E-2</v>
      </c>
      <c r="O5" s="333">
        <f>M5/L5-1</f>
        <v>-0.11216548536513915</v>
      </c>
      <c r="P5" s="332">
        <v>50.797477744807125</v>
      </c>
      <c r="Q5" s="332">
        <v>54.785174257790892</v>
      </c>
      <c r="R5" s="333">
        <f>Q5/P5-1</f>
        <v>7.8501860525770351E-2</v>
      </c>
      <c r="S5" s="332">
        <v>51.934578298547542</v>
      </c>
      <c r="T5" s="332">
        <v>51.827565270188224</v>
      </c>
      <c r="U5" s="333">
        <f>T5/S5-1</f>
        <v>-2.060535232309979E-3</v>
      </c>
      <c r="V5" s="324">
        <v>55.224913494809691</v>
      </c>
      <c r="W5" s="324">
        <v>49.065769805680119</v>
      </c>
      <c r="X5" s="333">
        <f>W5/V5-1</f>
        <v>-0.11152835376932624</v>
      </c>
    </row>
    <row r="6" spans="3:24" ht="15" customHeight="1">
      <c r="C6" s="323" t="s">
        <v>315</v>
      </c>
      <c r="D6" s="324">
        <v>28.981818181818198</v>
      </c>
      <c r="E6" s="324">
        <v>25.363636363636363</v>
      </c>
      <c r="F6" s="324">
        <v>23.663636363636364</v>
      </c>
      <c r="G6" s="324">
        <v>22.163636363636364</v>
      </c>
      <c r="H6" s="325">
        <f t="shared" si="0"/>
        <v>-0.12484316185696409</v>
      </c>
      <c r="I6" s="325">
        <f t="shared" si="0"/>
        <v>-6.7025089605734722E-2</v>
      </c>
      <c r="J6" s="325">
        <f t="shared" ref="J6:J11" si="1">IFERROR(G6/F6-1,"-")</f>
        <v>-6.3388398002305002E-2</v>
      </c>
      <c r="K6" s="332">
        <v>24.768310911808669</v>
      </c>
      <c r="L6" s="332">
        <v>23.17164739450368</v>
      </c>
      <c r="M6" s="324">
        <v>18.350611171282686</v>
      </c>
      <c r="N6" s="333">
        <f t="shared" ref="N6:O11" si="2">L6/K6-1</f>
        <v>-6.4463964579181576E-2</v>
      </c>
      <c r="O6" s="333">
        <f t="shared" si="2"/>
        <v>-0.20805755159059358</v>
      </c>
      <c r="P6" s="332">
        <v>23.701780415430267</v>
      </c>
      <c r="Q6" s="332">
        <v>22.20173335791997</v>
      </c>
      <c r="R6" s="333">
        <f t="shared" ref="R6:R11" si="3">Q6/P6-1</f>
        <v>-6.328837037633428E-2</v>
      </c>
      <c r="S6" s="332">
        <v>23.581105822043206</v>
      </c>
      <c r="T6" s="332">
        <v>22.222222222222221</v>
      </c>
      <c r="U6" s="333">
        <f t="shared" ref="U6:U11" si="4">T6/S6-1</f>
        <v>-5.7625948930296711E-2</v>
      </c>
      <c r="V6" s="324">
        <v>22.8719723183391</v>
      </c>
      <c r="W6" s="324">
        <v>20.478325859491779</v>
      </c>
      <c r="X6" s="333">
        <f t="shared" ref="X6:X11" si="5">W6/V6-1</f>
        <v>-0.1046541341311461</v>
      </c>
    </row>
    <row r="7" spans="3:24" ht="15" customHeight="1">
      <c r="C7" s="323" t="s">
        <v>316</v>
      </c>
      <c r="D7" s="324">
        <v>16.054545454545501</v>
      </c>
      <c r="E7" s="324">
        <v>17</v>
      </c>
      <c r="F7" s="324">
        <v>19.5</v>
      </c>
      <c r="G7" s="324">
        <v>20.290909090909089</v>
      </c>
      <c r="H7" s="325">
        <f t="shared" si="0"/>
        <v>5.8890147225365119E-2</v>
      </c>
      <c r="I7" s="325">
        <f t="shared" si="0"/>
        <v>0.14705882352941169</v>
      </c>
      <c r="J7" s="325">
        <f t="shared" si="1"/>
        <v>4.0559440559440496E-2</v>
      </c>
      <c r="K7" s="332">
        <v>19.192825112107624</v>
      </c>
      <c r="L7" s="332">
        <v>19.237122691094758</v>
      </c>
      <c r="M7" s="324">
        <v>21.089277425344267</v>
      </c>
      <c r="N7" s="333">
        <f t="shared" si="2"/>
        <v>2.3080280640492834E-3</v>
      </c>
      <c r="O7" s="333">
        <f t="shared" si="2"/>
        <v>9.62802371223066E-2</v>
      </c>
      <c r="P7" s="332">
        <v>19.91839762611276</v>
      </c>
      <c r="Q7" s="332">
        <v>19.214456942651669</v>
      </c>
      <c r="R7" s="333">
        <f t="shared" si="3"/>
        <v>-3.5341230588661121E-2</v>
      </c>
      <c r="S7" s="332">
        <v>19.553277187843282</v>
      </c>
      <c r="T7" s="332">
        <v>20.121432908318155</v>
      </c>
      <c r="U7" s="333">
        <f t="shared" si="4"/>
        <v>2.9056802857994057E-2</v>
      </c>
      <c r="V7" s="324">
        <v>18.581314878892734</v>
      </c>
      <c r="W7" s="324">
        <v>20.627802690582961</v>
      </c>
      <c r="X7" s="333">
        <f t="shared" si="5"/>
        <v>0.11013686733304939</v>
      </c>
    </row>
    <row r="8" spans="3:24" ht="15" customHeight="1">
      <c r="C8" s="277" t="s">
        <v>317</v>
      </c>
      <c r="D8" s="334">
        <v>4.8818181818181801</v>
      </c>
      <c r="E8" s="334">
        <v>6.2454545454545451</v>
      </c>
      <c r="F8" s="334">
        <v>6.1818181818181817</v>
      </c>
      <c r="G8" s="334">
        <v>6.2727272727272725</v>
      </c>
      <c r="H8" s="325">
        <f t="shared" si="0"/>
        <v>0.27932960893854797</v>
      </c>
      <c r="I8" s="325">
        <f t="shared" si="0"/>
        <v>-1.0189228529839833E-2</v>
      </c>
      <c r="J8" s="325">
        <f t="shared" si="1"/>
        <v>1.4705882352941124E-2</v>
      </c>
      <c r="K8" s="335">
        <v>6.5321375186846042</v>
      </c>
      <c r="L8" s="335">
        <v>5.9768734044150778</v>
      </c>
      <c r="M8" s="334">
        <v>8.0922172365774401</v>
      </c>
      <c r="N8" s="333">
        <f t="shared" si="2"/>
        <v>-8.5004963946524792E-2</v>
      </c>
      <c r="O8" s="333">
        <f t="shared" si="2"/>
        <v>0.35392147181832079</v>
      </c>
      <c r="P8" s="335">
        <v>6.3983679525222552</v>
      </c>
      <c r="Q8" s="335">
        <v>6.1958325650009218</v>
      </c>
      <c r="R8" s="333">
        <f t="shared" si="3"/>
        <v>-3.1654226362754501E-2</v>
      </c>
      <c r="S8" s="335">
        <v>6.3468814841938244</v>
      </c>
      <c r="T8" s="335">
        <v>6.3509411050394657</v>
      </c>
      <c r="U8" s="333">
        <f t="shared" si="4"/>
        <v>6.3962449208343486E-4</v>
      </c>
      <c r="V8" s="334">
        <v>5.9169550173010377</v>
      </c>
      <c r="W8" s="334">
        <v>6.0538116591928253</v>
      </c>
      <c r="X8" s="333">
        <f t="shared" si="5"/>
        <v>2.3129572810951293E-2</v>
      </c>
    </row>
    <row r="9" spans="3:24" ht="15" customHeight="1">
      <c r="C9" s="323" t="s">
        <v>318</v>
      </c>
      <c r="D9" s="324">
        <v>0.71818181818181803</v>
      </c>
      <c r="E9" s="324">
        <v>0.44545454545454544</v>
      </c>
      <c r="F9" s="324">
        <v>0.44545454545454544</v>
      </c>
      <c r="G9" s="324">
        <v>0.35454545454545455</v>
      </c>
      <c r="H9" s="325">
        <f t="shared" si="0"/>
        <v>-0.37974683544303789</v>
      </c>
      <c r="I9" s="325">
        <f t="shared" si="0"/>
        <v>0</v>
      </c>
      <c r="J9" s="325">
        <f t="shared" si="1"/>
        <v>-0.20408163265306123</v>
      </c>
      <c r="K9" s="332">
        <v>0.26905829596412556</v>
      </c>
      <c r="L9" s="332">
        <v>0.36041447664814535</v>
      </c>
      <c r="M9" s="324">
        <v>0.38681726752282219</v>
      </c>
      <c r="N9" s="333">
        <f t="shared" si="2"/>
        <v>0.33954047154227363</v>
      </c>
      <c r="O9" s="333">
        <f t="shared" si="2"/>
        <v>7.3256743514363842E-2</v>
      </c>
      <c r="P9" s="332">
        <v>0.33382789317507416</v>
      </c>
      <c r="Q9" s="332">
        <v>0.36879955744053106</v>
      </c>
      <c r="R9" s="333">
        <f t="shared" si="3"/>
        <v>0.1047595631774132</v>
      </c>
      <c r="S9" s="332">
        <v>0.43939948736726475</v>
      </c>
      <c r="T9" s="332">
        <v>0.32786885245901637</v>
      </c>
      <c r="U9" s="333">
        <f t="shared" si="4"/>
        <v>-0.25382513661202188</v>
      </c>
      <c r="V9" s="324">
        <v>0.24221453287197231</v>
      </c>
      <c r="W9" s="324">
        <v>0.41106128550074739</v>
      </c>
      <c r="X9" s="333">
        <f t="shared" si="5"/>
        <v>0.6970958787102286</v>
      </c>
    </row>
    <row r="10" spans="3:24" ht="15" customHeight="1">
      <c r="C10" s="323" t="s">
        <v>319</v>
      </c>
      <c r="D10" s="324"/>
      <c r="E10" s="324"/>
      <c r="F10" s="324"/>
      <c r="G10" s="324">
        <v>2.6636363636363636</v>
      </c>
      <c r="H10" s="325"/>
      <c r="I10" s="336" t="s">
        <v>90</v>
      </c>
      <c r="J10" s="325" t="str">
        <f t="shared" si="1"/>
        <v>-</v>
      </c>
      <c r="K10" s="332"/>
      <c r="L10" s="332"/>
      <c r="M10" s="324">
        <v>6.2354943524678941</v>
      </c>
      <c r="N10" s="333"/>
      <c r="O10" s="333"/>
      <c r="P10" s="332"/>
      <c r="Q10" s="332"/>
      <c r="R10" s="333"/>
      <c r="S10" s="332"/>
      <c r="T10" s="332">
        <v>1.8093503339404979</v>
      </c>
      <c r="U10" s="333"/>
      <c r="V10" s="324">
        <v>0</v>
      </c>
      <c r="W10" s="324">
        <v>5.493273542600897</v>
      </c>
      <c r="X10" s="333"/>
    </row>
    <row r="11" spans="3:24" ht="15" customHeight="1">
      <c r="C11" s="323" t="s">
        <v>62</v>
      </c>
      <c r="D11" s="324">
        <v>2.9</v>
      </c>
      <c r="E11" s="324">
        <v>2.3181818181818183</v>
      </c>
      <c r="F11" s="324">
        <v>2.9</v>
      </c>
      <c r="G11" s="324">
        <v>2.5272727272727273</v>
      </c>
      <c r="H11" s="325">
        <f t="shared" si="0"/>
        <v>-0.20062695924764884</v>
      </c>
      <c r="I11" s="325">
        <f t="shared" si="0"/>
        <v>0.25098039215686252</v>
      </c>
      <c r="J11" s="325">
        <f t="shared" si="1"/>
        <v>-0.12852664576802508</v>
      </c>
      <c r="K11" s="332">
        <v>3.109118086696562</v>
      </c>
      <c r="L11" s="332">
        <v>2.7481603844421083</v>
      </c>
      <c r="M11" s="324">
        <v>2.4601578214451494</v>
      </c>
      <c r="N11" s="333">
        <f t="shared" si="2"/>
        <v>-0.11609649173472569</v>
      </c>
      <c r="O11" s="333">
        <f t="shared" si="2"/>
        <v>-0.10479830967195358</v>
      </c>
      <c r="P11" s="332">
        <v>3.1713649851632049</v>
      </c>
      <c r="Q11" s="332">
        <v>2.6369168356997972</v>
      </c>
      <c r="R11" s="333">
        <f t="shared" si="3"/>
        <v>-0.16852306560857866</v>
      </c>
      <c r="S11" s="332">
        <v>2.8805077505187353</v>
      </c>
      <c r="T11" s="332">
        <v>2.5015179113539769</v>
      </c>
      <c r="U11" s="333">
        <f t="shared" si="4"/>
        <v>-0.13157049797783327</v>
      </c>
      <c r="V11" s="324">
        <v>2.5605536332179932</v>
      </c>
      <c r="W11" s="324">
        <v>2.0179372197309418</v>
      </c>
      <c r="X11" s="333">
        <f t="shared" si="5"/>
        <v>-0.21191370742940252</v>
      </c>
    </row>
    <row r="12" spans="3:24" ht="33" customHeight="1">
      <c r="C12" s="28" t="s">
        <v>320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3:24">
      <c r="R13" s="337"/>
    </row>
    <row r="14" spans="3:24">
      <c r="R14" s="337"/>
    </row>
    <row r="15" spans="3:24">
      <c r="R15" s="337"/>
    </row>
    <row r="16" spans="3:24">
      <c r="R16" s="337"/>
    </row>
    <row r="21" ht="12.75" customHeight="1"/>
    <row r="22" ht="27.75" customHeight="1"/>
  </sheetData>
  <mergeCells count="2">
    <mergeCell ref="C3:X3"/>
    <mergeCell ref="C12:X1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G32:I39"/>
  <sheetViews>
    <sheetView showGridLines="0" zoomScaleNormal="100" workbookViewId="0"/>
  </sheetViews>
  <sheetFormatPr baseColWidth="10" defaultRowHeight="12.75"/>
  <cols>
    <col min="7" max="7" width="10" customWidth="1"/>
    <col min="8" max="8" width="7.140625" customWidth="1"/>
    <col min="9" max="9" width="12.28515625" customWidth="1"/>
  </cols>
  <sheetData>
    <row r="32" ht="15.75" customHeight="1"/>
    <row r="36" spans="7:9">
      <c r="G36" s="20"/>
      <c r="H36" s="20"/>
      <c r="I36" s="21" t="s">
        <v>67</v>
      </c>
    </row>
    <row r="37" spans="7:9">
      <c r="G37" s="20"/>
      <c r="H37" s="20"/>
      <c r="I37" s="21"/>
    </row>
    <row r="38" spans="7:9">
      <c r="G38" s="20"/>
      <c r="H38" s="20"/>
      <c r="I38" s="20"/>
    </row>
    <row r="39" spans="7:9">
      <c r="G39" s="20"/>
      <c r="H39" s="20"/>
      <c r="I39" s="20"/>
    </row>
  </sheetData>
  <mergeCells count="1">
    <mergeCell ref="I36:I37"/>
  </mergeCells>
  <hyperlinks>
    <hyperlink ref="I36:I37" location="E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4:AE51"/>
  <sheetViews>
    <sheetView showGridLines="0" zoomScale="85" zoomScaleNormal="85" workbookViewId="0"/>
  </sheetViews>
  <sheetFormatPr baseColWidth="10" defaultRowHeight="12.75"/>
  <cols>
    <col min="1" max="1" width="11.42578125" style="289"/>
    <col min="2" max="2" width="10.7109375" style="289" customWidth="1"/>
    <col min="3" max="3" width="33" style="289" customWidth="1"/>
    <col min="4" max="10" width="9.7109375" style="289" customWidth="1"/>
    <col min="11" max="13" width="7.5703125" style="289" customWidth="1"/>
    <col min="14" max="15" width="11.42578125" style="289" customWidth="1"/>
    <col min="16" max="18" width="11.42578125" style="289" hidden="1" customWidth="1"/>
    <col min="19" max="21" width="11.42578125" hidden="1" customWidth="1"/>
    <col min="22" max="23" width="13.85546875" hidden="1" customWidth="1"/>
    <col min="24" max="24" width="0" hidden="1" customWidth="1"/>
    <col min="25" max="25" width="17" customWidth="1"/>
    <col min="26" max="27" width="11.42578125" customWidth="1"/>
    <col min="28" max="28" width="14.85546875" style="289" customWidth="1"/>
    <col min="29" max="16384" width="11.42578125" style="289"/>
  </cols>
  <sheetData>
    <row r="4" spans="3:28" ht="18" customHeight="1">
      <c r="C4" s="174" t="s">
        <v>321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AB4"/>
    </row>
    <row r="5" spans="3:28" ht="28.5" customHeight="1">
      <c r="C5" s="13"/>
      <c r="D5" s="13">
        <v>2007</v>
      </c>
      <c r="E5" s="13">
        <v>2008</v>
      </c>
      <c r="F5" s="13">
        <v>2009</v>
      </c>
      <c r="G5" s="13">
        <v>2010</v>
      </c>
      <c r="H5" s="14" t="s">
        <v>497</v>
      </c>
      <c r="I5" s="14" t="s">
        <v>498</v>
      </c>
      <c r="J5" s="14" t="s">
        <v>322</v>
      </c>
      <c r="K5" s="14" t="s">
        <v>148</v>
      </c>
      <c r="L5" s="14" t="s">
        <v>149</v>
      </c>
      <c r="M5" s="14" t="s">
        <v>111</v>
      </c>
      <c r="N5" s="14" t="s">
        <v>96</v>
      </c>
      <c r="O5" s="14" t="s">
        <v>131</v>
      </c>
      <c r="P5" s="14" t="s">
        <v>161</v>
      </c>
      <c r="Q5" s="14" t="s">
        <v>162</v>
      </c>
      <c r="R5" s="14" t="s">
        <v>260</v>
      </c>
      <c r="S5" s="14" t="s">
        <v>219</v>
      </c>
      <c r="T5" s="14" t="s">
        <v>220</v>
      </c>
      <c r="U5" s="14" t="s">
        <v>261</v>
      </c>
      <c r="V5" s="13" t="s">
        <v>51</v>
      </c>
      <c r="W5" s="13" t="s">
        <v>52</v>
      </c>
      <c r="X5" s="14" t="s">
        <v>110</v>
      </c>
      <c r="Y5" s="251"/>
      <c r="Z5" s="251"/>
      <c r="AB5"/>
    </row>
    <row r="6" spans="3:28" ht="15" customHeight="1">
      <c r="C6" s="304" t="s">
        <v>323</v>
      </c>
      <c r="D6" s="338">
        <v>17.272727272727298</v>
      </c>
      <c r="E6" s="338">
        <v>16.227272727272727</v>
      </c>
      <c r="F6" s="338">
        <v>17.436363636363637</v>
      </c>
      <c r="G6" s="338">
        <v>15.663636363636364</v>
      </c>
      <c r="H6" s="339">
        <f t="shared" ref="H6:J12" si="0">E6/D6-1</f>
        <v>-6.0526315789475094E-2</v>
      </c>
      <c r="I6" s="339">
        <f t="shared" si="0"/>
        <v>7.4509803921568807E-2</v>
      </c>
      <c r="J6" s="339">
        <f>G6/F6-1</f>
        <v>-0.10166840458811266</v>
      </c>
      <c r="K6" s="338">
        <v>17.937219730941703</v>
      </c>
      <c r="L6" s="338">
        <v>16.72923862441808</v>
      </c>
      <c r="M6" s="338">
        <v>14.62169271236268</v>
      </c>
      <c r="N6" s="339">
        <f>L6/K6-1</f>
        <v>-6.7344946688691953E-2</v>
      </c>
      <c r="O6" s="339">
        <f>M6/L6-1</f>
        <v>-0.1259797866102057</v>
      </c>
      <c r="P6" s="340">
        <v>18.212166172106826</v>
      </c>
      <c r="Q6" s="340">
        <v>15.78462105845473</v>
      </c>
      <c r="R6" s="341">
        <f>Q6/P6-1</f>
        <v>-0.13329249748281158</v>
      </c>
      <c r="S6" s="340">
        <v>17.417307457585743</v>
      </c>
      <c r="T6" s="340">
        <v>15.859137826350942</v>
      </c>
      <c r="U6" s="341">
        <f>T6/S6-1</f>
        <v>-8.9460993613922346E-2</v>
      </c>
      <c r="V6" s="338">
        <v>16.228373702422147</v>
      </c>
      <c r="W6" s="338">
        <v>14.312406576980568</v>
      </c>
      <c r="X6" s="339">
        <f>W6/V6-1</f>
        <v>-0.11806279301761546</v>
      </c>
      <c r="Y6" s="338"/>
      <c r="Z6" s="338"/>
      <c r="AA6" s="338"/>
      <c r="AB6"/>
    </row>
    <row r="7" spans="3:28" ht="15" customHeight="1">
      <c r="C7" s="304" t="s">
        <v>324</v>
      </c>
      <c r="D7" s="338">
        <v>82.727272727272705</v>
      </c>
      <c r="E7" s="338">
        <v>83.772727272727266</v>
      </c>
      <c r="F7" s="338">
        <v>82.563636363636363</v>
      </c>
      <c r="G7" s="338">
        <v>84.336363636363643</v>
      </c>
      <c r="H7" s="339">
        <f t="shared" si="0"/>
        <v>1.2637362637362815E-2</v>
      </c>
      <c r="I7" s="339">
        <f t="shared" si="0"/>
        <v>-1.4432989690721598E-2</v>
      </c>
      <c r="J7" s="339">
        <f t="shared" si="0"/>
        <v>2.1471041620788389E-2</v>
      </c>
      <c r="K7" s="338">
        <v>82.062780269058294</v>
      </c>
      <c r="L7" s="338">
        <v>83.270761375581912</v>
      </c>
      <c r="M7" s="338">
        <v>85.378307287637327</v>
      </c>
      <c r="N7" s="339">
        <f t="shared" ref="N7:O12" si="1">L7/K7-1</f>
        <v>1.4720206926490009E-2</v>
      </c>
      <c r="O7" s="339">
        <f t="shared" si="1"/>
        <v>2.5309554965513126E-2</v>
      </c>
      <c r="P7" s="340">
        <v>81.787833827893181</v>
      </c>
      <c r="Q7" s="340">
        <v>84.215378941545268</v>
      </c>
      <c r="R7" s="341">
        <f t="shared" ref="R7:R12" si="2">Q7/P7-1</f>
        <v>2.9681005108417313E-2</v>
      </c>
      <c r="S7" s="340">
        <v>82.58269254241425</v>
      </c>
      <c r="T7" s="340">
        <v>84.140862173649055</v>
      </c>
      <c r="U7" s="341">
        <f t="shared" ref="U7:U12" si="3">T7/S7-1</f>
        <v>1.8867992593418093E-2</v>
      </c>
      <c r="V7" s="338">
        <v>83.771626297577853</v>
      </c>
      <c r="W7" s="338">
        <v>85.687593423019436</v>
      </c>
      <c r="X7" s="339">
        <f t="shared" ref="X7:X12" si="4">W7/V7-1</f>
        <v>2.2871313475944621E-2</v>
      </c>
      <c r="Y7" s="338"/>
      <c r="Z7" s="338"/>
      <c r="AA7" s="289"/>
      <c r="AB7"/>
    </row>
    <row r="8" spans="3:28" ht="15" customHeight="1">
      <c r="C8" s="342" t="s">
        <v>325</v>
      </c>
      <c r="D8" s="49">
        <v>29.2090909090909</v>
      </c>
      <c r="E8" s="49">
        <v>27.309090909090909</v>
      </c>
      <c r="F8" s="49">
        <v>26.990909090909092</v>
      </c>
      <c r="G8" s="49">
        <v>25.645454545454545</v>
      </c>
      <c r="H8" s="102">
        <f t="shared" si="0"/>
        <v>-6.5048241518829486E-2</v>
      </c>
      <c r="I8" s="102">
        <f t="shared" si="0"/>
        <v>-1.1651131824234273E-2</v>
      </c>
      <c r="J8" s="102">
        <f t="shared" si="0"/>
        <v>-4.9848433816099824E-2</v>
      </c>
      <c r="K8" s="49">
        <v>30.852017937219731</v>
      </c>
      <c r="L8" s="49">
        <v>29.463883465985884</v>
      </c>
      <c r="M8" s="49">
        <v>25.638248491412657</v>
      </c>
      <c r="N8" s="102">
        <f t="shared" si="1"/>
        <v>-4.4993312076329617E-2</v>
      </c>
      <c r="O8" s="102">
        <f t="shared" si="1"/>
        <v>-0.12984150507483749</v>
      </c>
      <c r="P8" s="309">
        <v>28.171364985163205</v>
      </c>
      <c r="Q8" s="309">
        <v>26.295408445509864</v>
      </c>
      <c r="R8" s="61">
        <f t="shared" si="2"/>
        <v>-6.6590899682757221E-2</v>
      </c>
      <c r="S8" s="309">
        <v>26.144269498352251</v>
      </c>
      <c r="T8" s="309">
        <v>25.197328476016999</v>
      </c>
      <c r="U8" s="61">
        <f t="shared" si="3"/>
        <v>-3.6219830980358192E-2</v>
      </c>
      <c r="V8" s="49">
        <v>32.041522491349482</v>
      </c>
      <c r="W8" s="49">
        <v>25.822122571001493</v>
      </c>
      <c r="X8" s="102">
        <f t="shared" si="4"/>
        <v>-0.19410438196334434</v>
      </c>
      <c r="Y8" s="338"/>
      <c r="Z8" s="338"/>
      <c r="AA8" s="289"/>
      <c r="AB8"/>
    </row>
    <row r="9" spans="3:28" ht="15" customHeight="1">
      <c r="C9" s="342" t="s">
        <v>326</v>
      </c>
      <c r="D9" s="49">
        <v>5.7727272727272698</v>
      </c>
      <c r="E9" s="49">
        <v>6.1818181818181817</v>
      </c>
      <c r="F9" s="49">
        <v>6.7</v>
      </c>
      <c r="G9" s="49">
        <v>7.1181818181818182</v>
      </c>
      <c r="H9" s="102">
        <f t="shared" si="0"/>
        <v>7.0866141732284005E-2</v>
      </c>
      <c r="I9" s="102">
        <f t="shared" si="0"/>
        <v>8.3823529411764852E-2</v>
      </c>
      <c r="J9" s="102">
        <f t="shared" si="0"/>
        <v>6.241519674355489E-2</v>
      </c>
      <c r="K9" s="49">
        <v>7.7428998505231688</v>
      </c>
      <c r="L9" s="49">
        <v>6.9680132151974767</v>
      </c>
      <c r="M9" s="49">
        <v>9.6704316880705559</v>
      </c>
      <c r="N9" s="102">
        <f t="shared" si="1"/>
        <v>-0.10007705772835673</v>
      </c>
      <c r="O9" s="102">
        <f t="shared" si="1"/>
        <v>0.3878319959237464</v>
      </c>
      <c r="P9" s="309">
        <v>7.0103857566765582</v>
      </c>
      <c r="Q9" s="309">
        <v>6.3802323437211879</v>
      </c>
      <c r="R9" s="61">
        <f t="shared" si="2"/>
        <v>-8.9888550334797812E-2</v>
      </c>
      <c r="S9" s="309">
        <v>6.298059318930795</v>
      </c>
      <c r="T9" s="309">
        <v>6.4116575591985425</v>
      </c>
      <c r="U9" s="61">
        <f t="shared" si="3"/>
        <v>1.8037022916931322E-2</v>
      </c>
      <c r="V9" s="49">
        <v>6.9550173010380627</v>
      </c>
      <c r="W9" s="49">
        <v>10.089686098654708</v>
      </c>
      <c r="X9" s="102">
        <f t="shared" si="4"/>
        <v>0.45070611070209465</v>
      </c>
      <c r="Y9" s="338"/>
      <c r="Z9" s="338"/>
      <c r="AA9" s="289"/>
      <c r="AB9"/>
    </row>
    <row r="10" spans="3:28" ht="15" customHeight="1">
      <c r="C10" s="342" t="s">
        <v>327</v>
      </c>
      <c r="D10" s="49">
        <v>29.936363636363598</v>
      </c>
      <c r="E10" s="49">
        <v>30.854545454545455</v>
      </c>
      <c r="F10" s="49">
        <v>29.09090909090909</v>
      </c>
      <c r="G10" s="49">
        <v>27.427272727272726</v>
      </c>
      <c r="H10" s="102">
        <f t="shared" si="0"/>
        <v>3.0671120558762421E-2</v>
      </c>
      <c r="I10" s="102">
        <f t="shared" si="0"/>
        <v>-5.7159693576900428E-2</v>
      </c>
      <c r="J10" s="102">
        <f t="shared" si="0"/>
        <v>-5.7187500000000058E-2</v>
      </c>
      <c r="K10" s="49">
        <v>27.33931240657698</v>
      </c>
      <c r="L10" s="49">
        <v>28.112329178555338</v>
      </c>
      <c r="M10" s="49">
        <v>25.700139254216307</v>
      </c>
      <c r="N10" s="102">
        <f t="shared" si="1"/>
        <v>2.8274916372527104E-2</v>
      </c>
      <c r="O10" s="102">
        <f t="shared" si="1"/>
        <v>-8.5805409755200901E-2</v>
      </c>
      <c r="P10" s="309">
        <v>27.893175074183976</v>
      </c>
      <c r="Q10" s="309">
        <v>28.010326387608334</v>
      </c>
      <c r="R10" s="61">
        <f t="shared" si="2"/>
        <v>4.1999992153201049E-3</v>
      </c>
      <c r="S10" s="309">
        <v>29.146832662028562</v>
      </c>
      <c r="T10" s="309">
        <v>27.85670916818458</v>
      </c>
      <c r="U10" s="61">
        <f t="shared" si="3"/>
        <v>-4.4262905297586919E-2</v>
      </c>
      <c r="V10" s="49">
        <v>26.435986159169548</v>
      </c>
      <c r="W10" s="49">
        <v>24.551569506726459</v>
      </c>
      <c r="X10" s="102">
        <f t="shared" si="4"/>
        <v>-7.1282252952362901E-2</v>
      </c>
      <c r="Y10" s="338"/>
      <c r="Z10" s="338"/>
      <c r="AA10" s="289"/>
      <c r="AB10"/>
    </row>
    <row r="11" spans="3:28" ht="15" customHeight="1">
      <c r="C11" s="342" t="s">
        <v>328</v>
      </c>
      <c r="D11" s="49">
        <v>4.4090909090909101</v>
      </c>
      <c r="E11" s="49">
        <v>6.6727272727272728</v>
      </c>
      <c r="F11" s="49">
        <v>6.3090909090909095</v>
      </c>
      <c r="G11" s="49">
        <v>6.1454545454545455</v>
      </c>
      <c r="H11" s="102">
        <f t="shared" si="0"/>
        <v>0.51340206185566983</v>
      </c>
      <c r="I11" s="102">
        <f t="shared" si="0"/>
        <v>-5.4495912806539426E-2</v>
      </c>
      <c r="J11" s="102">
        <f t="shared" si="0"/>
        <v>-2.5936599423631135E-2</v>
      </c>
      <c r="K11" s="49">
        <v>4.8131539611360239</v>
      </c>
      <c r="L11" s="49">
        <v>6.2021324523201686</v>
      </c>
      <c r="M11" s="49">
        <v>4.7346433544793438</v>
      </c>
      <c r="N11" s="102">
        <f t="shared" si="1"/>
        <v>0.28857969273360018</v>
      </c>
      <c r="O11" s="102">
        <f t="shared" si="1"/>
        <v>-0.23661040926203514</v>
      </c>
      <c r="P11" s="309">
        <v>6.4725519287833828</v>
      </c>
      <c r="Q11" s="309">
        <v>7.2469113037064359</v>
      </c>
      <c r="R11" s="61">
        <f t="shared" si="2"/>
        <v>0.11963741402822636</v>
      </c>
      <c r="S11" s="309">
        <v>6.6520200170877581</v>
      </c>
      <c r="T11" s="309">
        <v>6.7638129933211903</v>
      </c>
      <c r="U11" s="61">
        <f t="shared" si="3"/>
        <v>1.6805868885880981E-2</v>
      </c>
      <c r="V11" s="49">
        <v>6.1937716262975782</v>
      </c>
      <c r="W11" s="49">
        <v>4.9327354260089686</v>
      </c>
      <c r="X11" s="102">
        <f t="shared" si="4"/>
        <v>-0.20359746473933416</v>
      </c>
      <c r="Y11" s="338"/>
      <c r="Z11" s="338"/>
      <c r="AA11" s="289"/>
      <c r="AB11"/>
    </row>
    <row r="12" spans="3:28" ht="15" customHeight="1">
      <c r="C12" s="342" t="s">
        <v>329</v>
      </c>
      <c r="D12" s="49">
        <v>13.4</v>
      </c>
      <c r="E12" s="49">
        <v>12.754545454545454</v>
      </c>
      <c r="F12" s="49">
        <v>13.472727272727273</v>
      </c>
      <c r="G12" s="49">
        <v>18</v>
      </c>
      <c r="H12" s="102">
        <f t="shared" si="0"/>
        <v>-4.8168249660787033E-2</v>
      </c>
      <c r="I12" s="102">
        <f t="shared" si="0"/>
        <v>5.6307911617961448E-2</v>
      </c>
      <c r="J12" s="102">
        <f t="shared" si="0"/>
        <v>0.33603238866396756</v>
      </c>
      <c r="K12" s="49">
        <v>11.315396113602391</v>
      </c>
      <c r="L12" s="49">
        <v>12.524403063523051</v>
      </c>
      <c r="M12" s="49">
        <v>19.634844499458456</v>
      </c>
      <c r="N12" s="102">
        <f t="shared" si="1"/>
        <v>0.10684618883710995</v>
      </c>
      <c r="O12" s="102">
        <f t="shared" si="1"/>
        <v>0.56772697268457861</v>
      </c>
      <c r="P12" s="309">
        <v>12.240356083086054</v>
      </c>
      <c r="Q12" s="309">
        <v>16.282500460999447</v>
      </c>
      <c r="R12" s="61">
        <f t="shared" si="2"/>
        <v>0.330230946753167</v>
      </c>
      <c r="S12" s="309">
        <v>14.34151104601489</v>
      </c>
      <c r="T12" s="309">
        <v>17.911353976927746</v>
      </c>
      <c r="U12" s="61">
        <f t="shared" si="3"/>
        <v>0.24891679262101296</v>
      </c>
      <c r="V12" s="49">
        <v>12.145328719723183</v>
      </c>
      <c r="W12" s="49">
        <v>20.291479820627803</v>
      </c>
      <c r="X12" s="102">
        <f t="shared" si="4"/>
        <v>0.6707229823821752</v>
      </c>
      <c r="Y12" s="338"/>
      <c r="Z12" s="338"/>
      <c r="AA12" s="289"/>
      <c r="AB12"/>
    </row>
    <row r="13" spans="3:28" ht="15" customHeight="1">
      <c r="C13" s="304" t="s">
        <v>330</v>
      </c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343"/>
      <c r="Q13" s="343"/>
      <c r="R13" s="61"/>
      <c r="S13" s="343"/>
      <c r="T13" s="343"/>
      <c r="U13" s="61"/>
      <c r="V13" s="112"/>
      <c r="W13" s="112"/>
      <c r="X13" s="112"/>
      <c r="Y13" s="289"/>
      <c r="Z13" s="289"/>
      <c r="AA13" s="289"/>
      <c r="AB13"/>
    </row>
    <row r="14" spans="3:28" ht="15" customHeight="1">
      <c r="C14" s="342" t="s">
        <v>176</v>
      </c>
      <c r="D14" s="49">
        <v>12.3363636363636</v>
      </c>
      <c r="E14" s="49">
        <v>10.336363636363636</v>
      </c>
      <c r="F14" s="49">
        <v>9.5909090909090917</v>
      </c>
      <c r="G14" s="49">
        <v>11.209090909090909</v>
      </c>
      <c r="H14" s="102">
        <f t="shared" ref="H14:J20" si="5">E14/D14-1</f>
        <v>-0.16212232866617293</v>
      </c>
      <c r="I14" s="102">
        <f t="shared" si="5"/>
        <v>-7.2119613016710549E-2</v>
      </c>
      <c r="J14" s="102">
        <f t="shared" si="5"/>
        <v>0.1687203791469194</v>
      </c>
      <c r="K14" s="49">
        <v>9.8206278026905824</v>
      </c>
      <c r="L14" s="49">
        <v>9.4158282024327971</v>
      </c>
      <c r="M14" s="49">
        <v>13.368404765588735</v>
      </c>
      <c r="N14" s="102">
        <f>IFERROR(L14/K14-1,"-")</f>
        <v>-4.1219320026249395E-2</v>
      </c>
      <c r="O14" s="102">
        <f>IFERROR(M14/L14-1,"-")</f>
        <v>0.41978002127680059</v>
      </c>
      <c r="P14" s="112">
        <v>10.126112759643917</v>
      </c>
      <c r="Q14" s="112">
        <v>9.0909090909090917</v>
      </c>
      <c r="R14" s="61">
        <f>Q14/P14-1</f>
        <v>-0.1022311022311021</v>
      </c>
      <c r="S14" s="112">
        <v>9.5447333089222504</v>
      </c>
      <c r="T14" s="112">
        <v>10.953248330297511</v>
      </c>
      <c r="U14" s="61">
        <f>T14/S14-1</f>
        <v>0.14756986662567151</v>
      </c>
      <c r="V14" s="49">
        <v>9.273356401384083</v>
      </c>
      <c r="W14" s="49">
        <v>14.013452914798206</v>
      </c>
      <c r="X14" s="102">
        <f>W14/V14-1</f>
        <v>0.51115219864801542</v>
      </c>
      <c r="Y14" s="289"/>
      <c r="Z14" s="289"/>
      <c r="AA14" s="289"/>
      <c r="AB14"/>
    </row>
    <row r="15" spans="3:28" ht="15" customHeight="1">
      <c r="C15" s="342" t="s">
        <v>331</v>
      </c>
      <c r="D15" s="49">
        <v>1.3</v>
      </c>
      <c r="E15" s="49">
        <v>1.0727272727272728</v>
      </c>
      <c r="F15" s="49">
        <v>0.97272727272727277</v>
      </c>
      <c r="G15" s="49">
        <v>1.0636363636363637</v>
      </c>
      <c r="H15" s="102">
        <f t="shared" si="5"/>
        <v>-0.17482517482517479</v>
      </c>
      <c r="I15" s="102">
        <f t="shared" si="5"/>
        <v>-9.3220338983050821E-2</v>
      </c>
      <c r="J15" s="102">
        <f t="shared" si="5"/>
        <v>9.3457943925233655E-2</v>
      </c>
      <c r="K15" s="49">
        <v>1.1360239162929746</v>
      </c>
      <c r="L15" s="49">
        <v>0.72082895329629071</v>
      </c>
      <c r="M15" s="49">
        <v>1.6555779049976791</v>
      </c>
      <c r="N15" s="102">
        <f t="shared" ref="N15:O20" si="6">IFERROR(L15/K15-1,"-")</f>
        <v>-0.36548082926944936</v>
      </c>
      <c r="O15" s="102">
        <f t="shared" si="6"/>
        <v>1.2967694311207385</v>
      </c>
      <c r="P15" s="112">
        <v>1.2240356083086052</v>
      </c>
      <c r="Q15" s="112">
        <v>0.94043887147335425</v>
      </c>
      <c r="R15" s="61">
        <f>Q15/P15-1</f>
        <v>-0.23168994015388988</v>
      </c>
      <c r="S15" s="112">
        <v>1.0496765531551324</v>
      </c>
      <c r="T15" s="112">
        <v>1.0443230115361264</v>
      </c>
      <c r="U15" s="61">
        <f>T15/S15-1</f>
        <v>-5.1001821493623645E-3</v>
      </c>
      <c r="V15" s="49">
        <v>0.51903114186851207</v>
      </c>
      <c r="W15" s="49">
        <v>1.9431988041853512</v>
      </c>
      <c r="X15" s="102">
        <f>W15/V15-1</f>
        <v>2.7438963627304438</v>
      </c>
      <c r="Y15" s="289"/>
      <c r="Z15" s="289"/>
      <c r="AA15" s="289"/>
      <c r="AB15"/>
    </row>
    <row r="16" spans="3:28" ht="15" customHeight="1">
      <c r="C16" s="342" t="s">
        <v>332</v>
      </c>
      <c r="D16" s="49">
        <v>0.43636363636363601</v>
      </c>
      <c r="E16" s="49">
        <v>0.66363636363636369</v>
      </c>
      <c r="F16" s="49">
        <v>0.2818181818181818</v>
      </c>
      <c r="G16" s="49">
        <v>0.4</v>
      </c>
      <c r="H16" s="102">
        <f t="shared" si="5"/>
        <v>0.52083333333333459</v>
      </c>
      <c r="I16" s="102">
        <f t="shared" si="5"/>
        <v>-0.57534246575342474</v>
      </c>
      <c r="J16" s="102">
        <f t="shared" si="5"/>
        <v>0.41935483870967749</v>
      </c>
      <c r="K16" s="49">
        <v>0.41853512705530643</v>
      </c>
      <c r="L16" s="49">
        <v>0.270310857486109</v>
      </c>
      <c r="M16" s="49">
        <v>0.58796224663468977</v>
      </c>
      <c r="N16" s="102">
        <f t="shared" si="6"/>
        <v>-0.35415012979211813</v>
      </c>
      <c r="O16" s="102">
        <f t="shared" si="6"/>
        <v>1.1751336668557775</v>
      </c>
      <c r="P16" s="112">
        <v>0.29673590504451036</v>
      </c>
      <c r="Q16" s="112">
        <v>0.31347962382445144</v>
      </c>
      <c r="R16" s="61">
        <f>Q16/P16-1</f>
        <v>5.6426332288401326E-2</v>
      </c>
      <c r="S16" s="112">
        <v>0.30513853289393383</v>
      </c>
      <c r="T16" s="112">
        <v>0.37644201578627806</v>
      </c>
      <c r="U16" s="61">
        <f>T16/S16-1</f>
        <v>0.23367577413479057</v>
      </c>
      <c r="V16" s="49">
        <v>0.34602076124567471</v>
      </c>
      <c r="W16" s="49">
        <v>0.63527653213751867</v>
      </c>
      <c r="X16" s="102">
        <f>W16/V16-1</f>
        <v>0.83594917787742906</v>
      </c>
      <c r="Y16" s="289"/>
      <c r="Z16" s="289"/>
      <c r="AA16" s="289"/>
      <c r="AB16"/>
    </row>
    <row r="17" spans="3:31" ht="15" customHeight="1">
      <c r="C17" s="342" t="s">
        <v>333</v>
      </c>
      <c r="D17" s="49">
        <v>0.25454545454545502</v>
      </c>
      <c r="E17" s="49">
        <v>0.25454545454545452</v>
      </c>
      <c r="F17" s="49">
        <v>0.25454545454545452</v>
      </c>
      <c r="G17" s="49">
        <v>0.19090909090909092</v>
      </c>
      <c r="H17" s="102">
        <f t="shared" si="5"/>
        <v>-1.9984014443252818E-15</v>
      </c>
      <c r="I17" s="102">
        <f t="shared" si="5"/>
        <v>0</v>
      </c>
      <c r="J17" s="102">
        <f t="shared" si="5"/>
        <v>-0.24999999999999989</v>
      </c>
      <c r="K17" s="428" t="s">
        <v>90</v>
      </c>
      <c r="L17" s="428" t="s">
        <v>90</v>
      </c>
      <c r="M17" s="49">
        <v>0.43323533962556088</v>
      </c>
      <c r="N17" s="102" t="str">
        <f t="shared" si="6"/>
        <v>-</v>
      </c>
      <c r="O17" s="102" t="str">
        <f t="shared" si="6"/>
        <v>-</v>
      </c>
      <c r="P17" s="112" t="e">
        <v>#REF!</v>
      </c>
      <c r="Q17" s="112" t="e">
        <v>#REF!</v>
      </c>
      <c r="R17" s="61" t="e">
        <f>Q17/P17-1</f>
        <v>#REF!</v>
      </c>
      <c r="S17" s="112" t="e">
        <v>#REF!</v>
      </c>
      <c r="T17" s="112" t="e">
        <v>#REF!</v>
      </c>
      <c r="U17" s="61" t="e">
        <f>T17/S17-1</f>
        <v>#REF!</v>
      </c>
      <c r="V17" s="49">
        <v>0</v>
      </c>
      <c r="W17" s="49">
        <v>0.41106128550074739</v>
      </c>
      <c r="X17" s="102" t="str">
        <f>IFERROR(W17/V17-1,"-")</f>
        <v>-</v>
      </c>
      <c r="Y17" s="289"/>
      <c r="Z17" s="289"/>
      <c r="AA17" s="289"/>
    </row>
    <row r="18" spans="3:31" ht="15" customHeight="1">
      <c r="C18" s="342" t="s">
        <v>334</v>
      </c>
      <c r="D18" s="49" t="s">
        <v>90</v>
      </c>
      <c r="E18" s="49" t="s">
        <v>90</v>
      </c>
      <c r="F18" s="49" t="s">
        <v>90</v>
      </c>
      <c r="G18" s="49" t="s">
        <v>90</v>
      </c>
      <c r="H18" s="102" t="str">
        <f>IFERROR(E18/D18-1,"-")</f>
        <v>-</v>
      </c>
      <c r="I18" s="102" t="str">
        <f t="shared" ref="I18:J18" si="7">IFERROR(F18/E18-1,"-")</f>
        <v>-</v>
      </c>
      <c r="J18" s="102" t="str">
        <f t="shared" si="7"/>
        <v>-</v>
      </c>
      <c r="K18" s="49">
        <v>0</v>
      </c>
      <c r="L18" s="49">
        <v>0.49556990539119988</v>
      </c>
      <c r="M18" s="49">
        <v>0.82005260714838313</v>
      </c>
      <c r="N18" s="102" t="str">
        <f t="shared" si="6"/>
        <v>-</v>
      </c>
      <c r="O18" s="102">
        <f t="shared" si="6"/>
        <v>0.65476676090941921</v>
      </c>
      <c r="P18" s="112">
        <v>0</v>
      </c>
      <c r="Q18" s="112">
        <v>0</v>
      </c>
      <c r="R18" s="61" t="e">
        <f t="shared" ref="R18:R20" si="8">Q18/P18-1</f>
        <v>#DIV/0!</v>
      </c>
      <c r="S18" s="112">
        <v>0</v>
      </c>
      <c r="T18" s="112">
        <v>0</v>
      </c>
      <c r="U18" s="61" t="e">
        <f t="shared" ref="U18:U20" si="9">T18/S18-1</f>
        <v>#DIV/0!</v>
      </c>
      <c r="V18" s="49" t="s">
        <v>90</v>
      </c>
      <c r="W18" s="49">
        <v>0.97159940209267559</v>
      </c>
      <c r="X18" s="102" t="str">
        <f>IFERROR(W18/V18-1,"-")</f>
        <v>-</v>
      </c>
      <c r="Y18" s="289"/>
      <c r="Z18" s="289"/>
      <c r="AA18" s="289"/>
    </row>
    <row r="19" spans="3:31" ht="15" customHeight="1">
      <c r="C19" s="342" t="s">
        <v>335</v>
      </c>
      <c r="D19" s="49" t="s">
        <v>90</v>
      </c>
      <c r="E19" s="49" t="s">
        <v>90</v>
      </c>
      <c r="F19" s="49" t="s">
        <v>90</v>
      </c>
      <c r="G19" s="49" t="s">
        <v>90</v>
      </c>
      <c r="H19" s="102" t="str">
        <f t="shared" ref="H19:H20" si="10">IFERROR(E19/D19-1,"-")</f>
        <v>-</v>
      </c>
      <c r="I19" s="102" t="str">
        <f t="shared" ref="I19:I20" si="11">IFERROR(F19/E19-1,"-")</f>
        <v>-</v>
      </c>
      <c r="J19" s="102" t="str">
        <f t="shared" ref="J19:J20" si="12">IFERROR(G19/F19-1,"-")</f>
        <v>-</v>
      </c>
      <c r="K19" s="49">
        <v>0</v>
      </c>
      <c r="L19" s="49">
        <v>0.30034539720678782</v>
      </c>
      <c r="M19" s="49">
        <v>0.43323533962556088</v>
      </c>
      <c r="N19" s="102" t="str">
        <f t="shared" si="6"/>
        <v>-</v>
      </c>
      <c r="O19" s="102">
        <f t="shared" si="6"/>
        <v>0.44245706328330492</v>
      </c>
      <c r="P19" s="112">
        <v>0</v>
      </c>
      <c r="Q19" s="112">
        <v>0</v>
      </c>
      <c r="R19" s="61" t="e">
        <f t="shared" si="8"/>
        <v>#DIV/0!</v>
      </c>
      <c r="S19" s="112">
        <v>0</v>
      </c>
      <c r="T19" s="112">
        <v>0</v>
      </c>
      <c r="U19" s="61" t="e">
        <f t="shared" si="9"/>
        <v>#DIV/0!</v>
      </c>
      <c r="V19" s="49" t="s">
        <v>90</v>
      </c>
      <c r="W19" s="49">
        <v>0.52316890881913303</v>
      </c>
      <c r="X19" s="102" t="str">
        <f t="shared" ref="X19:X20" si="13">IFERROR(W19/V19-1,"-")</f>
        <v>-</v>
      </c>
      <c r="Y19" s="289"/>
      <c r="Z19" s="289"/>
      <c r="AA19" s="289"/>
    </row>
    <row r="20" spans="3:31" ht="15" customHeight="1">
      <c r="C20" s="342" t="s">
        <v>336</v>
      </c>
      <c r="D20" s="49" t="s">
        <v>90</v>
      </c>
      <c r="E20" s="49" t="s">
        <v>90</v>
      </c>
      <c r="F20" s="49" t="s">
        <v>90</v>
      </c>
      <c r="G20" s="49" t="s">
        <v>90</v>
      </c>
      <c r="H20" s="102" t="str">
        <f t="shared" si="10"/>
        <v>-</v>
      </c>
      <c r="I20" s="102" t="str">
        <f t="shared" si="11"/>
        <v>-</v>
      </c>
      <c r="J20" s="102" t="str">
        <f t="shared" si="12"/>
        <v>-</v>
      </c>
      <c r="K20" s="49">
        <v>0</v>
      </c>
      <c r="L20" s="49">
        <v>57.065625469289685</v>
      </c>
      <c r="M20" s="49">
        <v>55.051833513848059</v>
      </c>
      <c r="N20" s="102" t="str">
        <f t="shared" si="6"/>
        <v>-</v>
      </c>
      <c r="O20" s="102">
        <f t="shared" si="6"/>
        <v>-3.5289054292857336E-2</v>
      </c>
      <c r="P20" s="112">
        <v>0</v>
      </c>
      <c r="Q20" s="112">
        <v>0</v>
      </c>
      <c r="R20" s="61" t="e">
        <f t="shared" si="8"/>
        <v>#DIV/0!</v>
      </c>
      <c r="S20" s="112">
        <v>0</v>
      </c>
      <c r="T20" s="112">
        <v>0</v>
      </c>
      <c r="U20" s="61" t="e">
        <f t="shared" si="9"/>
        <v>#DIV/0!</v>
      </c>
      <c r="V20" s="49" t="s">
        <v>90</v>
      </c>
      <c r="W20" s="49">
        <v>56.278026905829599</v>
      </c>
      <c r="X20" s="102" t="str">
        <f t="shared" si="13"/>
        <v>-</v>
      </c>
      <c r="Y20" s="289"/>
      <c r="Z20" s="289"/>
      <c r="AA20" s="289"/>
    </row>
    <row r="21" spans="3:31" ht="15" customHeight="1">
      <c r="C21" s="173" t="s">
        <v>270</v>
      </c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289"/>
      <c r="Z21" s="289"/>
      <c r="AA21" s="289"/>
    </row>
    <row r="22" spans="3:31" ht="15" customHeight="1"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W22" s="289"/>
      <c r="X22" s="289"/>
      <c r="Y22" s="289"/>
      <c r="Z22" s="289"/>
      <c r="AA22" s="289"/>
    </row>
    <row r="23" spans="3:31" ht="15" customHeight="1"/>
    <row r="24" spans="3:31" ht="15" customHeight="1"/>
    <row r="25" spans="3:31" ht="15" customHeight="1"/>
    <row r="26" spans="3:31" ht="18" customHeight="1">
      <c r="C26" s="344"/>
      <c r="I26" s="345"/>
      <c r="J26" s="345"/>
      <c r="K26" s="345"/>
      <c r="L26" s="345"/>
      <c r="M26" s="345"/>
      <c r="N26" s="345"/>
      <c r="O26" s="345"/>
    </row>
    <row r="27" spans="3:31" ht="15" customHeight="1">
      <c r="I27" s="345"/>
      <c r="J27" s="345"/>
      <c r="K27" s="345"/>
      <c r="L27" s="345"/>
      <c r="M27" s="345"/>
      <c r="N27" s="345"/>
      <c r="O27" s="345"/>
      <c r="AC27"/>
      <c r="AD27"/>
      <c r="AE27"/>
    </row>
    <row r="28" spans="3:31">
      <c r="I28" s="345"/>
      <c r="J28" s="345"/>
      <c r="K28" s="345"/>
      <c r="L28" s="345"/>
      <c r="M28" s="345"/>
      <c r="N28" s="345"/>
      <c r="O28" s="345"/>
      <c r="AC28"/>
      <c r="AD28"/>
      <c r="AE28"/>
    </row>
    <row r="29" spans="3:31" ht="15" customHeight="1">
      <c r="I29" s="345"/>
      <c r="J29" s="345"/>
      <c r="K29" s="345"/>
      <c r="L29" s="345"/>
      <c r="M29" s="345"/>
      <c r="N29" s="345"/>
      <c r="O29" s="345"/>
      <c r="AC29"/>
      <c r="AD29"/>
      <c r="AE29"/>
    </row>
    <row r="30" spans="3:31" ht="15" customHeight="1">
      <c r="I30" s="345"/>
      <c r="J30" s="345"/>
      <c r="K30" s="345"/>
      <c r="L30" s="345"/>
      <c r="M30" s="345"/>
      <c r="N30" s="345"/>
      <c r="O30" s="345"/>
      <c r="AC30"/>
      <c r="AD30"/>
      <c r="AE30"/>
    </row>
    <row r="31" spans="3:31" ht="15" customHeight="1">
      <c r="I31" s="345"/>
      <c r="J31" s="345"/>
      <c r="K31" s="345"/>
      <c r="L31" s="345"/>
      <c r="M31" s="345"/>
      <c r="N31" s="345"/>
      <c r="O31" s="345"/>
      <c r="AC31"/>
      <c r="AD31"/>
      <c r="AE31"/>
    </row>
    <row r="32" spans="3:31" ht="15" customHeight="1">
      <c r="I32" s="345"/>
      <c r="J32" s="345"/>
      <c r="K32" s="345"/>
      <c r="L32" s="345"/>
      <c r="M32" s="345"/>
      <c r="N32" s="345"/>
      <c r="O32" s="345"/>
      <c r="AC32"/>
      <c r="AD32"/>
      <c r="AE32"/>
    </row>
    <row r="33" spans="29:31" ht="15" customHeight="1">
      <c r="AC33"/>
      <c r="AD33"/>
      <c r="AE33"/>
    </row>
    <row r="34" spans="29:31" ht="15" customHeight="1">
      <c r="AC34"/>
      <c r="AD34"/>
      <c r="AE34"/>
    </row>
    <row r="35" spans="29:31" ht="15" customHeight="1">
      <c r="AC35"/>
      <c r="AD35"/>
      <c r="AE35"/>
    </row>
    <row r="36" spans="29:31" ht="15" customHeight="1">
      <c r="AC36"/>
      <c r="AD36"/>
      <c r="AE36"/>
    </row>
    <row r="37" spans="29:31" ht="15" customHeight="1"/>
    <row r="38" spans="29:31" ht="15" customHeight="1"/>
    <row r="39" spans="29:31" ht="15" customHeight="1"/>
    <row r="40" spans="29:31" ht="15" customHeight="1"/>
    <row r="41" spans="29:31" ht="15" customHeight="1"/>
    <row r="42" spans="29:31" ht="15" customHeight="1"/>
    <row r="43" spans="29:31" ht="15" customHeight="1"/>
    <row r="44" spans="29:31" ht="15" customHeight="1"/>
    <row r="45" spans="29:31" ht="15" customHeight="1"/>
    <row r="46" spans="29:31" ht="15" customHeight="1"/>
    <row r="47" spans="29:31" ht="15" customHeight="1"/>
    <row r="48" spans="29:31" ht="15" customHeight="1"/>
    <row r="49" ht="15" customHeight="1"/>
    <row r="50" ht="15" customHeight="1"/>
    <row r="51" ht="15" customHeight="1"/>
  </sheetData>
  <mergeCells count="2">
    <mergeCell ref="C21:X21"/>
    <mergeCell ref="C4:X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1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X34"/>
  <sheetViews>
    <sheetView showGridLines="0" zoomScaleNormal="100" workbookViewId="0"/>
  </sheetViews>
  <sheetFormatPr baseColWidth="10" defaultRowHeight="12.75"/>
  <cols>
    <col min="3" max="3" width="22" customWidth="1"/>
    <col min="4" max="10" width="9.7109375" customWidth="1"/>
    <col min="11" max="12" width="10.140625" customWidth="1"/>
    <col min="13" max="13" width="14.28515625" customWidth="1"/>
    <col min="14" max="15" width="11.42578125" customWidth="1"/>
    <col min="16" max="21" width="11.42578125" hidden="1" customWidth="1"/>
    <col min="22" max="23" width="13.85546875" hidden="1" customWidth="1"/>
    <col min="24" max="24" width="10.5703125" hidden="1" customWidth="1"/>
    <col min="25" max="25" width="23.85546875" customWidth="1"/>
    <col min="26" max="27" width="13.85546875" customWidth="1"/>
    <col min="28" max="28" width="5.5703125" customWidth="1"/>
    <col min="29" max="29" width="16.85546875" customWidth="1"/>
    <col min="30" max="30" width="11.42578125" customWidth="1"/>
    <col min="31" max="31" width="5.5703125" customWidth="1"/>
    <col min="32" max="32" width="23.85546875" bestFit="1" customWidth="1"/>
    <col min="34" max="34" width="5.5703125" customWidth="1"/>
    <col min="35" max="35" width="23.85546875" bestFit="1" customWidth="1"/>
    <col min="37" max="37" width="5.5703125" customWidth="1"/>
    <col min="38" max="38" width="13.85546875" bestFit="1" customWidth="1"/>
    <col min="40" max="40" width="5.5703125" customWidth="1"/>
    <col min="41" max="41" width="13.85546875" bestFit="1" customWidth="1"/>
    <col min="43" max="43" width="5.5703125" customWidth="1"/>
  </cols>
  <sheetData>
    <row r="2" spans="3:24" ht="32.25" customHeight="1"/>
    <row r="3" spans="3:24" ht="36" customHeight="1">
      <c r="C3" s="255" t="s">
        <v>337</v>
      </c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</row>
    <row r="4" spans="3:24" ht="15" customHeight="1">
      <c r="C4" s="78"/>
      <c r="D4" s="78">
        <v>2007</v>
      </c>
      <c r="E4" s="78">
        <v>2008</v>
      </c>
      <c r="F4" s="78">
        <v>2009</v>
      </c>
      <c r="G4" s="78">
        <v>2010</v>
      </c>
      <c r="H4" s="14" t="s">
        <v>497</v>
      </c>
      <c r="I4" s="14" t="s">
        <v>498</v>
      </c>
      <c r="J4" s="14" t="s">
        <v>322</v>
      </c>
      <c r="K4" s="14" t="s">
        <v>148</v>
      </c>
      <c r="L4" s="14" t="s">
        <v>149</v>
      </c>
      <c r="M4" s="14" t="s">
        <v>111</v>
      </c>
      <c r="N4" s="14" t="s">
        <v>96</v>
      </c>
      <c r="O4" s="14" t="s">
        <v>131</v>
      </c>
      <c r="P4" s="14" t="s">
        <v>161</v>
      </c>
      <c r="Q4" s="14" t="s">
        <v>162</v>
      </c>
      <c r="R4" s="14" t="s">
        <v>260</v>
      </c>
      <c r="S4" s="14" t="s">
        <v>219</v>
      </c>
      <c r="T4" s="14" t="s">
        <v>220</v>
      </c>
      <c r="U4" s="14" t="s">
        <v>261</v>
      </c>
      <c r="V4" s="78" t="s">
        <v>51</v>
      </c>
      <c r="W4" s="78" t="s">
        <v>52</v>
      </c>
      <c r="X4" s="14" t="s">
        <v>110</v>
      </c>
    </row>
    <row r="5" spans="3:24" ht="15" customHeight="1">
      <c r="C5" s="263" t="s">
        <v>92</v>
      </c>
      <c r="D5" s="16">
        <v>10.8108108108108</v>
      </c>
      <c r="E5" s="16">
        <v>13.679245283018869</v>
      </c>
      <c r="F5" s="16">
        <v>18.131868131868131</v>
      </c>
      <c r="G5" s="16">
        <v>25.966850828729282</v>
      </c>
      <c r="H5" s="17">
        <f>E5/D5-1</f>
        <v>0.26533018867924674</v>
      </c>
      <c r="I5" s="17">
        <f>F5/E5-1</f>
        <v>0.32550208412277359</v>
      </c>
      <c r="J5" s="17">
        <f>G5/F5-1</f>
        <v>0.43211116691779683</v>
      </c>
      <c r="K5" s="16">
        <v>18.487394957983192</v>
      </c>
      <c r="L5" s="16">
        <v>17.777777777777779</v>
      </c>
      <c r="M5" s="16">
        <v>36.283185840707965</v>
      </c>
      <c r="N5" s="17">
        <f>IFERROR(L5/K5-1,"-")</f>
        <v>-3.8383838383838298E-2</v>
      </c>
      <c r="O5" s="17">
        <f>IFERROR(M5/L5-1,"-")</f>
        <v>1.040929203539823</v>
      </c>
      <c r="P5" s="266">
        <v>21.50537634408602</v>
      </c>
      <c r="Q5" s="266">
        <v>21.839080459770116</v>
      </c>
      <c r="R5" s="17">
        <f>Q5/P5-1</f>
        <v>1.5517241379310542E-2</v>
      </c>
      <c r="S5" s="266">
        <v>18.493150684931507</v>
      </c>
      <c r="T5" s="266">
        <v>23.30827067669173</v>
      </c>
      <c r="U5" s="17">
        <f>T5/S5-1</f>
        <v>0.26037315510999726</v>
      </c>
      <c r="V5" s="16">
        <v>10</v>
      </c>
      <c r="W5" s="16">
        <v>40.74074074074074</v>
      </c>
      <c r="X5" s="17">
        <f>IFERROR(W5/V5-1,"-")</f>
        <v>3.0740740740740744</v>
      </c>
    </row>
    <row r="6" spans="3:24" ht="15" customHeight="1">
      <c r="C6" s="263" t="s">
        <v>157</v>
      </c>
      <c r="D6" s="16">
        <v>37.037037037037003</v>
      </c>
      <c r="E6" s="16">
        <v>13.679245283018869</v>
      </c>
      <c r="F6" s="16">
        <v>51.975683890577507</v>
      </c>
      <c r="G6" s="16">
        <v>36.065573770491802</v>
      </c>
      <c r="H6" s="17">
        <f>E6/D6-1</f>
        <v>-0.63066037735849023</v>
      </c>
      <c r="I6" s="17">
        <f>F6/E6-1</f>
        <v>2.7996017188973901</v>
      </c>
      <c r="J6" s="17">
        <f>G6/F6-1</f>
        <v>-0.30610679704726296</v>
      </c>
      <c r="K6" s="16">
        <v>18.487394957983192</v>
      </c>
      <c r="L6" s="16">
        <v>17.777777777777779</v>
      </c>
      <c r="M6" s="16">
        <v>34.841628959276015</v>
      </c>
      <c r="N6" s="17">
        <f>IFERROR(L6/K6-1,"-")</f>
        <v>-3.8383838383838298E-2</v>
      </c>
      <c r="O6" s="17">
        <f>IFERROR(M6/L6-1,"-")</f>
        <v>0.95984162895927572</v>
      </c>
      <c r="P6" s="266">
        <v>21.50537634408602</v>
      </c>
      <c r="Q6" s="266">
        <v>37.857142857142854</v>
      </c>
      <c r="R6" s="17">
        <f>Q6/P6-1</f>
        <v>0.76035714285714273</v>
      </c>
      <c r="S6" s="266">
        <v>18.493150684931507</v>
      </c>
      <c r="T6" s="266">
        <v>36.226415094339622</v>
      </c>
      <c r="U6" s="17">
        <f>T6/S6-1</f>
        <v>0.95890985324947575</v>
      </c>
      <c r="V6" s="16">
        <v>10</v>
      </c>
      <c r="W6" s="16">
        <v>36.55913978494624</v>
      </c>
      <c r="X6" s="17">
        <f>IFERROR(W6/V6-1,"-")</f>
        <v>2.655913978494624</v>
      </c>
    </row>
    <row r="7" spans="3:24" ht="15" customHeight="1">
      <c r="C7" s="277" t="s">
        <v>76</v>
      </c>
      <c r="D7" s="112">
        <v>26.923076923076898</v>
      </c>
      <c r="E7" s="112">
        <v>17.532467532467532</v>
      </c>
      <c r="F7" s="112">
        <v>23.717948717948719</v>
      </c>
      <c r="G7" s="112">
        <v>27.848101265822784</v>
      </c>
      <c r="H7" s="17">
        <f>E7/D7-1</f>
        <v>-0.34879406307977678</v>
      </c>
      <c r="I7" s="17">
        <f>F7/E7-1</f>
        <v>0.35280151946818616</v>
      </c>
      <c r="J7" s="17">
        <f>G7/F7-1</f>
        <v>0.17413616147793354</v>
      </c>
      <c r="K7" s="112">
        <v>23.255813953488371</v>
      </c>
      <c r="L7" s="112">
        <v>30.851063829787233</v>
      </c>
      <c r="M7" s="112">
        <v>34.653465346534652</v>
      </c>
      <c r="N7" s="17">
        <f>IFERROR(L7/K7-1,"-")</f>
        <v>0.32659574468085117</v>
      </c>
      <c r="O7" s="17">
        <f>IFERROR(M7/L7-1,"-")</f>
        <v>0.12325025606008877</v>
      </c>
      <c r="P7" s="274">
        <v>22.077922077922079</v>
      </c>
      <c r="Q7" s="274">
        <v>24.675324675324674</v>
      </c>
      <c r="R7" s="17">
        <f>Q7/P7-1</f>
        <v>0.11764705882352922</v>
      </c>
      <c r="S7" s="274">
        <v>18.333333333333332</v>
      </c>
      <c r="T7" s="274">
        <v>23.214285714285715</v>
      </c>
      <c r="U7" s="17">
        <f>T7/S7-1</f>
        <v>0.26623376623376638</v>
      </c>
      <c r="V7" s="112">
        <v>26.315789473684209</v>
      </c>
      <c r="W7" s="112">
        <v>29.26829268292683</v>
      </c>
      <c r="X7" s="17">
        <f>IFERROR(W7/V7-1,"-")</f>
        <v>0.11219512195121961</v>
      </c>
    </row>
    <row r="8" spans="3:24" ht="15" customHeight="1">
      <c r="C8" s="263" t="s">
        <v>86</v>
      </c>
      <c r="D8" s="16">
        <v>35.034013605442198</v>
      </c>
      <c r="E8" s="16">
        <v>50.672645739910315</v>
      </c>
      <c r="F8" s="16">
        <v>47.368421052631582</v>
      </c>
      <c r="G8" s="16">
        <v>43.801652892561982</v>
      </c>
      <c r="H8" s="17">
        <f>E8/D8-1</f>
        <v>0.4463842570420995</v>
      </c>
      <c r="I8" s="17">
        <f>F8/E8-1</f>
        <v>-6.5207265952491822E-2</v>
      </c>
      <c r="J8" s="17">
        <f>G8/F8-1</f>
        <v>-7.5298438934802703E-2</v>
      </c>
      <c r="K8" s="16">
        <v>54.838709677419352</v>
      </c>
      <c r="L8" s="16">
        <v>39.090909090909093</v>
      </c>
      <c r="M8" s="16">
        <v>26.206896551724139</v>
      </c>
      <c r="N8" s="17">
        <f>IFERROR(L8/K8-1,"-")</f>
        <v>-0.28716577540106947</v>
      </c>
      <c r="O8" s="17">
        <f>IFERROR(M8/L8-1,"-")</f>
        <v>-0.3295910184442663</v>
      </c>
      <c r="P8" s="266">
        <v>55.084745762711862</v>
      </c>
      <c r="Q8" s="266">
        <v>39.449541284403672</v>
      </c>
      <c r="R8" s="17">
        <f>Q8/P8-1</f>
        <v>-0.28383909668313334</v>
      </c>
      <c r="S8" s="266">
        <v>49.748743718592962</v>
      </c>
      <c r="T8" s="266">
        <v>46.391752577319586</v>
      </c>
      <c r="U8" s="17">
        <f>T8/S8-1</f>
        <v>-6.7478912839737615E-2</v>
      </c>
      <c r="V8" s="16">
        <v>40.277777777777779</v>
      </c>
      <c r="W8" s="16">
        <v>26.153846153846153</v>
      </c>
      <c r="X8" s="17">
        <f>IFERROR(W8/V8-1,"-")</f>
        <v>-0.35066312997347482</v>
      </c>
    </row>
    <row r="9" spans="3:24" ht="15" customHeight="1">
      <c r="C9" s="277" t="s">
        <v>79</v>
      </c>
      <c r="D9" s="112">
        <v>23.4817813765182</v>
      </c>
      <c r="E9" s="112">
        <v>36.032388663967609</v>
      </c>
      <c r="F9" s="112">
        <v>55.294117647058826</v>
      </c>
      <c r="G9" s="112">
        <v>45.723684210526315</v>
      </c>
      <c r="H9" s="17">
        <f>E9/D9-1</f>
        <v>0.53448275862069083</v>
      </c>
      <c r="I9" s="17">
        <f>F9/E9-1</f>
        <v>0.53456708526107088</v>
      </c>
      <c r="J9" s="17">
        <f>G9/F9-1</f>
        <v>-0.17308230683090708</v>
      </c>
      <c r="K9" s="112">
        <v>53.254437869822482</v>
      </c>
      <c r="L9" s="112">
        <v>46.25</v>
      </c>
      <c r="M9" s="112">
        <v>25.213675213675213</v>
      </c>
      <c r="N9" s="17">
        <f>IFERROR(L9/K9-1,"-")</f>
        <v>-0.13152777777777769</v>
      </c>
      <c r="O9" s="17">
        <f>IFERROR(M9/L9-1,"-")</f>
        <v>-0.45483945483945487</v>
      </c>
      <c r="P9" s="274">
        <v>57.04697986577181</v>
      </c>
      <c r="Q9" s="274">
        <v>50</v>
      </c>
      <c r="R9" s="17">
        <f>Q9/P9-1</f>
        <v>-0.12352941176470589</v>
      </c>
      <c r="S9" s="274">
        <v>56.542056074766357</v>
      </c>
      <c r="T9" s="274">
        <v>54.205607476635514</v>
      </c>
      <c r="U9" s="17">
        <f>T9/S9-1</f>
        <v>-4.1322314049586861E-2</v>
      </c>
      <c r="V9" s="112">
        <v>41.77215189873418</v>
      </c>
      <c r="W9" s="112">
        <v>22.727272727272727</v>
      </c>
      <c r="X9" s="17">
        <f>IFERROR(W9/V9-1,"-")</f>
        <v>-0.4559228650137741</v>
      </c>
    </row>
    <row r="10" spans="3:24" ht="15" customHeight="1">
      <c r="C10" s="263" t="s">
        <v>83</v>
      </c>
      <c r="D10" s="16">
        <v>15.988372093023299</v>
      </c>
      <c r="E10" s="16">
        <v>17.72853185595568</v>
      </c>
      <c r="F10" s="16">
        <v>32.275132275132272</v>
      </c>
      <c r="G10" s="16">
        <v>25.396825396825395</v>
      </c>
      <c r="H10" s="17">
        <f>E10/D10-1</f>
        <v>0.1088390833543158</v>
      </c>
      <c r="I10" s="17">
        <f>F10/E10-1</f>
        <v>0.82051917989417955</v>
      </c>
      <c r="J10" s="17">
        <f>G10/F10-1</f>
        <v>-0.21311475409836067</v>
      </c>
      <c r="K10" s="16">
        <v>20.087336244541486</v>
      </c>
      <c r="L10" s="16">
        <v>23.766816143497756</v>
      </c>
      <c r="M10" s="16">
        <v>25</v>
      </c>
      <c r="N10" s="17">
        <f>IFERROR(L10/K10-1,"-")</f>
        <v>0.18317410801325784</v>
      </c>
      <c r="O10" s="17">
        <f>IFERROR(M10/L10-1,"-")</f>
        <v>5.1886792452830344E-2</v>
      </c>
      <c r="P10" s="266">
        <v>28.729281767955801</v>
      </c>
      <c r="Q10" s="266">
        <v>18.75</v>
      </c>
      <c r="R10" s="17">
        <f>Q10/P10-1</f>
        <v>-0.34735576923076927</v>
      </c>
      <c r="S10" s="266">
        <v>32.51748251748252</v>
      </c>
      <c r="T10" s="266">
        <v>24.908424908424909</v>
      </c>
      <c r="U10" s="17">
        <f>T10/S10-1</f>
        <v>-0.23399897593445984</v>
      </c>
      <c r="V10" s="16">
        <v>17.708333333333332</v>
      </c>
      <c r="W10" s="16">
        <v>17.045454545454547</v>
      </c>
      <c r="X10" s="17">
        <f>IFERROR(W10/V10-1,"-")</f>
        <v>-3.743315508021372E-2</v>
      </c>
    </row>
    <row r="11" spans="3:24" ht="15" customHeight="1">
      <c r="C11" s="263" t="s">
        <v>77</v>
      </c>
      <c r="D11" s="16">
        <v>20.3221809169765</v>
      </c>
      <c r="E11" s="16">
        <v>21.30464954892436</v>
      </c>
      <c r="F11" s="16">
        <v>18.413391557496361</v>
      </c>
      <c r="G11" s="16">
        <v>18.175388967468177</v>
      </c>
      <c r="H11" s="17">
        <f>E11/D11-1</f>
        <v>4.8344645486702476E-2</v>
      </c>
      <c r="I11" s="17">
        <f>F11/E11-1</f>
        <v>-0.13571018780611555</v>
      </c>
      <c r="J11" s="17">
        <f>G11/F11-1</f>
        <v>-1.292551615409987E-2</v>
      </c>
      <c r="K11" s="16">
        <v>19.978165938864628</v>
      </c>
      <c r="L11" s="16">
        <v>19.593147751605997</v>
      </c>
      <c r="M11" s="16">
        <v>18.101545253863133</v>
      </c>
      <c r="N11" s="17">
        <f>IFERROR(L11/K11-1,"-")</f>
        <v>-1.9271948608136968E-2</v>
      </c>
      <c r="O11" s="17">
        <f>IFERROR(M11/L11-1,"-")</f>
        <v>-7.61287832181331E-2</v>
      </c>
      <c r="P11" s="266">
        <v>19.577464788732396</v>
      </c>
      <c r="Q11" s="266">
        <v>17.867036011080334</v>
      </c>
      <c r="R11" s="17">
        <f>Q11/P11-1</f>
        <v>-8.7367225333306764E-2</v>
      </c>
      <c r="S11" s="266">
        <v>17.959183673469386</v>
      </c>
      <c r="T11" s="266">
        <v>17.693836978131213</v>
      </c>
      <c r="U11" s="17">
        <f>T11/S11-1</f>
        <v>-1.4774986444966443E-2</v>
      </c>
      <c r="V11" s="16">
        <v>20.050125313283207</v>
      </c>
      <c r="W11" s="16">
        <v>17.493472584856399</v>
      </c>
      <c r="X11" s="17">
        <f>IFERROR(W11/V11-1,"-")</f>
        <v>-0.12751305483028708</v>
      </c>
    </row>
    <row r="12" spans="3:24" ht="15" customHeight="1">
      <c r="C12" s="263" t="s">
        <v>75</v>
      </c>
      <c r="D12" s="16">
        <v>12.592592592592601</v>
      </c>
      <c r="E12" s="16">
        <v>20.161290322580644</v>
      </c>
      <c r="F12" s="16">
        <v>19.558359621451103</v>
      </c>
      <c r="G12" s="16">
        <v>15.408805031446541</v>
      </c>
      <c r="H12" s="17">
        <f>E12/D12-1</f>
        <v>0.60104364326375603</v>
      </c>
      <c r="I12" s="17">
        <f>F12/E12-1</f>
        <v>-2.9905362776025179E-2</v>
      </c>
      <c r="J12" s="17">
        <f>G12/F12-1</f>
        <v>-0.21216271048894297</v>
      </c>
      <c r="K12" s="16">
        <v>31.515151515151516</v>
      </c>
      <c r="L12" s="16">
        <v>19.387755102040817</v>
      </c>
      <c r="M12" s="16">
        <v>10.810810810810811</v>
      </c>
      <c r="N12" s="17">
        <f>IFERROR(L12/K12-1,"-")</f>
        <v>-0.38481161695447408</v>
      </c>
      <c r="O12" s="17">
        <f>IFERROR(M12/L12-1,"-")</f>
        <v>-0.44238975817923187</v>
      </c>
      <c r="P12" s="266">
        <v>23.48993288590604</v>
      </c>
      <c r="Q12" s="266">
        <v>19.480519480519479</v>
      </c>
      <c r="R12" s="17">
        <f>Q12/P12-1</f>
        <v>-0.17068645640074209</v>
      </c>
      <c r="S12" s="266">
        <v>19.026548672566371</v>
      </c>
      <c r="T12" s="266">
        <v>18.48341232227488</v>
      </c>
      <c r="U12" s="17">
        <f>T12/S12-1</f>
        <v>-2.8546236085087662E-2</v>
      </c>
      <c r="V12" s="16">
        <v>20.833333333333332</v>
      </c>
      <c r="W12" s="16">
        <v>14.473684210526315</v>
      </c>
      <c r="X12" s="17">
        <f>IFERROR(W12/V12-1,"-")</f>
        <v>-0.30526315789473679</v>
      </c>
    </row>
    <row r="13" spans="3:24" ht="15" customHeight="1">
      <c r="C13" s="268" t="s">
        <v>81</v>
      </c>
      <c r="D13" s="24">
        <v>9.2454545454545496</v>
      </c>
      <c r="E13" s="24">
        <v>9.9090909090909083</v>
      </c>
      <c r="F13" s="24">
        <v>11.3</v>
      </c>
      <c r="G13" s="24">
        <v>10.709090909090909</v>
      </c>
      <c r="H13" s="123">
        <f>E13/D13-1</f>
        <v>7.1779744346115448E-2</v>
      </c>
      <c r="I13" s="123">
        <f>F13/E13-1</f>
        <v>0.14036697247706442</v>
      </c>
      <c r="J13" s="123">
        <f>G13/F13-1</f>
        <v>-5.2292839903459454E-2</v>
      </c>
      <c r="K13" s="24">
        <v>11.449925261584454</v>
      </c>
      <c r="L13" s="24">
        <v>10.58717525153927</v>
      </c>
      <c r="M13" s="24">
        <v>10.010830883490639</v>
      </c>
      <c r="N13" s="123">
        <f>IFERROR(L13/K13-1,"-")</f>
        <v>-7.5349837691935817E-2</v>
      </c>
      <c r="O13" s="123">
        <f>IFERROR(M13/L13-1,"-")</f>
        <v>-5.4437973713983401E-2</v>
      </c>
      <c r="P13" s="270">
        <v>12.444362017804155</v>
      </c>
      <c r="Q13" s="270">
        <v>10.584547298543242</v>
      </c>
      <c r="R13" s="123">
        <f>Q13/P13-1</f>
        <v>-0.14945038697846258</v>
      </c>
      <c r="S13" s="270">
        <v>11.570853167337971</v>
      </c>
      <c r="T13" s="270">
        <v>10.880388585306617</v>
      </c>
      <c r="U13" s="123">
        <f>T13/S13-1</f>
        <v>-5.9672745997709664E-2</v>
      </c>
      <c r="V13" s="24">
        <v>10.588235294117647</v>
      </c>
      <c r="W13" s="24">
        <v>8.9686098654708513</v>
      </c>
      <c r="X13" s="123">
        <f>IFERROR(W13/V13-1,"-")</f>
        <v>-0.15296462381664178</v>
      </c>
    </row>
    <row r="14" spans="3:24" ht="15" customHeight="1">
      <c r="C14" s="346" t="s">
        <v>88</v>
      </c>
      <c r="D14" s="327" t="s">
        <v>90</v>
      </c>
      <c r="E14" s="327">
        <v>6.209850107066381</v>
      </c>
      <c r="F14" s="327">
        <v>7.6511723570547101</v>
      </c>
      <c r="G14" s="327">
        <v>7.8697981046559535</v>
      </c>
      <c r="H14" s="102" t="s">
        <v>90</v>
      </c>
      <c r="I14" s="102">
        <f>F14/E14-1</f>
        <v>0.23210258301536202</v>
      </c>
      <c r="J14" s="102">
        <f>G14/F14-1</f>
        <v>2.8574150130033393E-2</v>
      </c>
      <c r="K14" s="327">
        <v>12.039800995024876</v>
      </c>
      <c r="L14" s="327">
        <v>9.0991810737033667</v>
      </c>
      <c r="M14" s="327">
        <v>8.8751289989680089</v>
      </c>
      <c r="N14" s="102">
        <f>IFERROR(L14/K14-1,"-")</f>
        <v>-0.24424157197753038</v>
      </c>
      <c r="O14" s="102">
        <f>IFERROR(M14/L14-1,"-")</f>
        <v>-2.4623323013415854E-2</v>
      </c>
      <c r="P14" s="347">
        <v>10.505836575875486</v>
      </c>
      <c r="Q14" s="347">
        <v>9.0178571428571423</v>
      </c>
      <c r="R14" s="102">
        <f>Q14/P14-1</f>
        <v>-0.14163359788359797</v>
      </c>
      <c r="S14" s="347">
        <v>7.6343545956805627</v>
      </c>
      <c r="T14" s="347">
        <v>8.0058224163027649</v>
      </c>
      <c r="U14" s="102">
        <f>T14/S14-1</f>
        <v>4.8657396767026517E-2</v>
      </c>
      <c r="V14" s="327">
        <v>11.221945137157107</v>
      </c>
      <c r="W14" s="327">
        <v>6.6489361702127656</v>
      </c>
      <c r="X14" s="102">
        <f>IFERROR(W14/V14-1,"-")</f>
        <v>-0.40750591016548465</v>
      </c>
    </row>
    <row r="15" spans="3:24" ht="15" customHeight="1">
      <c r="C15" s="263" t="s">
        <v>91</v>
      </c>
      <c r="D15" s="16">
        <v>6.0804899387576601</v>
      </c>
      <c r="E15" s="16">
        <v>5.8306709265175716</v>
      </c>
      <c r="F15" s="16">
        <v>7.2391220639199076</v>
      </c>
      <c r="G15" s="16">
        <v>7.501963864886096</v>
      </c>
      <c r="H15" s="17">
        <f>E15/D15-1</f>
        <v>-4.1085342588549789E-2</v>
      </c>
      <c r="I15" s="17">
        <f>F15/E15-1</f>
        <v>0.24155901699009918</v>
      </c>
      <c r="J15" s="17">
        <f>G15/F15-1</f>
        <v>3.6308518995169736E-2</v>
      </c>
      <c r="K15" s="16">
        <v>10.774710596616206</v>
      </c>
      <c r="L15" s="16">
        <v>8.6132644272179153</v>
      </c>
      <c r="M15" s="16">
        <v>8.4066471163245353</v>
      </c>
      <c r="N15" s="17">
        <f>IFERROR(L15/K15-1,"-")</f>
        <v>-0.20060364034994049</v>
      </c>
      <c r="O15" s="17">
        <f>IFERROR(M15/L15-1,"-")</f>
        <v>-2.3988269794721462E-2</v>
      </c>
      <c r="P15" s="266">
        <v>9.6888888888888882</v>
      </c>
      <c r="Q15" s="266">
        <v>8.5884353741496593</v>
      </c>
      <c r="R15" s="17">
        <f>Q15/P15-1</f>
        <v>-0.11357891780565432</v>
      </c>
      <c r="S15" s="266">
        <v>7.2232645403377109</v>
      </c>
      <c r="T15" s="266">
        <v>7.6459684893419837</v>
      </c>
      <c r="U15" s="17">
        <f>T15/S15-1</f>
        <v>5.8519793459552494E-2</v>
      </c>
      <c r="V15" s="16">
        <v>10.663507109004739</v>
      </c>
      <c r="W15" s="16">
        <v>6.1728395061728394</v>
      </c>
      <c r="X15" s="17">
        <f>IFERROR(W15/V15-1,"-")</f>
        <v>-0.42112482853223587</v>
      </c>
    </row>
    <row r="16" spans="3:24" ht="15" customHeight="1">
      <c r="C16" s="346" t="s">
        <v>85</v>
      </c>
      <c r="D16" s="327">
        <v>10.067114093959701</v>
      </c>
      <c r="E16" s="327">
        <v>4.2553191489361701</v>
      </c>
      <c r="F16" s="327">
        <v>6.9767441860465116</v>
      </c>
      <c r="G16" s="327">
        <v>6.9164265129682994</v>
      </c>
      <c r="H16" s="102">
        <f>E16/D16-1</f>
        <v>-0.57730496453900582</v>
      </c>
      <c r="I16" s="102">
        <f>F16/E16-1</f>
        <v>0.63953488372093026</v>
      </c>
      <c r="J16" s="102">
        <f>G16/F16-1</f>
        <v>-8.6455331412104153E-3</v>
      </c>
      <c r="K16" s="327">
        <v>4.3103448275862073</v>
      </c>
      <c r="L16" s="327">
        <v>6.0975609756097562</v>
      </c>
      <c r="M16" s="327">
        <v>6.5015479876160986</v>
      </c>
      <c r="N16" s="102">
        <f>IFERROR(L16/K16-1,"-")</f>
        <v>0.41463414634146334</v>
      </c>
      <c r="O16" s="102">
        <f>IFERROR(M16/L16-1,"-")</f>
        <v>6.6253869969040258E-2</v>
      </c>
      <c r="P16" s="347">
        <v>4.4776119402985071</v>
      </c>
      <c r="Q16" s="347">
        <v>5.0505050505050502</v>
      </c>
      <c r="R16" s="102">
        <f>Q16/P16-1</f>
        <v>0.12794612794612803</v>
      </c>
      <c r="S16" s="347">
        <v>5.7142857142857144</v>
      </c>
      <c r="T16" s="347">
        <v>6.3106796116504853</v>
      </c>
      <c r="U16" s="102">
        <f>T16/S16-1</f>
        <v>0.10436893203883479</v>
      </c>
      <c r="V16" s="327">
        <v>4.1237113402061851</v>
      </c>
      <c r="W16" s="327">
        <v>4.9689440993788816</v>
      </c>
      <c r="X16" s="102">
        <f>IFERROR(W16/V16-1,"-")</f>
        <v>0.20496894409937894</v>
      </c>
    </row>
    <row r="17" spans="3:24" ht="15" customHeight="1">
      <c r="C17" s="346" t="s">
        <v>78</v>
      </c>
      <c r="D17" s="327">
        <v>3.2967032967033001</v>
      </c>
      <c r="E17" s="327">
        <v>2.4561403508771931</v>
      </c>
      <c r="F17" s="327">
        <v>4.4982698961937713</v>
      </c>
      <c r="G17" s="327">
        <v>8.3333333333333339</v>
      </c>
      <c r="H17" s="102">
        <f>E17/D17-1</f>
        <v>-0.25497076023391885</v>
      </c>
      <c r="I17" s="102">
        <f>F17/E17-1</f>
        <v>0.83143845773603542</v>
      </c>
      <c r="J17" s="102">
        <f>G17/F17-1</f>
        <v>0.85256410256410287</v>
      </c>
      <c r="K17" s="327">
        <v>3.7878787878787881</v>
      </c>
      <c r="L17" s="327">
        <v>4.8034934497816595</v>
      </c>
      <c r="M17" s="327">
        <v>6.1111111111111107</v>
      </c>
      <c r="N17" s="102">
        <f>IFERROR(L17/K17-1,"-")</f>
        <v>0.26812227074235806</v>
      </c>
      <c r="O17" s="102">
        <f>IFERROR(M17/L17-1,"-")</f>
        <v>0.27222222222222214</v>
      </c>
      <c r="P17" s="347">
        <v>4.6242774566473992</v>
      </c>
      <c r="Q17" s="347">
        <v>7.9136690647482011</v>
      </c>
      <c r="R17" s="102">
        <f>Q17/P17-1</f>
        <v>0.71133093525179825</v>
      </c>
      <c r="S17" s="347">
        <v>5.729166666666667</v>
      </c>
      <c r="T17" s="347">
        <v>8.6666666666666661</v>
      </c>
      <c r="U17" s="102">
        <f>T17/S17-1</f>
        <v>0.51272727272727248</v>
      </c>
      <c r="V17" s="327">
        <v>6.8181818181818183</v>
      </c>
      <c r="W17" s="327">
        <v>5.208333333333333</v>
      </c>
      <c r="X17" s="102">
        <f>IFERROR(W17/V17-1,"-")</f>
        <v>-0.23611111111111116</v>
      </c>
    </row>
    <row r="18" spans="3:24" ht="15" customHeight="1">
      <c r="C18" s="263" t="s">
        <v>84</v>
      </c>
      <c r="D18" s="16">
        <v>5.7359307359307401</v>
      </c>
      <c r="E18" s="16">
        <v>3.6672629695885508</v>
      </c>
      <c r="F18" s="16">
        <v>6.1224489795918364</v>
      </c>
      <c r="G18" s="16">
        <v>6.9306930693069306</v>
      </c>
      <c r="H18" s="17">
        <f>E18/D18-1</f>
        <v>-0.36065075775475119</v>
      </c>
      <c r="I18" s="17">
        <f>F18/E18-1</f>
        <v>0.66948730711796922</v>
      </c>
      <c r="J18" s="17">
        <f>G18/F18-1</f>
        <v>0.13201320132013206</v>
      </c>
      <c r="K18" s="16">
        <v>3.5683202785030463</v>
      </c>
      <c r="L18" s="16">
        <v>7.1360608943862989</v>
      </c>
      <c r="M18" s="16">
        <v>4.9111807732497388</v>
      </c>
      <c r="N18" s="17">
        <f>IFERROR(L18/K18-1,"-")</f>
        <v>0.99983755308533095</v>
      </c>
      <c r="O18" s="17">
        <f>IFERROR(M18/L18-1,"-")</f>
        <v>-0.31177986764193666</v>
      </c>
      <c r="P18" s="266">
        <v>3.1884057971014492</v>
      </c>
      <c r="Q18" s="266">
        <v>6.3517915309446256</v>
      </c>
      <c r="R18" s="17">
        <f>Q18/P18-1</f>
        <v>0.99215279834172354</v>
      </c>
      <c r="S18" s="266">
        <v>4.4016506189821181</v>
      </c>
      <c r="T18" s="266">
        <v>7.3094867807153969</v>
      </c>
      <c r="U18" s="17">
        <f>T18/S18-1</f>
        <v>0.66062402799377939</v>
      </c>
      <c r="V18" s="16">
        <v>5.982905982905983</v>
      </c>
      <c r="W18" s="16">
        <v>4.0160642570281126</v>
      </c>
      <c r="X18" s="17">
        <f>IFERROR(W18/V18-1,"-")</f>
        <v>-0.32874354561101549</v>
      </c>
    </row>
    <row r="19" spans="3:24" ht="15" customHeight="1">
      <c r="C19" s="346" t="s">
        <v>82</v>
      </c>
      <c r="D19" s="327">
        <v>3.75</v>
      </c>
      <c r="E19" s="327">
        <v>5.7268722466960353</v>
      </c>
      <c r="F19" s="327">
        <v>7.009345794392523</v>
      </c>
      <c r="G19" s="327">
        <v>5.1136363636363633</v>
      </c>
      <c r="H19" s="102">
        <f>E19/D19-1</f>
        <v>0.52716593245227616</v>
      </c>
      <c r="I19" s="102">
        <f>F19/E19-1</f>
        <v>0.22393961179007893</v>
      </c>
      <c r="J19" s="102">
        <f>G19/F19-1</f>
        <v>-0.2704545454545455</v>
      </c>
      <c r="K19" s="327">
        <v>3.9130434782608696</v>
      </c>
      <c r="L19" s="327">
        <v>7.5757575757575761</v>
      </c>
      <c r="M19" s="327">
        <v>3.5714285714285716</v>
      </c>
      <c r="N19" s="102">
        <f>IFERROR(L19/K19-1,"-")</f>
        <v>0.93602693602693599</v>
      </c>
      <c r="O19" s="102">
        <f>IFERROR(M19/L19-1,"-")</f>
        <v>-0.52857142857142858</v>
      </c>
      <c r="P19" s="347">
        <v>2.4793388429752068</v>
      </c>
      <c r="Q19" s="347">
        <v>3.6036036036036037</v>
      </c>
      <c r="R19" s="102">
        <f>Q19/P19-1</f>
        <v>0.45345345345345334</v>
      </c>
      <c r="S19" s="347">
        <v>3.1746031746031744</v>
      </c>
      <c r="T19" s="347">
        <v>5.785123966942149</v>
      </c>
      <c r="U19" s="102">
        <f>T19/S19-1</f>
        <v>0.82231404958677712</v>
      </c>
      <c r="V19" s="327">
        <v>4.301075268817204</v>
      </c>
      <c r="W19" s="327">
        <v>3.9603960396039604</v>
      </c>
      <c r="X19" s="102">
        <f>IFERROR(W19/V19-1,"-")</f>
        <v>-7.9207920792079167E-2</v>
      </c>
    </row>
    <row r="20" spans="3:24" ht="15" customHeight="1">
      <c r="C20" s="346" t="s">
        <v>87</v>
      </c>
      <c r="D20" s="327">
        <v>4.14507772020725</v>
      </c>
      <c r="E20" s="327">
        <v>2.5270758122743682</v>
      </c>
      <c r="F20" s="327">
        <v>6.0790273556231007</v>
      </c>
      <c r="G20" s="327">
        <v>7.0110701107011071</v>
      </c>
      <c r="H20" s="102">
        <f>E20/D20-1</f>
        <v>-0.39034296028880811</v>
      </c>
      <c r="I20" s="102">
        <f>F20/E20-1</f>
        <v>1.4055579678679986</v>
      </c>
      <c r="J20" s="102">
        <f>G20/F20-1</f>
        <v>0.15332103321033208</v>
      </c>
      <c r="K20" s="327">
        <v>2.2801302931596092</v>
      </c>
      <c r="L20" s="327">
        <v>9.7972972972972965</v>
      </c>
      <c r="M20" s="327">
        <v>3.1468531468531467</v>
      </c>
      <c r="N20" s="102">
        <f>IFERROR(L20/K20-1,"-")</f>
        <v>3.2968146718146709</v>
      </c>
      <c r="O20" s="102">
        <f>IFERROR(M20/L20-1,"-")</f>
        <v>-0.67880395466602361</v>
      </c>
      <c r="P20" s="347">
        <v>1.0256410256410255</v>
      </c>
      <c r="Q20" s="347">
        <v>8.4337349397590362</v>
      </c>
      <c r="R20" s="102">
        <f>Q20/P20-1</f>
        <v>7.2228915662650603</v>
      </c>
      <c r="S20" s="347">
        <v>2.512562814070352</v>
      </c>
      <c r="T20" s="347">
        <v>8.4337349397590362</v>
      </c>
      <c r="U20" s="102">
        <f>T20/S20-1</f>
        <v>2.3566265060240963</v>
      </c>
      <c r="V20" s="327">
        <v>8.4337349397590362</v>
      </c>
      <c r="W20" s="327">
        <v>2.1428571428571428</v>
      </c>
      <c r="X20" s="102">
        <f>IFERROR(W20/V20-1,"-")</f>
        <v>-0.74591836734693873</v>
      </c>
    </row>
    <row r="21" spans="3:24" ht="15" customHeight="1">
      <c r="C21" s="263" t="s">
        <v>74</v>
      </c>
      <c r="D21" s="16">
        <v>1.7790262172284601</v>
      </c>
      <c r="E21" s="16">
        <v>1.3391707442698944</v>
      </c>
      <c r="F21" s="16">
        <v>1.4274591227614846</v>
      </c>
      <c r="G21" s="16">
        <v>1.1506008693428791</v>
      </c>
      <c r="H21" s="17">
        <f>E21/D21-1</f>
        <v>-0.24724507637881543</v>
      </c>
      <c r="I21" s="17">
        <f>F21/E21-1</f>
        <v>6.5927648785162551E-2</v>
      </c>
      <c r="J21" s="17">
        <f>G21/F21-1</f>
        <v>-0.19395179098579762</v>
      </c>
      <c r="K21" s="16">
        <v>1.2037833190025795</v>
      </c>
      <c r="L21" s="16">
        <v>1.8899622007559849</v>
      </c>
      <c r="M21" s="16">
        <v>0.85470085470085466</v>
      </c>
      <c r="N21" s="17">
        <f>IFERROR(L21/K21-1,"-")</f>
        <v>0.57001859962800738</v>
      </c>
      <c r="O21" s="17">
        <f>IFERROR(M21/L21-1,"-")</f>
        <v>-0.54776828110161446</v>
      </c>
      <c r="P21" s="266">
        <v>1.0326086956521738</v>
      </c>
      <c r="Q21" s="266">
        <v>1.5706806282722514</v>
      </c>
      <c r="R21" s="17">
        <f>Q21/P21-1</f>
        <v>0.5210801873794435</v>
      </c>
      <c r="S21" s="266">
        <v>1.0409188801148601</v>
      </c>
      <c r="T21" s="266">
        <v>1.3157894736842106</v>
      </c>
      <c r="U21" s="17">
        <f>T21/S21-1</f>
        <v>0.26406533575317592</v>
      </c>
      <c r="V21" s="16">
        <v>1.4629049111807733</v>
      </c>
      <c r="W21" s="16">
        <v>0.91324200913242004</v>
      </c>
      <c r="X21" s="17">
        <f>IFERROR(W21/V21-1,"-")</f>
        <v>-0.37573385518591007</v>
      </c>
    </row>
    <row r="22" spans="3:24">
      <c r="C22" s="263" t="s">
        <v>213</v>
      </c>
      <c r="D22" s="16">
        <v>2.0270270270270299</v>
      </c>
      <c r="E22" s="16">
        <v>1.6042780748663101</v>
      </c>
      <c r="F22" s="16">
        <v>0.64516129032258063</v>
      </c>
      <c r="G22" s="16">
        <v>1.1627906976744187</v>
      </c>
      <c r="H22" s="17">
        <f>E22/D22-1</f>
        <v>-0.20855614973262149</v>
      </c>
      <c r="I22" s="17">
        <f>F22/E22-1</f>
        <v>-0.59784946236559144</v>
      </c>
      <c r="J22" s="17">
        <f>G22/F22-1</f>
        <v>0.80232558139534893</v>
      </c>
      <c r="K22" s="16">
        <v>1.639344262295082</v>
      </c>
      <c r="L22" s="16">
        <v>1.7699115044247788</v>
      </c>
      <c r="M22" s="16">
        <v>0</v>
      </c>
      <c r="N22" s="102">
        <f>IFERROR(L22/K22-1,"-")</f>
        <v>7.9646017699115168E-2</v>
      </c>
      <c r="O22" s="102">
        <f>IFERROR(M22/L22-1,"-")</f>
        <v>-1</v>
      </c>
      <c r="P22" s="266">
        <v>1.1904761904761905</v>
      </c>
      <c r="Q22" s="266">
        <v>1.8867924528301887</v>
      </c>
      <c r="R22" s="17">
        <f>Q22/P22-1</f>
        <v>0.58490566037735858</v>
      </c>
      <c r="S22" s="266">
        <v>0.8928571428571429</v>
      </c>
      <c r="T22" s="266">
        <v>1.4492753623188406</v>
      </c>
      <c r="U22" s="17">
        <f>T22/S22-1</f>
        <v>0.62318840579710133</v>
      </c>
      <c r="V22" s="16">
        <v>2.9850746268656718</v>
      </c>
      <c r="W22" s="16">
        <v>0</v>
      </c>
      <c r="X22" s="17">
        <f>IFERROR(W22/V22-1,"-")</f>
        <v>-1</v>
      </c>
    </row>
    <row r="23" spans="3:24">
      <c r="C23" s="346" t="s">
        <v>93</v>
      </c>
      <c r="D23" s="327" t="s">
        <v>90</v>
      </c>
      <c r="E23" s="327">
        <v>0.59171597633136097</v>
      </c>
      <c r="F23" s="327">
        <v>1.2048192771084338</v>
      </c>
      <c r="G23" s="327">
        <v>0</v>
      </c>
      <c r="H23" s="102" t="s">
        <v>90</v>
      </c>
      <c r="I23" s="102">
        <f>F23/E23-1</f>
        <v>1.036144578313253</v>
      </c>
      <c r="J23" s="102">
        <f>G23/F23-1</f>
        <v>-1</v>
      </c>
      <c r="K23" s="327">
        <v>0</v>
      </c>
      <c r="L23" s="327">
        <v>0</v>
      </c>
      <c r="M23" s="327">
        <v>0</v>
      </c>
      <c r="N23" s="17" t="str">
        <f>IFERROR(L23/K23-1,"-")</f>
        <v>-</v>
      </c>
      <c r="O23" s="17" t="str">
        <f>IFERROR(M23/L23-1,"-")</f>
        <v>-</v>
      </c>
      <c r="P23" s="347">
        <v>1.0309278350515463</v>
      </c>
      <c r="Q23" s="347">
        <v>0</v>
      </c>
      <c r="R23" s="102">
        <f>Q23/P23-1</f>
        <v>-1</v>
      </c>
      <c r="S23" s="347">
        <v>1.4184397163120568</v>
      </c>
      <c r="T23" s="347">
        <v>0</v>
      </c>
      <c r="U23" s="102">
        <f>T23/S23-1</f>
        <v>-1</v>
      </c>
      <c r="V23" s="327">
        <v>0</v>
      </c>
      <c r="W23" s="327">
        <v>0</v>
      </c>
      <c r="X23" s="102" t="str">
        <f>IFERROR(W23/V23-1,"-")</f>
        <v>-</v>
      </c>
    </row>
    <row r="24" spans="3:24" ht="15" customHeight="1">
      <c r="C24" s="348" t="s">
        <v>208</v>
      </c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348"/>
      <c r="O24" s="348"/>
      <c r="P24" s="348"/>
      <c r="Q24" s="348"/>
      <c r="R24" s="348"/>
      <c r="S24" s="348"/>
      <c r="T24" s="348"/>
      <c r="U24" s="348"/>
      <c r="V24" s="348"/>
      <c r="W24" s="348"/>
      <c r="X24" s="348"/>
    </row>
    <row r="25" spans="3:24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3:24"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3:24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3:24">
      <c r="C28" s="20"/>
      <c r="D28" s="20"/>
      <c r="E28" s="20"/>
      <c r="F28" s="20"/>
      <c r="G28" s="20"/>
      <c r="H28" s="20"/>
      <c r="I28" s="92" t="s">
        <v>94</v>
      </c>
      <c r="J28" s="278"/>
      <c r="K28" s="20"/>
      <c r="L28" s="20"/>
      <c r="M28" s="20"/>
      <c r="N28" s="20"/>
      <c r="O28" s="20"/>
      <c r="P28" s="20"/>
    </row>
    <row r="29" spans="3:24">
      <c r="C29" s="20"/>
      <c r="D29" s="20"/>
      <c r="E29" s="20"/>
      <c r="F29" s="20"/>
      <c r="G29" s="20"/>
      <c r="H29" s="20"/>
      <c r="I29" s="92"/>
      <c r="J29" s="278"/>
      <c r="K29" s="20"/>
      <c r="L29" s="20"/>
      <c r="M29" s="20"/>
      <c r="N29" s="20"/>
      <c r="O29" s="20"/>
      <c r="P29" s="20"/>
    </row>
    <row r="30" spans="3:24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3:24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3:24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3:16">
      <c r="I33" s="20"/>
      <c r="J33" s="20"/>
      <c r="K33" s="20"/>
      <c r="L33" s="20"/>
      <c r="M33" s="20"/>
      <c r="N33" s="20"/>
      <c r="O33" s="20"/>
      <c r="P33" s="20"/>
    </row>
    <row r="34" spans="3:16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</sheetData>
  <mergeCells count="3">
    <mergeCell ref="C3:X3"/>
    <mergeCell ref="C24:X24"/>
    <mergeCell ref="I28:I29"/>
  </mergeCells>
  <hyperlinks>
    <hyperlink ref="I28:I29" location="'GRAFICA ESCALA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J35:M41"/>
  <sheetViews>
    <sheetView showGridLines="0" zoomScaleNormal="100" workbookViewId="0"/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0:13" ht="29.25" customHeight="1">
      <c r="J35" s="20"/>
      <c r="K35" s="20"/>
      <c r="L35" s="20"/>
      <c r="M35" s="20"/>
    </row>
    <row r="36" spans="10:13">
      <c r="J36" s="20"/>
      <c r="K36" s="20"/>
      <c r="L36" s="20"/>
      <c r="M36" s="20"/>
    </row>
    <row r="37" spans="10:13">
      <c r="J37" s="20"/>
      <c r="K37" s="20"/>
      <c r="L37" s="20"/>
      <c r="M37" s="20"/>
    </row>
    <row r="38" spans="10:13">
      <c r="J38" s="20"/>
      <c r="K38" s="20"/>
      <c r="L38" s="92" t="s">
        <v>67</v>
      </c>
      <c r="M38" s="20"/>
    </row>
    <row r="39" spans="10:13">
      <c r="J39" s="20"/>
      <c r="K39" s="20"/>
      <c r="L39" s="92"/>
      <c r="M39" s="20"/>
    </row>
    <row r="40" spans="10:13">
      <c r="J40" s="20"/>
      <c r="K40" s="20"/>
      <c r="L40" s="20"/>
      <c r="M40" s="20"/>
    </row>
    <row r="41" spans="10:13">
      <c r="J41" s="20"/>
      <c r="K41" s="20"/>
      <c r="L41" s="20"/>
      <c r="M41" s="20"/>
    </row>
  </sheetData>
  <mergeCells count="1">
    <mergeCell ref="L38:L39"/>
  </mergeCells>
  <hyperlinks>
    <hyperlink ref="L38:L39" location="'escala nacionalidad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3:X21"/>
  <sheetViews>
    <sheetView showGridLines="0" zoomScaleNormal="100" workbookViewId="0"/>
  </sheetViews>
  <sheetFormatPr baseColWidth="10" defaultRowHeight="12.75"/>
  <cols>
    <col min="1" max="2" width="11.42578125" style="289"/>
    <col min="3" max="3" width="17.5703125" style="289" customWidth="1"/>
    <col min="4" max="10" width="9.7109375" style="289" customWidth="1"/>
    <col min="11" max="11" width="10.42578125" style="289" customWidth="1"/>
    <col min="12" max="13" width="9.7109375" style="289" customWidth="1"/>
    <col min="14" max="15" width="13" style="289" customWidth="1"/>
    <col min="16" max="16" width="11.42578125" style="289" hidden="1" customWidth="1"/>
    <col min="17" max="20" width="11.42578125" hidden="1" customWidth="1"/>
    <col min="21" max="21" width="13.7109375" style="289" hidden="1" customWidth="1"/>
    <col min="22" max="23" width="15" style="289" hidden="1" customWidth="1"/>
    <col min="24" max="24" width="0" style="289" hidden="1" customWidth="1"/>
    <col min="25" max="16384" width="11.42578125" style="289"/>
  </cols>
  <sheetData>
    <row r="3" spans="3:24" ht="22.5" customHeight="1"/>
    <row r="4" spans="3:24" ht="18" customHeight="1">
      <c r="C4" s="174" t="s">
        <v>338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</row>
    <row r="5" spans="3:24" ht="15" customHeight="1">
      <c r="C5" s="78"/>
      <c r="D5" s="78">
        <v>2007</v>
      </c>
      <c r="E5" s="78">
        <v>2008</v>
      </c>
      <c r="F5" s="78">
        <v>2009</v>
      </c>
      <c r="G5" s="78">
        <v>2010</v>
      </c>
      <c r="H5" s="14" t="s">
        <v>497</v>
      </c>
      <c r="I5" s="14" t="s">
        <v>498</v>
      </c>
      <c r="J5" s="14" t="s">
        <v>322</v>
      </c>
      <c r="K5" s="14" t="s">
        <v>148</v>
      </c>
      <c r="L5" s="14" t="s">
        <v>149</v>
      </c>
      <c r="M5" s="14" t="s">
        <v>111</v>
      </c>
      <c r="N5" s="14" t="s">
        <v>96</v>
      </c>
      <c r="O5" s="14" t="s">
        <v>131</v>
      </c>
      <c r="P5" s="14" t="s">
        <v>161</v>
      </c>
      <c r="Q5" s="14" t="s">
        <v>162</v>
      </c>
      <c r="R5" s="14" t="s">
        <v>260</v>
      </c>
      <c r="S5" s="14" t="s">
        <v>219</v>
      </c>
      <c r="T5" s="14" t="s">
        <v>220</v>
      </c>
      <c r="U5" s="14" t="s">
        <v>261</v>
      </c>
      <c r="V5" s="78" t="s">
        <v>51</v>
      </c>
      <c r="W5" s="78" t="s">
        <v>52</v>
      </c>
      <c r="X5" s="14" t="s">
        <v>110</v>
      </c>
    </row>
    <row r="6" spans="3:24" ht="15" customHeight="1">
      <c r="C6" s="86" t="s">
        <v>339</v>
      </c>
      <c r="D6" s="279">
        <v>64.090909090909093</v>
      </c>
      <c r="E6" s="279">
        <v>68.281818181818181</v>
      </c>
      <c r="F6" s="279">
        <v>70.63636363636364</v>
      </c>
      <c r="G6" s="279">
        <v>76.218181818181819</v>
      </c>
      <c r="H6" s="75">
        <f t="shared" ref="H6:J12" si="0">E6/D6-1</f>
        <v>6.5390070921985677E-2</v>
      </c>
      <c r="I6" s="75">
        <f t="shared" si="0"/>
        <v>3.4482758620689724E-2</v>
      </c>
      <c r="J6" s="75">
        <f t="shared" si="0"/>
        <v>7.9021879021879071E-2</v>
      </c>
      <c r="K6" s="279">
        <v>69.715994020926757</v>
      </c>
      <c r="L6" s="279">
        <v>74.605796666166086</v>
      </c>
      <c r="M6" s="279">
        <v>77.564598483676306</v>
      </c>
      <c r="N6" s="75">
        <f t="shared" ref="N6:O12" si="1">L6/K6-1</f>
        <v>7.0138893003111269E-2</v>
      </c>
      <c r="O6" s="75">
        <f>M6/L6-1</f>
        <v>3.9659141108696838E-2</v>
      </c>
      <c r="P6" s="349">
        <v>69.306379821958458</v>
      </c>
      <c r="Q6" s="349">
        <v>73.962751244698509</v>
      </c>
      <c r="R6" s="350">
        <f t="shared" ref="R6:R12" si="2">Q6/P6-1</f>
        <v>6.7185321678925325E-2</v>
      </c>
      <c r="S6" s="349">
        <v>69.351885756133285</v>
      </c>
      <c r="T6" s="349">
        <v>75.239829993928353</v>
      </c>
      <c r="U6" s="350">
        <f t="shared" ref="U6:U12" si="3">T6/S6-1</f>
        <v>8.4899554981089365E-2</v>
      </c>
      <c r="V6" s="279">
        <v>75.605536332179938</v>
      </c>
      <c r="W6" s="279">
        <v>75.336322869955154</v>
      </c>
      <c r="X6" s="75">
        <f t="shared" ref="X6:X12" si="4">W6/V6-1</f>
        <v>-3.5607638710738465E-3</v>
      </c>
    </row>
    <row r="7" spans="3:24" ht="15" customHeight="1">
      <c r="C7" s="351" t="s">
        <v>340</v>
      </c>
      <c r="D7" s="112">
        <v>23.772727272727298</v>
      </c>
      <c r="E7" s="112">
        <v>24.545454545454547</v>
      </c>
      <c r="F7" s="112">
        <v>23.627272727272729</v>
      </c>
      <c r="G7" s="112">
        <v>23.563636363636363</v>
      </c>
      <c r="H7" s="17">
        <f t="shared" si="0"/>
        <v>3.2504780114721799E-2</v>
      </c>
      <c r="I7" s="17">
        <f t="shared" si="0"/>
        <v>-3.7407407407407445E-2</v>
      </c>
      <c r="J7" s="17">
        <f t="shared" si="0"/>
        <v>-2.6933435936900008E-3</v>
      </c>
      <c r="K7" s="112">
        <v>21.958146487294471</v>
      </c>
      <c r="L7" s="112">
        <v>21.639885868749062</v>
      </c>
      <c r="M7" s="112">
        <v>21.089277425344267</v>
      </c>
      <c r="N7" s="61">
        <f t="shared" si="1"/>
        <v>-1.449396554165272E-2</v>
      </c>
      <c r="O7" s="96">
        <f t="shared" si="1"/>
        <v>-2.5444147290995978E-2</v>
      </c>
      <c r="P7" s="352">
        <v>23.275222551928785</v>
      </c>
      <c r="Q7" s="352">
        <v>22.79181264982482</v>
      </c>
      <c r="R7" s="61">
        <f t="shared" si="2"/>
        <v>-2.0769292367685876E-2</v>
      </c>
      <c r="S7" s="352">
        <v>24.325643842304405</v>
      </c>
      <c r="T7" s="352">
        <v>24.310868245294476</v>
      </c>
      <c r="U7" s="61">
        <f t="shared" si="3"/>
        <v>-6.0740826042327001E-4</v>
      </c>
      <c r="V7" s="112">
        <v>21.107266435986158</v>
      </c>
      <c r="W7" s="112">
        <v>20.40358744394619</v>
      </c>
      <c r="X7" s="61">
        <f t="shared" si="4"/>
        <v>-3.3338234213041162E-2</v>
      </c>
    </row>
    <row r="8" spans="3:24" ht="15" customHeight="1">
      <c r="C8" s="351" t="s">
        <v>341</v>
      </c>
      <c r="D8" s="112">
        <v>10.0818181818182</v>
      </c>
      <c r="E8" s="112">
        <v>11.218181818181819</v>
      </c>
      <c r="F8" s="112">
        <v>10.945454545454545</v>
      </c>
      <c r="G8" s="112">
        <v>11.527272727272727</v>
      </c>
      <c r="H8" s="17">
        <f t="shared" si="0"/>
        <v>0.11271415689810449</v>
      </c>
      <c r="I8" s="17">
        <f t="shared" si="0"/>
        <v>-2.4311183144246407E-2</v>
      </c>
      <c r="J8" s="17">
        <f>G8/F8-1</f>
        <v>5.315614617940212E-2</v>
      </c>
      <c r="K8" s="112">
        <v>11.629297458893872</v>
      </c>
      <c r="L8" s="112">
        <v>12.854783000450517</v>
      </c>
      <c r="M8" s="112">
        <v>11.867553767600185</v>
      </c>
      <c r="N8" s="61">
        <f t="shared" si="1"/>
        <v>0.10537915518012797</v>
      </c>
      <c r="O8" s="96">
        <f t="shared" si="1"/>
        <v>-7.6798591840541608E-2</v>
      </c>
      <c r="P8" s="352">
        <v>10.756676557863502</v>
      </c>
      <c r="Q8" s="352">
        <v>12.963304444034668</v>
      </c>
      <c r="R8" s="61">
        <f t="shared" si="2"/>
        <v>0.2051403027971539</v>
      </c>
      <c r="S8" s="352">
        <v>10.472354448919809</v>
      </c>
      <c r="T8" s="352">
        <v>11.329690346083789</v>
      </c>
      <c r="U8" s="61">
        <f t="shared" si="3"/>
        <v>8.1866585145273785E-2</v>
      </c>
      <c r="V8" s="112">
        <v>13.56401384083045</v>
      </c>
      <c r="W8" s="112">
        <v>11.098654708520179</v>
      </c>
      <c r="X8" s="61">
        <f t="shared" si="4"/>
        <v>-0.18175734419328271</v>
      </c>
    </row>
    <row r="9" spans="3:24" ht="15" customHeight="1">
      <c r="C9" s="351" t="s">
        <v>342</v>
      </c>
      <c r="D9" s="112">
        <v>30.236363636363599</v>
      </c>
      <c r="E9" s="112">
        <v>32.518181818181816</v>
      </c>
      <c r="F9" s="112">
        <v>36.063636363636363</v>
      </c>
      <c r="G9" s="112">
        <v>41.127272727272725</v>
      </c>
      <c r="H9" s="17">
        <f t="shared" si="0"/>
        <v>7.5466025255563451E-2</v>
      </c>
      <c r="I9" s="17">
        <f t="shared" si="0"/>
        <v>0.10902991333519707</v>
      </c>
      <c r="J9" s="17">
        <f t="shared" si="0"/>
        <v>0.14040836904461806</v>
      </c>
      <c r="K9" s="112">
        <v>36.128550074738413</v>
      </c>
      <c r="L9" s="112">
        <v>40.111127796966514</v>
      </c>
      <c r="M9" s="112">
        <v>44.607767290731857</v>
      </c>
      <c r="N9" s="61">
        <f t="shared" si="1"/>
        <v>0.11023353314731477</v>
      </c>
      <c r="O9" s="96">
        <f t="shared" si="1"/>
        <v>0.11210453908267848</v>
      </c>
      <c r="P9" s="352">
        <v>35.274480712166174</v>
      </c>
      <c r="Q9" s="352">
        <v>38.20763415083902</v>
      </c>
      <c r="R9" s="61">
        <f t="shared" si="2"/>
        <v>8.3152278345552055E-2</v>
      </c>
      <c r="S9" s="352">
        <v>34.553887464909067</v>
      </c>
      <c r="T9" s="352">
        <v>39.599271402550094</v>
      </c>
      <c r="U9" s="61">
        <f t="shared" si="3"/>
        <v>0.14601494383996094</v>
      </c>
      <c r="V9" s="112">
        <v>40.934256055363321</v>
      </c>
      <c r="W9" s="112">
        <v>43.834080717488789</v>
      </c>
      <c r="X9" s="61">
        <f t="shared" si="4"/>
        <v>7.0841025135609526E-2</v>
      </c>
    </row>
    <row r="10" spans="3:24" ht="15" customHeight="1">
      <c r="C10" s="351" t="s">
        <v>343</v>
      </c>
      <c r="D10" s="112">
        <f>SUM(D8:D9)</f>
        <v>40.318181818181799</v>
      </c>
      <c r="E10" s="112">
        <f t="shared" ref="E10:G10" si="5">SUM(E8:E9)</f>
        <v>43.736363636363635</v>
      </c>
      <c r="F10" s="112">
        <f t="shared" si="5"/>
        <v>47.009090909090908</v>
      </c>
      <c r="G10" s="112">
        <f t="shared" si="5"/>
        <v>52.654545454545456</v>
      </c>
      <c r="H10" s="17">
        <f>E10/D10-1</f>
        <v>8.4780157835400605E-2</v>
      </c>
      <c r="I10" s="17">
        <f t="shared" si="0"/>
        <v>7.4828517979629972E-2</v>
      </c>
      <c r="J10" s="17">
        <f>G10/F10-1</f>
        <v>0.1200928253722684</v>
      </c>
      <c r="K10" s="112">
        <f t="shared" ref="K10:M10" si="6">SUM(K8:K9)</f>
        <v>47.757847533632287</v>
      </c>
      <c r="L10" s="112">
        <f t="shared" si="6"/>
        <v>52.965910797417031</v>
      </c>
      <c r="M10" s="112">
        <f t="shared" si="6"/>
        <v>56.475321058332042</v>
      </c>
      <c r="N10" s="61">
        <f t="shared" si="1"/>
        <v>0.10905146552338008</v>
      </c>
      <c r="O10" s="96">
        <f t="shared" si="1"/>
        <v>6.6257904529155365E-2</v>
      </c>
      <c r="P10" s="352"/>
      <c r="Q10" s="352"/>
      <c r="R10" s="61"/>
      <c r="S10" s="352"/>
      <c r="T10" s="352"/>
      <c r="U10" s="61"/>
      <c r="V10" s="112">
        <f t="shared" ref="V10:W10" si="7">SUM(V8:V9)</f>
        <v>54.498269896193769</v>
      </c>
      <c r="W10" s="112">
        <f t="shared" si="7"/>
        <v>54.932735426008968</v>
      </c>
      <c r="X10" s="61">
        <f>W10/V10-1</f>
        <v>7.9720976581962866E-3</v>
      </c>
    </row>
    <row r="11" spans="3:24" ht="15" customHeight="1">
      <c r="C11" s="353" t="s">
        <v>344</v>
      </c>
      <c r="D11" s="49">
        <v>32.009090909090901</v>
      </c>
      <c r="E11" s="49">
        <v>28.545454545454547</v>
      </c>
      <c r="F11" s="49">
        <v>27.072727272727274</v>
      </c>
      <c r="G11" s="49">
        <v>22.4</v>
      </c>
      <c r="H11" s="102">
        <f t="shared" si="0"/>
        <v>-0.10820789548423715</v>
      </c>
      <c r="I11" s="102">
        <f t="shared" si="0"/>
        <v>-5.1592356687898078E-2</v>
      </c>
      <c r="J11" s="102">
        <f t="shared" si="0"/>
        <v>-0.1725990597716589</v>
      </c>
      <c r="K11" s="49">
        <v>26.756352765321374</v>
      </c>
      <c r="L11" s="49">
        <v>23.426940982129448</v>
      </c>
      <c r="M11" s="49">
        <v>21.228531641652484</v>
      </c>
      <c r="N11" s="61">
        <f t="shared" si="1"/>
        <v>-0.12443444038856977</v>
      </c>
      <c r="O11" s="96">
        <f t="shared" si="1"/>
        <v>-9.3841075629718551E-2</v>
      </c>
      <c r="P11" s="354">
        <v>27.856083086053413</v>
      </c>
      <c r="Q11" s="354">
        <v>24.008851189378571</v>
      </c>
      <c r="R11" s="61">
        <f t="shared" si="2"/>
        <v>-0.1381110145597253</v>
      </c>
      <c r="S11" s="354">
        <v>28.280239228609791</v>
      </c>
      <c r="T11" s="354">
        <v>23.193685488767457</v>
      </c>
      <c r="U11" s="61">
        <f t="shared" si="3"/>
        <v>-0.17986247212139939</v>
      </c>
      <c r="V11" s="49">
        <v>22.629757785467127</v>
      </c>
      <c r="W11" s="49">
        <v>23.318385650224215</v>
      </c>
      <c r="X11" s="61">
        <f t="shared" si="4"/>
        <v>3.0430191577186294E-2</v>
      </c>
    </row>
    <row r="12" spans="3:24" ht="15" customHeight="1">
      <c r="C12" s="84" t="s">
        <v>140</v>
      </c>
      <c r="D12" s="112">
        <v>3.9</v>
      </c>
      <c r="E12" s="112">
        <v>3.1727272727272728</v>
      </c>
      <c r="F12" s="112">
        <v>2.290909090909091</v>
      </c>
      <c r="G12" s="112">
        <v>1.3818181818181818</v>
      </c>
      <c r="H12" s="17">
        <f t="shared" si="0"/>
        <v>-0.18648018648018638</v>
      </c>
      <c r="I12" s="17">
        <f t="shared" si="0"/>
        <v>-0.27793696275071633</v>
      </c>
      <c r="J12" s="17">
        <f t="shared" si="0"/>
        <v>-0.39682539682539686</v>
      </c>
      <c r="K12" s="112">
        <v>3.5276532137518686</v>
      </c>
      <c r="L12" s="112">
        <v>1.9672623517044601</v>
      </c>
      <c r="M12" s="112">
        <v>1.2068698746712052</v>
      </c>
      <c r="N12" s="61">
        <f t="shared" si="1"/>
        <v>-0.44233113843632044</v>
      </c>
      <c r="O12" s="96">
        <f t="shared" si="1"/>
        <v>-0.38652316828736211</v>
      </c>
      <c r="P12" s="354">
        <v>2.8375370919881306</v>
      </c>
      <c r="Q12" s="354">
        <v>2.028397565922921</v>
      </c>
      <c r="R12" s="61">
        <f t="shared" si="2"/>
        <v>-0.28515557676755621</v>
      </c>
      <c r="S12" s="354">
        <v>2.3678750152569266</v>
      </c>
      <c r="T12" s="354">
        <v>1.5664845173041895</v>
      </c>
      <c r="U12" s="61">
        <f t="shared" si="3"/>
        <v>-0.33844290462509152</v>
      </c>
      <c r="V12" s="112">
        <v>1.7647058823529411</v>
      </c>
      <c r="W12" s="112">
        <v>1.3452914798206279</v>
      </c>
      <c r="X12" s="61">
        <f t="shared" si="4"/>
        <v>-0.23766816143497749</v>
      </c>
    </row>
    <row r="13" spans="3:24" ht="15" customHeight="1">
      <c r="C13" s="173" t="s">
        <v>208</v>
      </c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</row>
    <row r="14" spans="3:24">
      <c r="C14" s="355"/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5"/>
      <c r="U14"/>
      <c r="V14"/>
      <c r="W14"/>
    </row>
    <row r="15" spans="3:24" ht="14.25" customHeight="1"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0"/>
      <c r="Q15" s="30"/>
      <c r="R15" s="31"/>
      <c r="U15"/>
      <c r="V15"/>
      <c r="W15"/>
    </row>
    <row r="16" spans="3:24"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U16"/>
      <c r="V16"/>
      <c r="W16"/>
    </row>
    <row r="17" spans="3:23"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U17"/>
      <c r="V17"/>
      <c r="W17"/>
    </row>
    <row r="18" spans="3:23"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U18"/>
      <c r="V18"/>
      <c r="W18"/>
    </row>
    <row r="19" spans="3:23">
      <c r="U19"/>
      <c r="V19"/>
      <c r="W19"/>
    </row>
    <row r="20" spans="3:23">
      <c r="U20"/>
      <c r="V20"/>
      <c r="W20"/>
    </row>
    <row r="21" spans="3:23">
      <c r="U21"/>
      <c r="V21"/>
      <c r="W21"/>
    </row>
  </sheetData>
  <mergeCells count="2">
    <mergeCell ref="C4:X4"/>
    <mergeCell ref="C13:X1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5" orientation="landscape" r:id="rId1"/>
  <headerFooter>
    <oddHeader>&amp;L&amp;G&amp;CEncuesta de Turismo Receptivo&amp;RAño 2011</oddHeader>
    <oddFooter>&amp;LTurismo de Tenerife&amp;R&amp;P</oddFooter>
  </headerFooter>
  <ignoredErrors>
    <ignoredError sqref="D10:G10 K10:M10" formulaRange="1"/>
  </ignoredErrors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C2:X54"/>
  <sheetViews>
    <sheetView showGridLines="0" zoomScaleNormal="100" workbookViewId="0"/>
  </sheetViews>
  <sheetFormatPr baseColWidth="10" defaultRowHeight="12.75"/>
  <cols>
    <col min="1" max="2" width="11.42578125" style="1"/>
    <col min="3" max="3" width="17" style="1" customWidth="1"/>
    <col min="4" max="10" width="9.7109375" style="1" customWidth="1"/>
    <col min="11" max="11" width="10.140625" style="1" customWidth="1"/>
    <col min="12" max="13" width="10.42578125" style="1" customWidth="1"/>
    <col min="14" max="15" width="10.5703125" style="1" customWidth="1"/>
    <col min="16" max="18" width="11.42578125" style="1" hidden="1" customWidth="1"/>
    <col min="19" max="21" width="11.42578125" hidden="1" customWidth="1"/>
    <col min="22" max="22" width="13.85546875" hidden="1" customWidth="1"/>
    <col min="23" max="23" width="13.85546875" style="1" hidden="1" customWidth="1"/>
    <col min="24" max="24" width="14.140625" style="1" hidden="1" customWidth="1"/>
    <col min="25" max="25" width="23.85546875" style="1" customWidth="1"/>
    <col min="26" max="26" width="14.5703125" style="1" customWidth="1"/>
    <col min="27" max="27" width="13.28515625" style="1" customWidth="1"/>
    <col min="28" max="28" width="13.140625" style="1" customWidth="1"/>
    <col min="29" max="29" width="14.140625" style="1" customWidth="1"/>
    <col min="30" max="30" width="11.42578125" style="1" customWidth="1"/>
    <col min="31" max="31" width="5.5703125" style="1" customWidth="1"/>
    <col min="32" max="32" width="23.85546875" style="1" bestFit="1" customWidth="1"/>
    <col min="33" max="33" width="11.42578125" style="1"/>
    <col min="34" max="34" width="5.5703125" style="1" customWidth="1"/>
    <col min="35" max="35" width="23.85546875" style="1" bestFit="1" customWidth="1"/>
    <col min="36" max="36" width="11.42578125" style="1"/>
    <col min="37" max="37" width="5.5703125" style="1" customWidth="1"/>
    <col min="38" max="38" width="13.85546875" style="1" bestFit="1" customWidth="1"/>
    <col min="39" max="39" width="11.42578125" style="1"/>
    <col min="40" max="40" width="5.5703125" style="1" customWidth="1"/>
    <col min="41" max="41" width="13.85546875" style="1" bestFit="1" customWidth="1"/>
    <col min="42" max="42" width="11.42578125" style="1"/>
    <col min="43" max="43" width="5.5703125" style="1" customWidth="1"/>
    <col min="44" max="16384" width="11.42578125" style="1"/>
  </cols>
  <sheetData>
    <row r="2" spans="3:24" ht="32.25" customHeight="1"/>
    <row r="3" spans="3:24" ht="36" customHeight="1">
      <c r="C3" s="255" t="s">
        <v>345</v>
      </c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</row>
    <row r="4" spans="3:24" ht="15" customHeight="1">
      <c r="C4" s="13"/>
      <c r="D4" s="13">
        <v>2007</v>
      </c>
      <c r="E4" s="13">
        <v>2008</v>
      </c>
      <c r="F4" s="13">
        <v>2009</v>
      </c>
      <c r="G4" s="13">
        <v>2010</v>
      </c>
      <c r="H4" s="14" t="s">
        <v>497</v>
      </c>
      <c r="I4" s="14" t="s">
        <v>498</v>
      </c>
      <c r="J4" s="14" t="s">
        <v>322</v>
      </c>
      <c r="K4" s="14" t="s">
        <v>148</v>
      </c>
      <c r="L4" s="14" t="s">
        <v>149</v>
      </c>
      <c r="M4" s="14" t="s">
        <v>111</v>
      </c>
      <c r="N4" s="14" t="s">
        <v>346</v>
      </c>
      <c r="O4" s="14" t="s">
        <v>347</v>
      </c>
      <c r="P4" s="14" t="s">
        <v>161</v>
      </c>
      <c r="Q4" s="14" t="s">
        <v>162</v>
      </c>
      <c r="R4" s="14" t="s">
        <v>260</v>
      </c>
      <c r="S4" s="14" t="s">
        <v>219</v>
      </c>
      <c r="T4" s="14" t="s">
        <v>220</v>
      </c>
      <c r="U4" s="14" t="s">
        <v>261</v>
      </c>
      <c r="V4" s="14" t="s">
        <v>51</v>
      </c>
      <c r="W4" s="14" t="s">
        <v>52</v>
      </c>
      <c r="X4" s="14" t="s">
        <v>110</v>
      </c>
    </row>
    <row r="5" spans="3:24" ht="15" customHeight="1">
      <c r="C5" s="356" t="s">
        <v>78</v>
      </c>
      <c r="D5" s="16">
        <v>76.923076923076906</v>
      </c>
      <c r="E5" s="16">
        <v>84.912280701754383</v>
      </c>
      <c r="F5" s="16">
        <v>84.429065743944633</v>
      </c>
      <c r="G5" s="16">
        <v>92.129629629629633</v>
      </c>
      <c r="H5" s="17">
        <f>IFERROR(E5/D5-1,"-")</f>
        <v>0.10385964912280721</v>
      </c>
      <c r="I5" s="17">
        <f t="shared" ref="I5:J23" si="0">F5/E5-1</f>
        <v>-5.6907546684206167E-3</v>
      </c>
      <c r="J5" s="17">
        <f t="shared" si="0"/>
        <v>9.1207498482088756E-2</v>
      </c>
      <c r="K5" s="16">
        <v>82.196969696969703</v>
      </c>
      <c r="L5" s="16">
        <v>90.393013100436676</v>
      </c>
      <c r="M5" s="16">
        <v>88.333333333333329</v>
      </c>
      <c r="N5" s="17">
        <f>L5/K5-1</f>
        <v>9.9712233111303172E-2</v>
      </c>
      <c r="O5" s="17">
        <f t="shared" ref="N5:O23" si="1">M5/L5-1</f>
        <v>-2.278582930756845E-2</v>
      </c>
      <c r="P5" s="16">
        <v>80.924855491329481</v>
      </c>
      <c r="Q5" s="16">
        <v>91.366906474820141</v>
      </c>
      <c r="R5" s="17">
        <f t="shared" ref="R5:R23" si="2">Q5/P5-1</f>
        <v>0.12903391572456324</v>
      </c>
      <c r="S5" s="16">
        <v>82.291666666666671</v>
      </c>
      <c r="T5" s="16">
        <v>92</v>
      </c>
      <c r="U5" s="17">
        <f t="shared" ref="U5:U23" si="3">T5/S5-1</f>
        <v>0.11797468354430363</v>
      </c>
      <c r="V5" s="16">
        <v>91.666666666666671</v>
      </c>
      <c r="W5" s="16">
        <v>83.333333333333329</v>
      </c>
      <c r="X5" s="17">
        <f t="shared" ref="X5:X23" si="4">W5/V5-1</f>
        <v>-9.090909090909105E-2</v>
      </c>
    </row>
    <row r="6" spans="3:24" ht="15" customHeight="1">
      <c r="C6" s="356" t="s">
        <v>213</v>
      </c>
      <c r="D6" s="16">
        <v>77.027027027027003</v>
      </c>
      <c r="E6" s="16">
        <v>86.631016042780743</v>
      </c>
      <c r="F6" s="16">
        <v>82.58064516129032</v>
      </c>
      <c r="G6" s="16">
        <v>86.627906976744185</v>
      </c>
      <c r="H6" s="17">
        <f t="shared" ref="H6:H22" si="5">IFERROR(E6/D6-1,"-")</f>
        <v>0.12468336616943465</v>
      </c>
      <c r="I6" s="17">
        <f t="shared" si="0"/>
        <v>-4.6754281162883271E-2</v>
      </c>
      <c r="J6" s="17">
        <f t="shared" si="0"/>
        <v>4.9009811046511587E-2</v>
      </c>
      <c r="K6" s="16">
        <v>78.688524590163937</v>
      </c>
      <c r="L6" s="16">
        <v>81.415929203539818</v>
      </c>
      <c r="M6" s="16">
        <v>78.888888888888886</v>
      </c>
      <c r="N6" s="17">
        <f t="shared" si="1"/>
        <v>3.4660766961651879E-2</v>
      </c>
      <c r="O6" s="17">
        <f t="shared" si="1"/>
        <v>-3.1038647342995107E-2</v>
      </c>
      <c r="P6" s="16">
        <v>83.333333333333329</v>
      </c>
      <c r="Q6" s="16">
        <v>85.84905660377359</v>
      </c>
      <c r="R6" s="17">
        <f t="shared" si="2"/>
        <v>3.0188679245283234E-2</v>
      </c>
      <c r="S6" s="16">
        <v>85.714285714285708</v>
      </c>
      <c r="T6" s="16">
        <v>85.507246376811594</v>
      </c>
      <c r="U6" s="17">
        <f t="shared" si="3"/>
        <v>-2.4154589371979673E-3</v>
      </c>
      <c r="V6" s="16">
        <v>88.059701492537314</v>
      </c>
      <c r="W6" s="16">
        <v>58.333333333333336</v>
      </c>
      <c r="X6" s="17">
        <f t="shared" si="4"/>
        <v>-0.33757062146892658</v>
      </c>
    </row>
    <row r="7" spans="3:24" ht="15" customHeight="1">
      <c r="C7" s="356" t="s">
        <v>84</v>
      </c>
      <c r="D7" s="16">
        <v>75.757575757575793</v>
      </c>
      <c r="E7" s="16">
        <v>81.395348837209298</v>
      </c>
      <c r="F7" s="16">
        <v>79.761904761904759</v>
      </c>
      <c r="G7" s="16">
        <v>86.336633663366342</v>
      </c>
      <c r="H7" s="17">
        <f t="shared" si="5"/>
        <v>7.4418604651162124E-2</v>
      </c>
      <c r="I7" s="17">
        <f t="shared" si="0"/>
        <v>-2.0068027210884298E-2</v>
      </c>
      <c r="J7" s="17">
        <f t="shared" si="0"/>
        <v>8.2429436973548098E-2</v>
      </c>
      <c r="K7" s="112">
        <v>79.286335944299395</v>
      </c>
      <c r="L7" s="112">
        <v>83.824928639391061</v>
      </c>
      <c r="M7" s="16">
        <v>86.624869383490079</v>
      </c>
      <c r="N7" s="17">
        <f t="shared" si="1"/>
        <v>5.7243062641715969E-2</v>
      </c>
      <c r="O7" s="17">
        <f t="shared" si="1"/>
        <v>3.3402244291124594E-2</v>
      </c>
      <c r="P7" s="112">
        <v>77.536231884057969</v>
      </c>
      <c r="Q7" s="112">
        <v>85.179153094462535</v>
      </c>
      <c r="R7" s="17">
        <f t="shared" si="2"/>
        <v>9.857225486316179E-2</v>
      </c>
      <c r="S7" s="112">
        <v>78.266850068775796</v>
      </c>
      <c r="T7" s="112">
        <v>85.536547433903579</v>
      </c>
      <c r="U7" s="17">
        <f t="shared" si="3"/>
        <v>9.2883479515780243E-2</v>
      </c>
      <c r="V7" s="16">
        <v>84.957264957264954</v>
      </c>
      <c r="W7" s="16">
        <v>84.337349397590359</v>
      </c>
      <c r="X7" s="17">
        <f t="shared" si="4"/>
        <v>-7.2967928050229336E-3</v>
      </c>
    </row>
    <row r="8" spans="3:24" ht="15" customHeight="1">
      <c r="C8" s="357" t="s">
        <v>82</v>
      </c>
      <c r="D8" s="112">
        <v>81.875</v>
      </c>
      <c r="E8" s="112">
        <v>78.854625550660799</v>
      </c>
      <c r="F8" s="112">
        <v>81.308411214953267</v>
      </c>
      <c r="G8" s="112">
        <v>85.227272727272734</v>
      </c>
      <c r="H8" s="17">
        <f t="shared" si="5"/>
        <v>-3.6890069610249765E-2</v>
      </c>
      <c r="I8" s="17">
        <f t="shared" si="0"/>
        <v>3.1117840547172593E-2</v>
      </c>
      <c r="J8" s="17">
        <f t="shared" si="0"/>
        <v>4.8197492163009503E-2</v>
      </c>
      <c r="K8" s="16">
        <v>80.434782608695656</v>
      </c>
      <c r="L8" s="16">
        <v>80.808080808080803</v>
      </c>
      <c r="M8" s="112">
        <v>91.666666666666671</v>
      </c>
      <c r="N8" s="17">
        <f t="shared" si="1"/>
        <v>4.6410046410045869E-3</v>
      </c>
      <c r="O8" s="17">
        <f t="shared" si="1"/>
        <v>0.13437500000000013</v>
      </c>
      <c r="P8" s="16">
        <v>79.338842975206617</v>
      </c>
      <c r="Q8" s="16">
        <v>79.27927927927928</v>
      </c>
      <c r="R8" s="17">
        <f t="shared" si="2"/>
        <v>-7.507507507508171E-4</v>
      </c>
      <c r="S8" s="16">
        <v>80.158730158730165</v>
      </c>
      <c r="T8" s="16">
        <v>80.165289256198349</v>
      </c>
      <c r="U8" s="17">
        <f t="shared" si="3"/>
        <v>8.1826364454640199E-5</v>
      </c>
      <c r="V8" s="112">
        <v>77.41935483870968</v>
      </c>
      <c r="W8" s="112">
        <v>89.10891089108911</v>
      </c>
      <c r="X8" s="17">
        <f t="shared" si="4"/>
        <v>0.1509900990099009</v>
      </c>
    </row>
    <row r="9" spans="3:24" ht="15" customHeight="1">
      <c r="C9" s="356" t="s">
        <v>85</v>
      </c>
      <c r="D9" s="16">
        <v>72.483221476510096</v>
      </c>
      <c r="E9" s="16">
        <v>78.419452887538</v>
      </c>
      <c r="F9" s="16">
        <v>75</v>
      </c>
      <c r="G9" s="16">
        <v>85.014409221902014</v>
      </c>
      <c r="H9" s="17">
        <f t="shared" si="5"/>
        <v>8.1898007429922037E-2</v>
      </c>
      <c r="I9" s="17">
        <f t="shared" si="0"/>
        <v>-4.3604651162790775E-2</v>
      </c>
      <c r="J9" s="17">
        <f t="shared" si="0"/>
        <v>0.13352545629202694</v>
      </c>
      <c r="K9" s="16">
        <v>75.862068965517238</v>
      </c>
      <c r="L9" s="16">
        <v>82.012195121951223</v>
      </c>
      <c r="M9" s="16">
        <v>82.662538699690401</v>
      </c>
      <c r="N9" s="17">
        <f t="shared" si="1"/>
        <v>8.1069844789356971E-2</v>
      </c>
      <c r="O9" s="17">
        <f t="shared" si="1"/>
        <v>7.9298399070055758E-3</v>
      </c>
      <c r="P9" s="16">
        <v>72.636815920398007</v>
      </c>
      <c r="Q9" s="16">
        <v>85.353535353535349</v>
      </c>
      <c r="R9" s="17">
        <f t="shared" si="2"/>
        <v>0.17507264425072644</v>
      </c>
      <c r="S9" s="16">
        <v>73.333333333333329</v>
      </c>
      <c r="T9" s="16">
        <v>85.4368932038835</v>
      </c>
      <c r="U9" s="17">
        <f t="shared" si="3"/>
        <v>0.16504854368932054</v>
      </c>
      <c r="V9" s="16">
        <v>85.051546391752581</v>
      </c>
      <c r="W9" s="16">
        <v>80.124223602484477</v>
      </c>
      <c r="X9" s="17">
        <f t="shared" si="4"/>
        <v>-5.7933370976849252E-2</v>
      </c>
    </row>
    <row r="10" spans="3:24" ht="15" customHeight="1">
      <c r="C10" s="356" t="s">
        <v>87</v>
      </c>
      <c r="D10" s="16">
        <v>74.093264248704699</v>
      </c>
      <c r="E10" s="16">
        <v>83.393501805054157</v>
      </c>
      <c r="F10" s="16">
        <v>79.635258358662611</v>
      </c>
      <c r="G10" s="16">
        <v>84.132841328413278</v>
      </c>
      <c r="H10" s="17">
        <f t="shared" si="5"/>
        <v>0.12552068869758348</v>
      </c>
      <c r="I10" s="17">
        <f t="shared" si="0"/>
        <v>-4.5066382452400799E-2</v>
      </c>
      <c r="J10" s="17">
        <f t="shared" si="0"/>
        <v>5.6477282330075207E-2</v>
      </c>
      <c r="K10" s="16">
        <v>79.804560260586314</v>
      </c>
      <c r="L10" s="16">
        <v>82.770270270270274</v>
      </c>
      <c r="M10" s="16">
        <v>87.062937062937067</v>
      </c>
      <c r="N10" s="17">
        <f t="shared" si="1"/>
        <v>3.7162162162162282E-2</v>
      </c>
      <c r="O10" s="17">
        <f t="shared" si="1"/>
        <v>5.1862423290994775E-2</v>
      </c>
      <c r="P10" s="16">
        <v>78.461538461538467</v>
      </c>
      <c r="Q10" s="16">
        <v>83.734939759036138</v>
      </c>
      <c r="R10" s="17">
        <f t="shared" si="2"/>
        <v>6.7210016536735084E-2</v>
      </c>
      <c r="S10" s="16">
        <v>78.391959798994975</v>
      </c>
      <c r="T10" s="16">
        <v>83.734939759036138</v>
      </c>
      <c r="U10" s="17">
        <f t="shared" si="3"/>
        <v>6.8157244362063496E-2</v>
      </c>
      <c r="V10" s="16">
        <v>83.734939759036138</v>
      </c>
      <c r="W10" s="16">
        <v>86.428571428571431</v>
      </c>
      <c r="X10" s="17">
        <f t="shared" si="4"/>
        <v>3.2168550873586943E-2</v>
      </c>
    </row>
    <row r="11" spans="3:24" ht="15" customHeight="1">
      <c r="C11" s="356" t="s">
        <v>74</v>
      </c>
      <c r="D11" s="16">
        <v>74.765917602996296</v>
      </c>
      <c r="E11" s="16">
        <v>78.032449137265004</v>
      </c>
      <c r="F11" s="16">
        <v>78.406436542953543</v>
      </c>
      <c r="G11" s="16">
        <v>82.025057530043469</v>
      </c>
      <c r="H11" s="17">
        <f t="shared" si="5"/>
        <v>4.3690114948014669E-2</v>
      </c>
      <c r="I11" s="17">
        <f t="shared" si="0"/>
        <v>4.7927164894012719E-3</v>
      </c>
      <c r="J11" s="17">
        <f t="shared" si="0"/>
        <v>4.6152090907836785E-2</v>
      </c>
      <c r="K11" s="16">
        <v>77.773000859845226</v>
      </c>
      <c r="L11" s="16">
        <v>79.294414111717771</v>
      </c>
      <c r="M11" s="16">
        <v>82.051282051282058</v>
      </c>
      <c r="N11" s="17">
        <f t="shared" si="1"/>
        <v>1.9562228987592745E-2</v>
      </c>
      <c r="O11" s="17">
        <f t="shared" si="1"/>
        <v>3.4767492394611077E-2</v>
      </c>
      <c r="P11" s="16">
        <v>78.206521739130437</v>
      </c>
      <c r="Q11" s="16">
        <v>80.104712041884824</v>
      </c>
      <c r="R11" s="17">
        <f t="shared" si="2"/>
        <v>2.4271509083169329E-2</v>
      </c>
      <c r="S11" s="16">
        <v>78.176597272074659</v>
      </c>
      <c r="T11" s="16">
        <v>81.405817174515235</v>
      </c>
      <c r="U11" s="17">
        <f t="shared" si="3"/>
        <v>4.1306733921944172E-2</v>
      </c>
      <c r="V11" s="16">
        <v>78.89237199582027</v>
      </c>
      <c r="W11" s="16">
        <v>77.968036529680361</v>
      </c>
      <c r="X11" s="17">
        <f t="shared" si="4"/>
        <v>-1.1716411140342942E-2</v>
      </c>
    </row>
    <row r="12" spans="3:24" ht="15" customHeight="1">
      <c r="C12" s="86" t="s">
        <v>81</v>
      </c>
      <c r="D12" s="24">
        <v>64.090909090909093</v>
      </c>
      <c r="E12" s="24">
        <v>68.281818181818181</v>
      </c>
      <c r="F12" s="24">
        <v>70.63636363636364</v>
      </c>
      <c r="G12" s="24">
        <v>76.218181818181819</v>
      </c>
      <c r="H12" s="123">
        <f t="shared" si="5"/>
        <v>6.5390070921985677E-2</v>
      </c>
      <c r="I12" s="123">
        <f t="shared" si="0"/>
        <v>3.4482758620689724E-2</v>
      </c>
      <c r="J12" s="123">
        <f t="shared" si="0"/>
        <v>7.9021879021879071E-2</v>
      </c>
      <c r="K12" s="24">
        <v>69.715994020926757</v>
      </c>
      <c r="L12" s="24">
        <v>74.605796666166086</v>
      </c>
      <c r="M12" s="24">
        <v>77.564598483676306</v>
      </c>
      <c r="N12" s="123">
        <f t="shared" si="1"/>
        <v>7.0138893003111269E-2</v>
      </c>
      <c r="O12" s="123">
        <f t="shared" si="1"/>
        <v>3.9659141108696838E-2</v>
      </c>
      <c r="P12" s="24">
        <v>69.306379821958458</v>
      </c>
      <c r="Q12" s="24">
        <v>73.962751244698509</v>
      </c>
      <c r="R12" s="123">
        <f t="shared" si="2"/>
        <v>6.7185321678925325E-2</v>
      </c>
      <c r="S12" s="24">
        <v>69.351885756133285</v>
      </c>
      <c r="T12" s="24">
        <v>75.239829993928353</v>
      </c>
      <c r="U12" s="123">
        <f t="shared" si="3"/>
        <v>8.4899554981089365E-2</v>
      </c>
      <c r="V12" s="24">
        <v>75.605536332179938</v>
      </c>
      <c r="W12" s="24">
        <v>75.336322869955154</v>
      </c>
      <c r="X12" s="123">
        <f t="shared" si="4"/>
        <v>-3.5607638710738465E-3</v>
      </c>
    </row>
    <row r="13" spans="3:24" ht="15" customHeight="1">
      <c r="C13" s="356" t="s">
        <v>83</v>
      </c>
      <c r="D13" s="16">
        <v>65.406976744186096</v>
      </c>
      <c r="E13" s="16">
        <v>65.096952908587255</v>
      </c>
      <c r="F13" s="16">
        <v>66.402116402116405</v>
      </c>
      <c r="G13" s="16">
        <v>73.80952380952381</v>
      </c>
      <c r="H13" s="17">
        <f t="shared" si="5"/>
        <v>-4.7399199753778154E-3</v>
      </c>
      <c r="I13" s="17">
        <f t="shared" si="0"/>
        <v>2.0049532815490378E-2</v>
      </c>
      <c r="J13" s="17">
        <f t="shared" si="0"/>
        <v>0.11155378486055767</v>
      </c>
      <c r="K13" s="112">
        <v>64.192139737991269</v>
      </c>
      <c r="L13" s="112">
        <v>73.094170403587441</v>
      </c>
      <c r="M13" s="16">
        <v>75</v>
      </c>
      <c r="N13" s="17">
        <f t="shared" si="1"/>
        <v>0.13867789268173625</v>
      </c>
      <c r="O13" s="17">
        <f t="shared" si="1"/>
        <v>2.6073619631901801E-2</v>
      </c>
      <c r="P13" s="112">
        <v>63.535911602209943</v>
      </c>
      <c r="Q13" s="112">
        <v>75.568181818181813</v>
      </c>
      <c r="R13" s="17">
        <f t="shared" si="2"/>
        <v>0.18937747035573116</v>
      </c>
      <c r="S13" s="112">
        <v>65.03496503496504</v>
      </c>
      <c r="T13" s="112">
        <v>74.358974358974365</v>
      </c>
      <c r="U13" s="17">
        <f t="shared" si="3"/>
        <v>0.14336917562724016</v>
      </c>
      <c r="V13" s="16">
        <v>76.041666666666671</v>
      </c>
      <c r="W13" s="16">
        <v>77.272727272727266</v>
      </c>
      <c r="X13" s="17">
        <f t="shared" si="4"/>
        <v>1.6189290161892744E-2</v>
      </c>
    </row>
    <row r="14" spans="3:24" ht="15" customHeight="1">
      <c r="C14" s="356" t="s">
        <v>77</v>
      </c>
      <c r="D14" s="16">
        <v>58.798017348203203</v>
      </c>
      <c r="E14" s="16">
        <v>63.289382373351842</v>
      </c>
      <c r="F14" s="16">
        <v>64.046579330422119</v>
      </c>
      <c r="G14" s="16">
        <v>72.701555869872706</v>
      </c>
      <c r="H14" s="17">
        <f t="shared" si="5"/>
        <v>7.638633456891375E-2</v>
      </c>
      <c r="I14" s="17">
        <f t="shared" si="0"/>
        <v>1.1964044025638998E-2</v>
      </c>
      <c r="J14" s="17">
        <f t="shared" si="0"/>
        <v>0.13513565642278524</v>
      </c>
      <c r="K14" s="16">
        <v>60.917030567685586</v>
      </c>
      <c r="L14" s="16">
        <v>65.738758029978584</v>
      </c>
      <c r="M14" s="16">
        <v>72.29580573951435</v>
      </c>
      <c r="N14" s="17">
        <f t="shared" si="1"/>
        <v>7.9152371961655588E-2</v>
      </c>
      <c r="O14" s="17">
        <f t="shared" si="1"/>
        <v>9.9744015646684225E-2</v>
      </c>
      <c r="P14" s="16">
        <v>63.239436619718312</v>
      </c>
      <c r="Q14" s="16">
        <v>70.22160664819944</v>
      </c>
      <c r="R14" s="17">
        <f t="shared" si="2"/>
        <v>0.11040847929224062</v>
      </c>
      <c r="S14" s="16">
        <v>64.897959183673464</v>
      </c>
      <c r="T14" s="16">
        <v>71.769383697813126</v>
      </c>
      <c r="U14" s="17">
        <f t="shared" si="3"/>
        <v>0.10588044062668023</v>
      </c>
      <c r="V14" s="16">
        <v>67.669172932330824</v>
      </c>
      <c r="W14" s="16">
        <v>69.190600522193208</v>
      </c>
      <c r="X14" s="17">
        <f t="shared" si="4"/>
        <v>2.2483318827966281E-2</v>
      </c>
    </row>
    <row r="15" spans="3:24" ht="15" customHeight="1">
      <c r="C15" s="84" t="s">
        <v>76</v>
      </c>
      <c r="D15" s="112">
        <v>62.820512820512803</v>
      </c>
      <c r="E15" s="112">
        <v>71.428571428571431</v>
      </c>
      <c r="F15" s="112">
        <v>67.948717948717942</v>
      </c>
      <c r="G15" s="112">
        <v>70.886075949367083</v>
      </c>
      <c r="H15" s="17">
        <f t="shared" si="5"/>
        <v>0.1370262390670558</v>
      </c>
      <c r="I15" s="17">
        <f t="shared" si="0"/>
        <v>-4.8717948717948878E-2</v>
      </c>
      <c r="J15" s="17">
        <f t="shared" si="0"/>
        <v>4.3229042273704277E-2</v>
      </c>
      <c r="K15" s="16">
        <v>61.627906976744185</v>
      </c>
      <c r="L15" s="16">
        <v>65.957446808510639</v>
      </c>
      <c r="M15" s="112">
        <v>68.316831683168317</v>
      </c>
      <c r="N15" s="17">
        <f t="shared" si="1"/>
        <v>7.0252910477719865E-2</v>
      </c>
      <c r="O15" s="17">
        <f t="shared" si="1"/>
        <v>3.5771319067390506E-2</v>
      </c>
      <c r="P15" s="16">
        <v>68.831168831168824</v>
      </c>
      <c r="Q15" s="16">
        <v>64.935064935064929</v>
      </c>
      <c r="R15" s="17">
        <f t="shared" si="2"/>
        <v>-5.6603773584905648E-2</v>
      </c>
      <c r="S15" s="16">
        <v>68.333333333333329</v>
      </c>
      <c r="T15" s="16">
        <v>69.642857142857139</v>
      </c>
      <c r="U15" s="17">
        <f t="shared" si="3"/>
        <v>1.9163763066202044E-2</v>
      </c>
      <c r="V15" s="112">
        <v>68.421052631578945</v>
      </c>
      <c r="W15" s="112">
        <v>60.975609756097562</v>
      </c>
      <c r="X15" s="17">
        <f t="shared" si="4"/>
        <v>-0.10881801125703561</v>
      </c>
    </row>
    <row r="16" spans="3:24" ht="15" customHeight="1">
      <c r="C16" s="356" t="s">
        <v>91</v>
      </c>
      <c r="D16" s="16">
        <v>48.731408573928299</v>
      </c>
      <c r="E16" s="16">
        <v>56.110223642172521</v>
      </c>
      <c r="F16" s="16">
        <v>62.841740469772816</v>
      </c>
      <c r="G16" s="16">
        <v>70.777690494893946</v>
      </c>
      <c r="H16" s="17">
        <f t="shared" si="5"/>
        <v>0.15141805427294686</v>
      </c>
      <c r="I16" s="17">
        <f t="shared" si="0"/>
        <v>0.11996952410185857</v>
      </c>
      <c r="J16" s="17">
        <f t="shared" si="0"/>
        <v>0.126284694946321</v>
      </c>
      <c r="K16" s="16">
        <v>61.620658949243101</v>
      </c>
      <c r="L16" s="16">
        <v>69.509043927648577</v>
      </c>
      <c r="M16" s="16">
        <v>74.682306940371461</v>
      </c>
      <c r="N16" s="17">
        <f t="shared" si="1"/>
        <v>0.12801526489522175</v>
      </c>
      <c r="O16" s="17">
        <f t="shared" si="1"/>
        <v>7.4425754123559784E-2</v>
      </c>
      <c r="P16" s="16">
        <v>59.644444444444446</v>
      </c>
      <c r="Q16" s="16">
        <v>64.455782312925166</v>
      </c>
      <c r="R16" s="17">
        <f t="shared" si="2"/>
        <v>8.0666991088536699E-2</v>
      </c>
      <c r="S16" s="16">
        <v>61.022514071294559</v>
      </c>
      <c r="T16" s="16">
        <v>69.694161260426327</v>
      </c>
      <c r="U16" s="17">
        <f t="shared" si="3"/>
        <v>0.14210570182343529</v>
      </c>
      <c r="V16" s="16">
        <v>70.616113744075832</v>
      </c>
      <c r="W16" s="16">
        <v>73.086419753086417</v>
      </c>
      <c r="X16" s="17">
        <f t="shared" si="4"/>
        <v>3.4982185765183527E-2</v>
      </c>
    </row>
    <row r="17" spans="3:24" ht="15" customHeight="1">
      <c r="C17" s="358" t="s">
        <v>88</v>
      </c>
      <c r="D17" s="73" t="s">
        <v>90</v>
      </c>
      <c r="E17" s="16">
        <v>55.802997858672377</v>
      </c>
      <c r="F17" s="16">
        <v>62.772521596051007</v>
      </c>
      <c r="G17" s="16">
        <v>70.539761021837663</v>
      </c>
      <c r="H17" s="17" t="str">
        <f t="shared" si="5"/>
        <v>-</v>
      </c>
      <c r="I17" s="17">
        <f>F17/E17-1</f>
        <v>0.12489514909270216</v>
      </c>
      <c r="J17" s="17">
        <f t="shared" si="0"/>
        <v>0.12373629779873752</v>
      </c>
      <c r="K17" s="16">
        <v>62.189054726368163</v>
      </c>
      <c r="L17" s="16">
        <v>68.698817106460424</v>
      </c>
      <c r="M17" s="16">
        <v>74.716202270381842</v>
      </c>
      <c r="N17" s="17">
        <f t="shared" si="1"/>
        <v>0.10467697907188356</v>
      </c>
      <c r="O17" s="17">
        <f t="shared" si="1"/>
        <v>8.7590811856286699E-2</v>
      </c>
      <c r="P17" s="16">
        <v>59.922178988326849</v>
      </c>
      <c r="Q17" s="16">
        <v>63.660714285714285</v>
      </c>
      <c r="R17" s="17">
        <f t="shared" si="2"/>
        <v>6.2389842300556664E-2</v>
      </c>
      <c r="S17" s="16">
        <v>61.125062782521347</v>
      </c>
      <c r="T17" s="16">
        <v>69.335274138767588</v>
      </c>
      <c r="U17" s="17">
        <f t="shared" si="3"/>
        <v>0.13431824823571303</v>
      </c>
      <c r="V17" s="16">
        <v>70.074812967581053</v>
      </c>
      <c r="W17" s="16">
        <v>72.872340425531917</v>
      </c>
      <c r="X17" s="17">
        <f t="shared" si="4"/>
        <v>3.9922011054743578E-2</v>
      </c>
    </row>
    <row r="18" spans="3:24" ht="15" customHeight="1">
      <c r="C18" s="358" t="s">
        <v>93</v>
      </c>
      <c r="D18" s="73" t="s">
        <v>90</v>
      </c>
      <c r="E18" s="16">
        <v>60.355029585798817</v>
      </c>
      <c r="F18" s="16">
        <v>63.855421686746986</v>
      </c>
      <c r="G18" s="16">
        <v>75.630252100840337</v>
      </c>
      <c r="H18" s="17" t="str">
        <f t="shared" si="5"/>
        <v>-</v>
      </c>
      <c r="I18" s="17">
        <f t="shared" ref="I18" si="6">F18/E18-1</f>
        <v>5.7996692652964699E-2</v>
      </c>
      <c r="J18" s="17">
        <f t="shared" si="0"/>
        <v>0.18439828761693366</v>
      </c>
      <c r="K18" s="16">
        <v>56.779661016949156</v>
      </c>
      <c r="L18" s="16">
        <v>83.870967741935488</v>
      </c>
      <c r="M18" s="16">
        <v>74.074074074074076</v>
      </c>
      <c r="N18" s="17">
        <f t="shared" si="1"/>
        <v>0.47713047664901298</v>
      </c>
      <c r="O18" s="17">
        <f t="shared" si="1"/>
        <v>-0.11680911680911688</v>
      </c>
      <c r="P18" s="16">
        <v>56.701030927835049</v>
      </c>
      <c r="Q18" s="16">
        <v>80.357142857142861</v>
      </c>
      <c r="R18" s="17">
        <f t="shared" si="2"/>
        <v>0.41720779220779236</v>
      </c>
      <c r="S18" s="16">
        <v>59.574468085106382</v>
      </c>
      <c r="T18" s="16">
        <v>77.319587628865975</v>
      </c>
      <c r="U18" s="17">
        <f t="shared" si="3"/>
        <v>0.29786450662739328</v>
      </c>
      <c r="V18" s="16">
        <v>80.952380952380949</v>
      </c>
      <c r="W18" s="16">
        <v>75.862068965517238</v>
      </c>
      <c r="X18" s="17">
        <f t="shared" si="4"/>
        <v>-6.2880324543610588E-2</v>
      </c>
    </row>
    <row r="19" spans="3:24" ht="15" customHeight="1">
      <c r="C19" s="357" t="s">
        <v>79</v>
      </c>
      <c r="D19" s="112">
        <v>46.963562753036399</v>
      </c>
      <c r="E19" s="112">
        <v>53.036437246963565</v>
      </c>
      <c r="F19" s="112">
        <v>58.431372549019606</v>
      </c>
      <c r="G19" s="112">
        <v>68.09210526315789</v>
      </c>
      <c r="H19" s="17">
        <f t="shared" si="5"/>
        <v>0.12931034482758719</v>
      </c>
      <c r="I19" s="17">
        <f t="shared" si="0"/>
        <v>0.10172129920670558</v>
      </c>
      <c r="J19" s="17">
        <f t="shared" si="0"/>
        <v>0.16533468738961488</v>
      </c>
      <c r="K19" s="16">
        <v>52.071005917159766</v>
      </c>
      <c r="L19" s="16">
        <v>63.75</v>
      </c>
      <c r="M19" s="112">
        <v>76.068376068376068</v>
      </c>
      <c r="N19" s="17">
        <f t="shared" si="1"/>
        <v>0.22428977272727257</v>
      </c>
      <c r="O19" s="17">
        <f t="shared" si="1"/>
        <v>0.19322942852354608</v>
      </c>
      <c r="P19" s="16">
        <v>52.348993288590606</v>
      </c>
      <c r="Q19" s="16">
        <v>64.473684210526315</v>
      </c>
      <c r="R19" s="17">
        <f t="shared" si="2"/>
        <v>0.23161268556005399</v>
      </c>
      <c r="S19" s="16">
        <v>56.542056074766357</v>
      </c>
      <c r="T19" s="16">
        <v>64.485981308411212</v>
      </c>
      <c r="U19" s="17">
        <f t="shared" si="3"/>
        <v>0.14049586776859502</v>
      </c>
      <c r="V19" s="112">
        <v>64.556962025316452</v>
      </c>
      <c r="W19" s="112">
        <v>75</v>
      </c>
      <c r="X19" s="17">
        <f t="shared" si="4"/>
        <v>0.16176470588235303</v>
      </c>
    </row>
    <row r="20" spans="3:24" ht="15" customHeight="1">
      <c r="C20" s="59" t="s">
        <v>157</v>
      </c>
      <c r="D20" s="16">
        <v>57.239057239057203</v>
      </c>
      <c r="E20" s="16">
        <v>61.611374407582936</v>
      </c>
      <c r="F20" s="16">
        <v>72.340425531914889</v>
      </c>
      <c r="G20" s="16">
        <v>67.486338797814213</v>
      </c>
      <c r="H20" s="17">
        <f t="shared" si="5"/>
        <v>7.638695288542019E-2</v>
      </c>
      <c r="I20" s="17">
        <f t="shared" si="0"/>
        <v>0.17414075286415698</v>
      </c>
      <c r="J20" s="17">
        <f t="shared" si="0"/>
        <v>-6.7100610736097632E-2</v>
      </c>
      <c r="K20" s="16">
        <v>68.518518518518519</v>
      </c>
      <c r="L20" s="16">
        <v>73.972602739726028</v>
      </c>
      <c r="M20" s="16">
        <v>68.778280542986423</v>
      </c>
      <c r="N20" s="17">
        <f t="shared" si="1"/>
        <v>7.960014809329885E-2</v>
      </c>
      <c r="O20" s="17">
        <f t="shared" si="1"/>
        <v>-7.0219540807776148E-2</v>
      </c>
      <c r="P20" s="16">
        <v>71.022727272727266</v>
      </c>
      <c r="Q20" s="16">
        <v>71.428571428571431</v>
      </c>
      <c r="R20" s="17">
        <f t="shared" si="2"/>
        <v>5.7142857142857828E-3</v>
      </c>
      <c r="S20" s="16">
        <v>71.698113207547166</v>
      </c>
      <c r="T20" s="16">
        <v>68.679245283018872</v>
      </c>
      <c r="U20" s="17">
        <f t="shared" si="3"/>
        <v>-4.2105263157894646E-2</v>
      </c>
      <c r="V20" s="16">
        <v>71.428571428571431</v>
      </c>
      <c r="W20" s="16">
        <v>74.193548387096769</v>
      </c>
      <c r="X20" s="17">
        <f t="shared" si="4"/>
        <v>3.8709677419354716E-2</v>
      </c>
    </row>
    <row r="21" spans="3:24" ht="15" customHeight="1">
      <c r="C21" s="356" t="s">
        <v>75</v>
      </c>
      <c r="D21" s="16">
        <v>58.148148148148103</v>
      </c>
      <c r="E21" s="16">
        <v>54.435483870967744</v>
      </c>
      <c r="F21" s="16">
        <v>62.776025236593057</v>
      </c>
      <c r="G21" s="16">
        <v>65.723270440251568</v>
      </c>
      <c r="H21" s="17">
        <f t="shared" si="5"/>
        <v>-6.3848366550235514E-2</v>
      </c>
      <c r="I21" s="17">
        <f t="shared" si="0"/>
        <v>0.15321883397593172</v>
      </c>
      <c r="J21" s="17">
        <f t="shared" si="0"/>
        <v>4.6948579374861632E-2</v>
      </c>
      <c r="K21" s="16">
        <v>51.515151515151516</v>
      </c>
      <c r="L21" s="16">
        <v>65.816326530612244</v>
      </c>
      <c r="M21" s="16">
        <v>64.86486486486487</v>
      </c>
      <c r="N21" s="17">
        <f t="shared" si="1"/>
        <v>0.27761104441776707</v>
      </c>
      <c r="O21" s="17">
        <f t="shared" si="1"/>
        <v>-1.4456316781898071E-2</v>
      </c>
      <c r="P21" s="16">
        <v>61.744966442953022</v>
      </c>
      <c r="Q21" s="16">
        <v>64.285714285714292</v>
      </c>
      <c r="R21" s="17">
        <f t="shared" si="2"/>
        <v>4.1149068322981375E-2</v>
      </c>
      <c r="S21" s="16">
        <v>59.73451327433628</v>
      </c>
      <c r="T21" s="16">
        <v>66.350710900473928</v>
      </c>
      <c r="U21" s="17">
        <f t="shared" si="3"/>
        <v>0.11076004914867466</v>
      </c>
      <c r="V21" s="16">
        <v>63.888888888888886</v>
      </c>
      <c r="W21" s="16">
        <v>71.05263157894737</v>
      </c>
      <c r="X21" s="17">
        <f t="shared" si="4"/>
        <v>0.11212814645308922</v>
      </c>
    </row>
    <row r="22" spans="3:24" ht="15" customHeight="1">
      <c r="C22" s="356" t="s">
        <v>92</v>
      </c>
      <c r="D22" s="16">
        <v>52.702702702702702</v>
      </c>
      <c r="E22" s="16">
        <v>54.716981132075475</v>
      </c>
      <c r="F22" s="16">
        <v>61.53846153846154</v>
      </c>
      <c r="G22" s="16">
        <v>64.640883977900558</v>
      </c>
      <c r="H22" s="17">
        <f t="shared" si="5"/>
        <v>3.8219641993227027E-2</v>
      </c>
      <c r="I22" s="17">
        <f t="shared" si="0"/>
        <v>0.12466843501326252</v>
      </c>
      <c r="J22" s="17">
        <f t="shared" si="0"/>
        <v>5.0414364640884113E-2</v>
      </c>
      <c r="K22" s="112">
        <v>50.420168067226889</v>
      </c>
      <c r="L22" s="112">
        <v>62.222222222222221</v>
      </c>
      <c r="M22" s="16">
        <v>66.371681415929203</v>
      </c>
      <c r="N22" s="17">
        <f t="shared" si="1"/>
        <v>0.2340740740740741</v>
      </c>
      <c r="O22" s="17">
        <f t="shared" si="1"/>
        <v>6.6687737041719375E-2</v>
      </c>
      <c r="P22" s="112">
        <v>63.44086021505376</v>
      </c>
      <c r="Q22" s="112">
        <v>66.666666666666671</v>
      </c>
      <c r="R22" s="17">
        <f t="shared" si="2"/>
        <v>5.0847457627118731E-2</v>
      </c>
      <c r="S22" s="112">
        <v>63.013698630136986</v>
      </c>
      <c r="T22" s="112">
        <v>65.41353383458646</v>
      </c>
      <c r="U22" s="17">
        <f t="shared" si="3"/>
        <v>3.8084341288002532E-2</v>
      </c>
      <c r="V22" s="16">
        <v>60</v>
      </c>
      <c r="W22" s="16">
        <v>74.074074074074076</v>
      </c>
      <c r="X22" s="17">
        <f t="shared" si="4"/>
        <v>0.23456790123456783</v>
      </c>
    </row>
    <row r="23" spans="3:24" ht="15" customHeight="1">
      <c r="C23" s="356" t="s">
        <v>86</v>
      </c>
      <c r="D23" s="16">
        <v>45.918367346938801</v>
      </c>
      <c r="E23" s="16">
        <v>47.085201793721971</v>
      </c>
      <c r="F23" s="16">
        <v>50.877192982456137</v>
      </c>
      <c r="G23" s="16">
        <v>63.636363636363633</v>
      </c>
      <c r="H23" s="17">
        <f t="shared" ref="H23" si="7">E23/D23-1</f>
        <v>2.5411061285500081E-2</v>
      </c>
      <c r="I23" s="17">
        <f t="shared" si="0"/>
        <v>8.0534670008354237E-2</v>
      </c>
      <c r="J23" s="17">
        <f t="shared" si="0"/>
        <v>0.2507836990595611</v>
      </c>
      <c r="K23" s="16">
        <v>43.548387096774192</v>
      </c>
      <c r="L23" s="16">
        <v>60</v>
      </c>
      <c r="M23" s="16">
        <v>55.862068965517238</v>
      </c>
      <c r="N23" s="17">
        <f t="shared" si="1"/>
        <v>0.37777777777777777</v>
      </c>
      <c r="O23" s="17">
        <f t="shared" si="1"/>
        <v>-6.8965517241379337E-2</v>
      </c>
      <c r="P23" s="16">
        <v>43.220338983050844</v>
      </c>
      <c r="Q23" s="16">
        <v>58.715596330275233</v>
      </c>
      <c r="R23" s="17">
        <f t="shared" si="2"/>
        <v>0.35851771901421126</v>
      </c>
      <c r="S23" s="16">
        <v>48.241206030150757</v>
      </c>
      <c r="T23" s="16">
        <v>63.402061855670105</v>
      </c>
      <c r="U23" s="17">
        <f t="shared" si="3"/>
        <v>0.31427190721649478</v>
      </c>
      <c r="V23" s="16">
        <v>56.944444444444443</v>
      </c>
      <c r="W23" s="16">
        <v>44.615384615384613</v>
      </c>
      <c r="X23" s="17">
        <f t="shared" si="4"/>
        <v>-0.21651031894934336</v>
      </c>
    </row>
    <row r="24" spans="3:24" ht="15" customHeight="1">
      <c r="C24" s="173" t="s">
        <v>348</v>
      </c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</row>
    <row r="25" spans="3:24" ht="31.5" customHeight="1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3:24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3:24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3:24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3:24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3:24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3:24" ht="36" customHeight="1">
      <c r="C31" s="255" t="s">
        <v>349</v>
      </c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</row>
    <row r="32" spans="3:24" ht="15" customHeight="1">
      <c r="C32" s="13"/>
      <c r="D32" s="13">
        <v>2007</v>
      </c>
      <c r="E32" s="13">
        <v>2008</v>
      </c>
      <c r="F32" s="13">
        <v>2009</v>
      </c>
      <c r="G32" s="13">
        <v>2010</v>
      </c>
      <c r="H32" s="14" t="s">
        <v>497</v>
      </c>
      <c r="I32" s="14" t="s">
        <v>498</v>
      </c>
      <c r="J32" s="14" t="s">
        <v>322</v>
      </c>
      <c r="K32" s="14" t="s">
        <v>148</v>
      </c>
      <c r="L32" s="14" t="s">
        <v>149</v>
      </c>
      <c r="M32" s="14" t="s">
        <v>111</v>
      </c>
      <c r="N32" s="14" t="s">
        <v>346</v>
      </c>
      <c r="O32" s="14" t="s">
        <v>347</v>
      </c>
      <c r="P32" s="14" t="s">
        <v>161</v>
      </c>
      <c r="Q32" s="14" t="s">
        <v>162</v>
      </c>
      <c r="R32" s="14" t="s">
        <v>260</v>
      </c>
      <c r="S32" s="14" t="s">
        <v>219</v>
      </c>
      <c r="T32" s="14" t="s">
        <v>220</v>
      </c>
      <c r="U32" s="14" t="s">
        <v>261</v>
      </c>
      <c r="V32" s="14" t="s">
        <v>51</v>
      </c>
      <c r="W32" s="14" t="s">
        <v>52</v>
      </c>
      <c r="X32" s="14" t="s">
        <v>110</v>
      </c>
    </row>
    <row r="33" spans="3:24" ht="15" customHeight="1">
      <c r="C33" s="356" t="s">
        <v>78</v>
      </c>
      <c r="D33" s="16">
        <v>40.293040293040299</v>
      </c>
      <c r="E33" s="16">
        <v>42.456140350877192</v>
      </c>
      <c r="F33" s="16">
        <v>46.020761245674741</v>
      </c>
      <c r="G33" s="16">
        <v>59.722222222222221</v>
      </c>
      <c r="H33" s="17">
        <f t="shared" ref="H33:J51" si="8">E33/D33-1</f>
        <v>5.3684210526315557E-2</v>
      </c>
      <c r="I33" s="17">
        <f t="shared" si="8"/>
        <v>8.3960078927049819E-2</v>
      </c>
      <c r="J33" s="17">
        <f t="shared" si="8"/>
        <v>0.29772347535505417</v>
      </c>
      <c r="K33" s="16">
        <v>41.287878787878789</v>
      </c>
      <c r="L33" s="16">
        <v>55.895196506550221</v>
      </c>
      <c r="M33" s="16">
        <v>57.777777777777779</v>
      </c>
      <c r="N33" s="17">
        <f>L33/K33-1</f>
        <v>0.35379191538800536</v>
      </c>
      <c r="O33" s="17">
        <f>M33/L33-1</f>
        <v>3.3680555555555491E-2</v>
      </c>
      <c r="P33" s="16">
        <v>42.196531791907518</v>
      </c>
      <c r="Q33" s="16">
        <v>57.553956834532372</v>
      </c>
      <c r="R33" s="17">
        <f t="shared" ref="R33:R51" si="9">Q33/P33-1</f>
        <v>0.36394993594165737</v>
      </c>
      <c r="S33" s="16">
        <v>43.229166666666664</v>
      </c>
      <c r="T33" s="16">
        <v>58</v>
      </c>
      <c r="U33" s="17">
        <f>T33/S33-1</f>
        <v>0.34168674698795187</v>
      </c>
      <c r="V33" s="16">
        <v>59.090909090909093</v>
      </c>
      <c r="W33" s="16">
        <v>55.208333333333336</v>
      </c>
      <c r="X33" s="17">
        <f>W33/V33-1</f>
        <v>-6.5705128205128194E-2</v>
      </c>
    </row>
    <row r="34" spans="3:24" ht="15" customHeight="1">
      <c r="C34" s="356" t="s">
        <v>74</v>
      </c>
      <c r="D34" s="16">
        <v>50.257490636704098</v>
      </c>
      <c r="E34" s="16">
        <v>53.978882307494203</v>
      </c>
      <c r="F34" s="16">
        <v>54.528938489488709</v>
      </c>
      <c r="G34" s="16">
        <v>58.194835080542063</v>
      </c>
      <c r="H34" s="17">
        <f t="shared" si="8"/>
        <v>7.4046507767188352E-2</v>
      </c>
      <c r="I34" s="17">
        <f t="shared" si="8"/>
        <v>1.019021066166359E-2</v>
      </c>
      <c r="J34" s="17">
        <f t="shared" si="8"/>
        <v>6.7228460567960946E-2</v>
      </c>
      <c r="K34" s="16">
        <v>54.901117798796214</v>
      </c>
      <c r="L34" s="16">
        <v>55.144897102057961</v>
      </c>
      <c r="M34" s="16">
        <v>60.053981106612689</v>
      </c>
      <c r="N34" s="17">
        <f t="shared" ref="N34:O52" si="10">L34/K34-1</f>
        <v>4.4403340594112439E-3</v>
      </c>
      <c r="O34" s="17">
        <f t="shared" si="10"/>
        <v>8.9021546190744871E-2</v>
      </c>
      <c r="P34" s="16">
        <v>53.804347826086953</v>
      </c>
      <c r="Q34" s="16">
        <v>54.869109947643977</v>
      </c>
      <c r="R34" s="17">
        <f t="shared" si="9"/>
        <v>1.9789518218837676E-2</v>
      </c>
      <c r="S34" s="16">
        <v>53.912419239052404</v>
      </c>
      <c r="T34" s="16">
        <v>56.855955678670362</v>
      </c>
      <c r="U34" s="17">
        <f t="shared" ref="U34:U51" si="11">T34/S34-1</f>
        <v>5.4598485491182736E-2</v>
      </c>
      <c r="V34" s="16">
        <v>54.649947753396027</v>
      </c>
      <c r="W34" s="16">
        <v>57.19178082191781</v>
      </c>
      <c r="X34" s="17">
        <f t="shared" ref="X34:X51" si="12">W34/V34-1</f>
        <v>4.6511171062626033E-2</v>
      </c>
    </row>
    <row r="35" spans="3:24" ht="15" customHeight="1">
      <c r="C35" s="357" t="s">
        <v>82</v>
      </c>
      <c r="D35" s="112">
        <v>55</v>
      </c>
      <c r="E35" s="112">
        <v>48.458149779735685</v>
      </c>
      <c r="F35" s="112">
        <v>53.271028037383175</v>
      </c>
      <c r="G35" s="112">
        <v>56.25</v>
      </c>
      <c r="H35" s="17">
        <f t="shared" si="8"/>
        <v>-0.11894273127753296</v>
      </c>
      <c r="I35" s="17">
        <f t="shared" si="8"/>
        <v>9.9320305862361735E-2</v>
      </c>
      <c r="J35" s="17">
        <f t="shared" si="8"/>
        <v>5.5921052631578982E-2</v>
      </c>
      <c r="K35" s="112">
        <v>50.434782608695649</v>
      </c>
      <c r="L35" s="112">
        <v>55.555555555555557</v>
      </c>
      <c r="M35" s="112">
        <v>58.333333333333336</v>
      </c>
      <c r="N35" s="17">
        <f t="shared" si="10"/>
        <v>0.10153256704980862</v>
      </c>
      <c r="O35" s="17">
        <f t="shared" si="10"/>
        <v>5.0000000000000044E-2</v>
      </c>
      <c r="P35" s="112">
        <v>47.933884297520663</v>
      </c>
      <c r="Q35" s="112">
        <v>52.252252252252255</v>
      </c>
      <c r="R35" s="17">
        <f t="shared" si="9"/>
        <v>9.0090090090090058E-2</v>
      </c>
      <c r="S35" s="112">
        <v>48.412698412698411</v>
      </c>
      <c r="T35" s="112">
        <v>52.892561983471076</v>
      </c>
      <c r="U35" s="17">
        <f t="shared" si="11"/>
        <v>9.2534886871697752E-2</v>
      </c>
      <c r="V35" s="112">
        <v>50.537634408602152</v>
      </c>
      <c r="W35" s="112">
        <v>54.455445544554458</v>
      </c>
      <c r="X35" s="17">
        <f t="shared" si="12"/>
        <v>7.7522645881609398E-2</v>
      </c>
    </row>
    <row r="36" spans="3:24" ht="15" customHeight="1">
      <c r="C36" s="356" t="s">
        <v>213</v>
      </c>
      <c r="D36" s="16">
        <v>47.972972972972997</v>
      </c>
      <c r="E36" s="16">
        <v>58.288770053475936</v>
      </c>
      <c r="F36" s="16">
        <v>52.258064516129032</v>
      </c>
      <c r="G36" s="16">
        <v>55.813953488372093</v>
      </c>
      <c r="H36" s="17">
        <f t="shared" si="8"/>
        <v>0.2150335166076669</v>
      </c>
      <c r="I36" s="17">
        <f t="shared" si="8"/>
        <v>-0.10346256288842859</v>
      </c>
      <c r="J36" s="17">
        <f t="shared" si="8"/>
        <v>6.8044788975021531E-2</v>
      </c>
      <c r="K36" s="16">
        <v>45.901639344262293</v>
      </c>
      <c r="L36" s="16">
        <v>47.787610619469028</v>
      </c>
      <c r="M36" s="16">
        <v>52.222222222222221</v>
      </c>
      <c r="N36" s="17">
        <f t="shared" si="10"/>
        <v>4.108723135271819E-2</v>
      </c>
      <c r="O36" s="17">
        <f t="shared" si="10"/>
        <v>9.2798353909465003E-2</v>
      </c>
      <c r="P36" s="16">
        <v>53.571428571428569</v>
      </c>
      <c r="Q36" s="16">
        <v>53.773584905660378</v>
      </c>
      <c r="R36" s="17">
        <f t="shared" si="9"/>
        <v>3.7735849056603765E-3</v>
      </c>
      <c r="S36" s="16">
        <v>55.357142857142854</v>
      </c>
      <c r="T36" s="16">
        <v>55.79710144927536</v>
      </c>
      <c r="U36" s="17">
        <f t="shared" si="11"/>
        <v>7.9476390836838995E-3</v>
      </c>
      <c r="V36" s="16">
        <v>52.238805970149251</v>
      </c>
      <c r="W36" s="16">
        <v>41.666666666666664</v>
      </c>
      <c r="X36" s="17">
        <f t="shared" si="12"/>
        <v>-0.20238095238095233</v>
      </c>
    </row>
    <row r="37" spans="3:24" ht="15" customHeight="1">
      <c r="C37" s="356" t="s">
        <v>84</v>
      </c>
      <c r="D37" s="16">
        <v>41.558441558441601</v>
      </c>
      <c r="E37" s="16">
        <v>41.234347048300535</v>
      </c>
      <c r="F37" s="16">
        <v>44.642857142857146</v>
      </c>
      <c r="G37" s="16">
        <v>55.049504950495049</v>
      </c>
      <c r="H37" s="17">
        <f t="shared" si="8"/>
        <v>-7.7985241502693814E-3</v>
      </c>
      <c r="I37" s="17">
        <f t="shared" si="8"/>
        <v>8.2661915091416294E-2</v>
      </c>
      <c r="J37" s="17">
        <f t="shared" si="8"/>
        <v>0.23310891089108909</v>
      </c>
      <c r="K37" s="16">
        <v>41.601392515230636</v>
      </c>
      <c r="L37" s="16">
        <v>48.715509039010463</v>
      </c>
      <c r="M37" s="16">
        <v>59.561128526645767</v>
      </c>
      <c r="N37" s="17">
        <f t="shared" si="10"/>
        <v>0.17100669217202968</v>
      </c>
      <c r="O37" s="17">
        <f t="shared" si="10"/>
        <v>0.22263175940438873</v>
      </c>
      <c r="P37" s="16">
        <v>43.478260869565219</v>
      </c>
      <c r="Q37" s="16">
        <v>50.162866449511398</v>
      </c>
      <c r="R37" s="17">
        <f t="shared" si="9"/>
        <v>0.15374592833876211</v>
      </c>
      <c r="S37" s="16">
        <v>43.466299862448416</v>
      </c>
      <c r="T37" s="16">
        <v>51.010886469673409</v>
      </c>
      <c r="U37" s="17">
        <f t="shared" si="11"/>
        <v>0.17357324251432193</v>
      </c>
      <c r="V37" s="16">
        <v>50.085470085470085</v>
      </c>
      <c r="W37" s="16">
        <v>57.831325301204821</v>
      </c>
      <c r="X37" s="17">
        <f t="shared" si="12"/>
        <v>0.15465274065545453</v>
      </c>
    </row>
    <row r="38" spans="3:24" ht="15" customHeight="1">
      <c r="C38" s="356" t="s">
        <v>85</v>
      </c>
      <c r="D38" s="16">
        <v>38.9261744966443</v>
      </c>
      <c r="E38" s="16">
        <v>39.513677811550153</v>
      </c>
      <c r="F38" s="16">
        <v>40.697674418604649</v>
      </c>
      <c r="G38" s="16">
        <v>54.466858789625363</v>
      </c>
      <c r="H38" s="17">
        <f t="shared" si="8"/>
        <v>1.5092757572581439E-2</v>
      </c>
      <c r="I38" s="17">
        <f t="shared" si="8"/>
        <v>2.9964221824686943E-2</v>
      </c>
      <c r="J38" s="17">
        <f t="shared" si="8"/>
        <v>0.33832853025936616</v>
      </c>
      <c r="K38" s="16">
        <v>38.505747126436781</v>
      </c>
      <c r="L38" s="16">
        <v>44.207317073170735</v>
      </c>
      <c r="M38" s="16">
        <v>59.442724458204331</v>
      </c>
      <c r="N38" s="17">
        <f t="shared" si="10"/>
        <v>0.14807062249726988</v>
      </c>
      <c r="O38" s="17">
        <f t="shared" si="10"/>
        <v>0.34463542222696675</v>
      </c>
      <c r="P38" s="16">
        <v>42.786069651741293</v>
      </c>
      <c r="Q38" s="16">
        <v>47.474747474747474</v>
      </c>
      <c r="R38" s="17">
        <f t="shared" si="9"/>
        <v>0.10958421423537712</v>
      </c>
      <c r="S38" s="16">
        <v>41.428571428571431</v>
      </c>
      <c r="T38" s="16">
        <v>49.029126213592235</v>
      </c>
      <c r="U38" s="17">
        <f t="shared" si="11"/>
        <v>0.18346166722464008</v>
      </c>
      <c r="V38" s="16">
        <v>47.422680412371136</v>
      </c>
      <c r="W38" s="16">
        <v>57.142857142857146</v>
      </c>
      <c r="X38" s="17">
        <f t="shared" si="12"/>
        <v>0.20496894409937894</v>
      </c>
    </row>
    <row r="39" spans="3:24" ht="15" customHeight="1">
      <c r="C39" s="356" t="s">
        <v>87</v>
      </c>
      <c r="D39" s="16">
        <v>36.269430051813501</v>
      </c>
      <c r="E39" s="16">
        <v>36.101083032490976</v>
      </c>
      <c r="F39" s="16">
        <v>41.945288753799389</v>
      </c>
      <c r="G39" s="16">
        <v>51.291512915129154</v>
      </c>
      <c r="H39" s="17">
        <f t="shared" si="8"/>
        <v>-4.6415678184639209E-3</v>
      </c>
      <c r="I39" s="17">
        <f t="shared" si="8"/>
        <v>0.161884498480243</v>
      </c>
      <c r="J39" s="17">
        <f t="shared" si="8"/>
        <v>0.22281940210706463</v>
      </c>
      <c r="K39" s="16">
        <v>38.762214983713356</v>
      </c>
      <c r="L39" s="16">
        <v>43.581081081081081</v>
      </c>
      <c r="M39" s="16">
        <v>61.53846153846154</v>
      </c>
      <c r="N39" s="17">
        <f t="shared" si="10"/>
        <v>0.12431864637746992</v>
      </c>
      <c r="O39" s="17">
        <f t="shared" si="10"/>
        <v>0.41204531902206321</v>
      </c>
      <c r="P39" s="16">
        <v>42.564102564102562</v>
      </c>
      <c r="Q39" s="16">
        <v>45.783132530120483</v>
      </c>
      <c r="R39" s="17">
        <f t="shared" si="9"/>
        <v>7.5627812454637899E-2</v>
      </c>
      <c r="S39" s="16">
        <v>42.713567839195981</v>
      </c>
      <c r="T39" s="16">
        <v>45.783132530120483</v>
      </c>
      <c r="U39" s="17">
        <f t="shared" si="11"/>
        <v>7.1863926293408875E-2</v>
      </c>
      <c r="V39" s="16">
        <v>45.783132530120483</v>
      </c>
      <c r="W39" s="16">
        <v>62.857142857142854</v>
      </c>
      <c r="X39" s="17">
        <f t="shared" si="12"/>
        <v>0.37293233082706756</v>
      </c>
    </row>
    <row r="40" spans="3:24" ht="15" customHeight="1">
      <c r="C40" s="359" t="s">
        <v>81</v>
      </c>
      <c r="D40" s="24">
        <v>30.236363636363599</v>
      </c>
      <c r="E40" s="24">
        <v>32.518181818181816</v>
      </c>
      <c r="F40" s="24">
        <v>36.063636363636363</v>
      </c>
      <c r="G40" s="24">
        <v>41.127272727272725</v>
      </c>
      <c r="H40" s="123">
        <f t="shared" si="8"/>
        <v>7.5466025255563451E-2</v>
      </c>
      <c r="I40" s="123">
        <f t="shared" si="8"/>
        <v>0.10902991333519707</v>
      </c>
      <c r="J40" s="123">
        <f t="shared" si="8"/>
        <v>0.14040836904461806</v>
      </c>
      <c r="K40" s="24">
        <v>36.128550074738413</v>
      </c>
      <c r="L40" s="24">
        <v>40.111127796966514</v>
      </c>
      <c r="M40" s="24">
        <v>44.607767290731857</v>
      </c>
      <c r="N40" s="123">
        <f t="shared" si="10"/>
        <v>0.11023353314731477</v>
      </c>
      <c r="O40" s="123">
        <f t="shared" si="10"/>
        <v>0.11210453908267848</v>
      </c>
      <c r="P40" s="24">
        <v>35.274480712166174</v>
      </c>
      <c r="Q40" s="24">
        <v>38.20763415083902</v>
      </c>
      <c r="R40" s="123">
        <f t="shared" si="9"/>
        <v>8.3152278345552055E-2</v>
      </c>
      <c r="S40" s="24">
        <v>34.553887464909067</v>
      </c>
      <c r="T40" s="24">
        <v>39.599271402550094</v>
      </c>
      <c r="U40" s="123">
        <f t="shared" si="11"/>
        <v>0.14601494383996094</v>
      </c>
      <c r="V40" s="24">
        <v>40.934256055363321</v>
      </c>
      <c r="W40" s="24">
        <v>43.834080717488789</v>
      </c>
      <c r="X40" s="123">
        <f t="shared" si="12"/>
        <v>7.0841025135609526E-2</v>
      </c>
    </row>
    <row r="41" spans="3:24" ht="15" customHeight="1">
      <c r="C41" s="357" t="s">
        <v>79</v>
      </c>
      <c r="D41" s="112">
        <v>17.408906882591101</v>
      </c>
      <c r="E41" s="112">
        <v>20.242914979757085</v>
      </c>
      <c r="F41" s="112">
        <v>32.156862745098039</v>
      </c>
      <c r="G41" s="112">
        <v>38.157894736842103</v>
      </c>
      <c r="H41" s="17">
        <f t="shared" si="8"/>
        <v>0.16279069767441801</v>
      </c>
      <c r="I41" s="17">
        <f t="shared" si="8"/>
        <v>0.58854901960784312</v>
      </c>
      <c r="J41" s="17">
        <f t="shared" si="8"/>
        <v>0.18661745827984588</v>
      </c>
      <c r="K41" s="112">
        <v>26.627218934911241</v>
      </c>
      <c r="L41" s="112">
        <v>35</v>
      </c>
      <c r="M41" s="112">
        <v>40.598290598290596</v>
      </c>
      <c r="N41" s="17">
        <f t="shared" si="10"/>
        <v>0.31444444444444453</v>
      </c>
      <c r="O41" s="17">
        <f t="shared" si="10"/>
        <v>0.15995115995115983</v>
      </c>
      <c r="P41" s="112">
        <v>26.845637583892618</v>
      </c>
      <c r="Q41" s="112">
        <v>35.526315789473685</v>
      </c>
      <c r="R41" s="17">
        <f t="shared" si="9"/>
        <v>0.32335526315789465</v>
      </c>
      <c r="S41" s="112">
        <v>30.373831775700936</v>
      </c>
      <c r="T41" s="112">
        <v>37.850467289719624</v>
      </c>
      <c r="U41" s="17">
        <f t="shared" si="11"/>
        <v>0.24615384615384617</v>
      </c>
      <c r="V41" s="112">
        <v>31.645569620253166</v>
      </c>
      <c r="W41" s="112">
        <v>40.909090909090907</v>
      </c>
      <c r="X41" s="17">
        <f t="shared" si="12"/>
        <v>0.2927272727272725</v>
      </c>
    </row>
    <row r="42" spans="3:24" ht="15" customHeight="1">
      <c r="C42" s="356" t="s">
        <v>91</v>
      </c>
      <c r="D42" s="16">
        <v>15.485564304461899</v>
      </c>
      <c r="E42" s="16">
        <v>21.405750798722046</v>
      </c>
      <c r="F42" s="16">
        <v>27.878321139776666</v>
      </c>
      <c r="G42" s="16">
        <v>35.035349567949723</v>
      </c>
      <c r="H42" s="17">
        <f t="shared" si="8"/>
        <v>0.38230356852764791</v>
      </c>
      <c r="I42" s="17">
        <f t="shared" si="8"/>
        <v>0.302375301007477</v>
      </c>
      <c r="J42" s="17">
        <f t="shared" si="8"/>
        <v>0.25672379596637329</v>
      </c>
      <c r="K42" s="16">
        <v>29.207479964381122</v>
      </c>
      <c r="L42" s="16">
        <v>36.606373815676143</v>
      </c>
      <c r="M42" s="16">
        <v>40.371456500488762</v>
      </c>
      <c r="N42" s="17">
        <f t="shared" si="10"/>
        <v>0.25332188399403388</v>
      </c>
      <c r="O42" s="17">
        <f t="shared" si="10"/>
        <v>0.10285319993099873</v>
      </c>
      <c r="P42" s="16">
        <v>27.644444444444446</v>
      </c>
      <c r="Q42" s="16">
        <v>31.802721088435373</v>
      </c>
      <c r="R42" s="17">
        <f t="shared" si="9"/>
        <v>0.15041997506398053</v>
      </c>
      <c r="S42" s="16">
        <v>26.50093808630394</v>
      </c>
      <c r="T42" s="16">
        <v>34.198331788693231</v>
      </c>
      <c r="U42" s="17">
        <f t="shared" si="11"/>
        <v>0.29045740484060123</v>
      </c>
      <c r="V42" s="16">
        <v>39.573459715639814</v>
      </c>
      <c r="W42" s="16">
        <v>40.987654320987652</v>
      </c>
      <c r="X42" s="17">
        <f t="shared" si="12"/>
        <v>3.5735935536334473E-2</v>
      </c>
    </row>
    <row r="43" spans="3:24" ht="15" customHeight="1">
      <c r="C43" s="358" t="s">
        <v>88</v>
      </c>
      <c r="D43" s="16">
        <v>0</v>
      </c>
      <c r="E43" s="16">
        <v>20.428265524625267</v>
      </c>
      <c r="F43" s="16">
        <v>27.684080625257096</v>
      </c>
      <c r="G43" s="16">
        <v>34.487021013597037</v>
      </c>
      <c r="H43" s="17" t="str">
        <f>IFERROR(E43/D43-1,"-")</f>
        <v>-</v>
      </c>
      <c r="I43" s="17">
        <f t="shared" si="8"/>
        <v>0.35518507882547845</v>
      </c>
      <c r="J43" s="17">
        <f t="shared" si="8"/>
        <v>0.24573474121923322</v>
      </c>
      <c r="K43" s="16">
        <v>29.35323383084577</v>
      </c>
      <c r="L43" s="16">
        <v>36.214740673339399</v>
      </c>
      <c r="M43" s="16">
        <v>39.93808049535604</v>
      </c>
      <c r="N43" s="17">
        <f t="shared" si="10"/>
        <v>0.23375641954935933</v>
      </c>
      <c r="O43" s="17">
        <f t="shared" si="10"/>
        <v>0.10281282573860029</v>
      </c>
      <c r="P43" s="16">
        <v>27.821011673151752</v>
      </c>
      <c r="Q43" s="16">
        <v>31.160714285714285</v>
      </c>
      <c r="R43" s="17">
        <f t="shared" si="9"/>
        <v>0.12004245754245746</v>
      </c>
      <c r="S43" s="16">
        <v>26.36865896534405</v>
      </c>
      <c r="T43" s="16">
        <v>33.624454148471614</v>
      </c>
      <c r="U43" s="17">
        <f t="shared" si="11"/>
        <v>0.27516739446870431</v>
      </c>
      <c r="V43" s="16">
        <v>39.900249376558605</v>
      </c>
      <c r="W43" s="16">
        <v>40.691489361702125</v>
      </c>
      <c r="X43" s="17">
        <f t="shared" si="12"/>
        <v>1.9830452127659548E-2</v>
      </c>
    </row>
    <row r="44" spans="3:24" ht="15" customHeight="1">
      <c r="C44" s="358" t="s">
        <v>93</v>
      </c>
      <c r="D44" s="16">
        <v>0</v>
      </c>
      <c r="E44" s="16">
        <v>34.911242603550299</v>
      </c>
      <c r="F44" s="16">
        <v>30.722891566265059</v>
      </c>
      <c r="G44" s="16">
        <v>46.218487394957982</v>
      </c>
      <c r="H44" s="17" t="str">
        <f>IFERROR(E44/D44-1,"-")</f>
        <v>-</v>
      </c>
      <c r="I44" s="17">
        <f t="shared" si="8"/>
        <v>-0.11997141106800091</v>
      </c>
      <c r="J44" s="17">
        <f t="shared" si="8"/>
        <v>0.50436645246333844</v>
      </c>
      <c r="K44" s="16">
        <v>27.966101694915253</v>
      </c>
      <c r="L44" s="16">
        <v>43.548387096774192</v>
      </c>
      <c r="M44" s="16">
        <v>48.148148148148145</v>
      </c>
      <c r="N44" s="17">
        <f t="shared" si="10"/>
        <v>0.55718475073313778</v>
      </c>
      <c r="O44" s="17">
        <f t="shared" si="10"/>
        <v>0.1056241426611797</v>
      </c>
      <c r="P44" s="16">
        <v>25.773195876288661</v>
      </c>
      <c r="Q44" s="16">
        <v>44.642857142857146</v>
      </c>
      <c r="R44" s="17">
        <f t="shared" si="9"/>
        <v>0.73214285714285721</v>
      </c>
      <c r="S44" s="16">
        <v>28.368794326241133</v>
      </c>
      <c r="T44" s="16">
        <v>46.391752577319586</v>
      </c>
      <c r="U44" s="17">
        <f t="shared" si="11"/>
        <v>0.63530927835051543</v>
      </c>
      <c r="V44" s="16">
        <v>33.333333333333336</v>
      </c>
      <c r="W44" s="16">
        <v>44.827586206896555</v>
      </c>
      <c r="X44" s="17">
        <f t="shared" si="12"/>
        <v>0.34482758620689657</v>
      </c>
    </row>
    <row r="45" spans="3:24" ht="15" customHeight="1">
      <c r="C45" s="356" t="s">
        <v>86</v>
      </c>
      <c r="D45" s="16">
        <v>19.727891156462601</v>
      </c>
      <c r="E45" s="16">
        <v>17.937219730941703</v>
      </c>
      <c r="F45" s="16">
        <v>23.245614035087719</v>
      </c>
      <c r="G45" s="16">
        <v>28.925619834710744</v>
      </c>
      <c r="H45" s="17">
        <f t="shared" si="8"/>
        <v>-9.0768517086748934E-2</v>
      </c>
      <c r="I45" s="17">
        <f t="shared" si="8"/>
        <v>0.29594298245614037</v>
      </c>
      <c r="J45" s="17">
        <f t="shared" si="8"/>
        <v>0.24434741930453763</v>
      </c>
      <c r="K45" s="16">
        <v>20.161290322580644</v>
      </c>
      <c r="L45" s="16">
        <v>25.454545454545453</v>
      </c>
      <c r="M45" s="16">
        <v>27.586206896551722</v>
      </c>
      <c r="N45" s="17">
        <f t="shared" si="10"/>
        <v>0.26254545454545464</v>
      </c>
      <c r="O45" s="17">
        <f t="shared" si="10"/>
        <v>8.3743842364532028E-2</v>
      </c>
      <c r="P45" s="16">
        <v>20.338983050847457</v>
      </c>
      <c r="Q45" s="16">
        <v>26.605504587155963</v>
      </c>
      <c r="R45" s="17">
        <f t="shared" si="9"/>
        <v>0.30810397553516822</v>
      </c>
      <c r="S45" s="16">
        <v>21.608040201005025</v>
      </c>
      <c r="T45" s="16">
        <v>30.412371134020617</v>
      </c>
      <c r="U45" s="17">
        <f t="shared" si="11"/>
        <v>0.40745624550467507</v>
      </c>
      <c r="V45" s="16">
        <v>25</v>
      </c>
      <c r="W45" s="16">
        <v>21.53846153846154</v>
      </c>
      <c r="X45" s="17">
        <f t="shared" si="12"/>
        <v>-0.13846153846153841</v>
      </c>
    </row>
    <row r="46" spans="3:24" ht="15" customHeight="1">
      <c r="C46" s="356" t="s">
        <v>83</v>
      </c>
      <c r="D46" s="16">
        <v>11.337209302325601</v>
      </c>
      <c r="E46" s="16">
        <v>7.7562326869806091</v>
      </c>
      <c r="F46" s="16">
        <v>15.873015873015873</v>
      </c>
      <c r="G46" s="16">
        <v>28.306878306878307</v>
      </c>
      <c r="H46" s="17">
        <f t="shared" si="8"/>
        <v>-0.31586050145607047</v>
      </c>
      <c r="I46" s="17">
        <f t="shared" si="8"/>
        <v>1.0464852607709751</v>
      </c>
      <c r="J46" s="17">
        <f t="shared" si="8"/>
        <v>0.78333333333333321</v>
      </c>
      <c r="K46" s="16">
        <v>13.100436681222707</v>
      </c>
      <c r="L46" s="16">
        <v>17.04035874439462</v>
      </c>
      <c r="M46" s="16">
        <v>30.263157894736842</v>
      </c>
      <c r="N46" s="17">
        <f t="shared" si="10"/>
        <v>0.30074738415545599</v>
      </c>
      <c r="O46" s="17">
        <f t="shared" si="10"/>
        <v>0.77596952908587258</v>
      </c>
      <c r="P46" s="16">
        <v>16.574585635359117</v>
      </c>
      <c r="Q46" s="16">
        <v>15.909090909090908</v>
      </c>
      <c r="R46" s="17">
        <f t="shared" si="9"/>
        <v>-4.0151515151515271E-2</v>
      </c>
      <c r="S46" s="16">
        <v>15.734265734265735</v>
      </c>
      <c r="T46" s="16">
        <v>24.542124542124544</v>
      </c>
      <c r="U46" s="17">
        <f t="shared" si="11"/>
        <v>0.55978835978835972</v>
      </c>
      <c r="V46" s="16">
        <v>18.75</v>
      </c>
      <c r="W46" s="16">
        <v>26.136363636363637</v>
      </c>
      <c r="X46" s="17">
        <f t="shared" si="12"/>
        <v>0.39393939393939403</v>
      </c>
    </row>
    <row r="47" spans="3:24" ht="15" customHeight="1">
      <c r="C47" s="356" t="s">
        <v>157</v>
      </c>
      <c r="D47" s="16">
        <v>18.181818181818201</v>
      </c>
      <c r="E47" s="16">
        <v>20.379146919431278</v>
      </c>
      <c r="F47" s="16">
        <v>29.179331306990882</v>
      </c>
      <c r="G47" s="16">
        <v>27.049180327868854</v>
      </c>
      <c r="H47" s="17">
        <f t="shared" si="8"/>
        <v>0.12085308056871913</v>
      </c>
      <c r="I47" s="17">
        <f t="shared" si="8"/>
        <v>0.43182300134304108</v>
      </c>
      <c r="J47" s="17">
        <f t="shared" si="8"/>
        <v>-7.3002049180327822E-2</v>
      </c>
      <c r="K47" s="16">
        <v>28.395061728395063</v>
      </c>
      <c r="L47" s="16">
        <v>37.671232876712331</v>
      </c>
      <c r="M47" s="16">
        <v>30.316742081447963</v>
      </c>
      <c r="N47" s="17">
        <f t="shared" si="10"/>
        <v>0.32668254913639072</v>
      </c>
      <c r="O47" s="17">
        <f t="shared" si="10"/>
        <v>-0.19522830111065415</v>
      </c>
      <c r="P47" s="16">
        <v>26.136363636363637</v>
      </c>
      <c r="Q47" s="16">
        <v>28.571428571428573</v>
      </c>
      <c r="R47" s="17">
        <f t="shared" si="9"/>
        <v>9.3167701863354102E-2</v>
      </c>
      <c r="S47" s="16">
        <v>27.169811320754718</v>
      </c>
      <c r="T47" s="16">
        <v>27.547169811320753</v>
      </c>
      <c r="U47" s="17">
        <f t="shared" si="11"/>
        <v>1.388888888888884E-2</v>
      </c>
      <c r="V47" s="16">
        <v>39.682539682539684</v>
      </c>
      <c r="W47" s="16">
        <v>34.408602150537632</v>
      </c>
      <c r="X47" s="17">
        <f t="shared" si="12"/>
        <v>-0.13290322580645164</v>
      </c>
    </row>
    <row r="48" spans="3:24" ht="15" customHeight="1">
      <c r="C48" s="356" t="s">
        <v>75</v>
      </c>
      <c r="D48" s="16">
        <v>12.2222222222222</v>
      </c>
      <c r="E48" s="16">
        <v>10.080645161290322</v>
      </c>
      <c r="F48" s="16">
        <v>20.820189274447948</v>
      </c>
      <c r="G48" s="16">
        <v>23.270440251572328</v>
      </c>
      <c r="H48" s="17">
        <f t="shared" si="8"/>
        <v>-0.17521994134897212</v>
      </c>
      <c r="I48" s="17">
        <f t="shared" si="8"/>
        <v>1.0653627760252364</v>
      </c>
      <c r="J48" s="17">
        <f t="shared" si="8"/>
        <v>0.11768629693158017</v>
      </c>
      <c r="K48" s="16">
        <v>16.363636363636363</v>
      </c>
      <c r="L48" s="16">
        <v>22.959183673469386</v>
      </c>
      <c r="M48" s="16">
        <v>28.828828828828829</v>
      </c>
      <c r="N48" s="17">
        <f t="shared" si="10"/>
        <v>0.40306122448979576</v>
      </c>
      <c r="O48" s="17">
        <f t="shared" si="10"/>
        <v>0.25565565565565573</v>
      </c>
      <c r="P48" s="16">
        <v>18.120805369127517</v>
      </c>
      <c r="Q48" s="16">
        <v>18.181818181818183</v>
      </c>
      <c r="R48" s="17">
        <f t="shared" si="9"/>
        <v>3.3670033670034627E-3</v>
      </c>
      <c r="S48" s="16">
        <v>19.026548672566371</v>
      </c>
      <c r="T48" s="16">
        <v>20.379146919431278</v>
      </c>
      <c r="U48" s="17">
        <f t="shared" si="11"/>
        <v>7.1090047393364886E-2</v>
      </c>
      <c r="V48" s="16">
        <v>25</v>
      </c>
      <c r="W48" s="16">
        <v>34.210526315789473</v>
      </c>
      <c r="X48" s="17">
        <f t="shared" si="12"/>
        <v>0.36842105263157898</v>
      </c>
    </row>
    <row r="49" spans="3:24" ht="15" customHeight="1">
      <c r="C49" s="356" t="s">
        <v>92</v>
      </c>
      <c r="D49" s="16">
        <v>3.3783783783783798</v>
      </c>
      <c r="E49" s="16">
        <v>5.6603773584905657</v>
      </c>
      <c r="F49" s="16">
        <v>4.9450549450549453</v>
      </c>
      <c r="G49" s="16">
        <v>20.994475138121548</v>
      </c>
      <c r="H49" s="17">
        <f t="shared" si="8"/>
        <v>0.67547169811320673</v>
      </c>
      <c r="I49" s="17">
        <f t="shared" si="8"/>
        <v>-0.12637362637362626</v>
      </c>
      <c r="J49" s="17">
        <f t="shared" si="8"/>
        <v>3.2455494168201353</v>
      </c>
      <c r="K49" s="16">
        <v>6.7226890756302522</v>
      </c>
      <c r="L49" s="16">
        <v>10</v>
      </c>
      <c r="M49" s="16">
        <v>29.20353982300885</v>
      </c>
      <c r="N49" s="17">
        <f t="shared" si="10"/>
        <v>0.48750000000000004</v>
      </c>
      <c r="O49" s="17">
        <f t="shared" si="10"/>
        <v>1.9203539823008851</v>
      </c>
      <c r="P49" s="16">
        <v>7.5268817204301079</v>
      </c>
      <c r="Q49" s="16">
        <v>20.689655172413794</v>
      </c>
      <c r="R49" s="17">
        <f t="shared" si="9"/>
        <v>1.7487684729064039</v>
      </c>
      <c r="S49" s="16">
        <v>6.1643835616438354</v>
      </c>
      <c r="T49" s="16">
        <v>21.804511278195488</v>
      </c>
      <c r="U49" s="17">
        <f t="shared" si="11"/>
        <v>2.5371762740183792</v>
      </c>
      <c r="V49" s="16">
        <v>15</v>
      </c>
      <c r="W49" s="16">
        <v>37.037037037037038</v>
      </c>
      <c r="X49" s="17">
        <f t="shared" si="12"/>
        <v>1.4691358024691357</v>
      </c>
    </row>
    <row r="50" spans="3:24" ht="15" customHeight="1">
      <c r="C50" s="357" t="s">
        <v>76</v>
      </c>
      <c r="D50" s="112">
        <v>17.307692307692299</v>
      </c>
      <c r="E50" s="112">
        <v>9.7402597402597397</v>
      </c>
      <c r="F50" s="112">
        <v>15.384615384615385</v>
      </c>
      <c r="G50" s="112">
        <v>15.822784810126583</v>
      </c>
      <c r="H50" s="17">
        <f t="shared" si="8"/>
        <v>-0.43722943722943697</v>
      </c>
      <c r="I50" s="17">
        <f t="shared" si="8"/>
        <v>0.57948717948717965</v>
      </c>
      <c r="J50" s="17">
        <f t="shared" si="8"/>
        <v>2.8481012658227778E-2</v>
      </c>
      <c r="K50" s="112">
        <v>11.627906976744185</v>
      </c>
      <c r="L50" s="112">
        <v>14.893617021276595</v>
      </c>
      <c r="M50" s="112">
        <v>18.811881188118811</v>
      </c>
      <c r="N50" s="17">
        <f t="shared" si="10"/>
        <v>0.2808510638297872</v>
      </c>
      <c r="O50" s="17">
        <f t="shared" si="10"/>
        <v>0.26308345120226306</v>
      </c>
      <c r="P50" s="112">
        <v>15.584415584415584</v>
      </c>
      <c r="Q50" s="112">
        <v>10.38961038961039</v>
      </c>
      <c r="R50" s="17">
        <f t="shared" si="9"/>
        <v>-0.33333333333333337</v>
      </c>
      <c r="S50" s="112">
        <v>14.166666666666666</v>
      </c>
      <c r="T50" s="112">
        <v>12.5</v>
      </c>
      <c r="U50" s="17">
        <f t="shared" si="11"/>
        <v>-0.11764705882352933</v>
      </c>
      <c r="V50" s="112">
        <v>13.157894736842104</v>
      </c>
      <c r="W50" s="112">
        <v>19.512195121951219</v>
      </c>
      <c r="X50" s="17">
        <f t="shared" si="12"/>
        <v>0.48292682926829267</v>
      </c>
    </row>
    <row r="51" spans="3:24" ht="15" customHeight="1">
      <c r="C51" s="356" t="s">
        <v>77</v>
      </c>
      <c r="D51" s="16">
        <v>6.87732342007435</v>
      </c>
      <c r="E51" s="16">
        <v>8.258154059680777</v>
      </c>
      <c r="F51" s="16">
        <v>10.625909752547306</v>
      </c>
      <c r="G51" s="16">
        <v>12.376237623762377</v>
      </c>
      <c r="H51" s="17">
        <f t="shared" si="8"/>
        <v>0.20078023894817765</v>
      </c>
      <c r="I51" s="17">
        <f t="shared" si="8"/>
        <v>0.28671730701014031</v>
      </c>
      <c r="J51" s="17">
        <f t="shared" si="8"/>
        <v>0.16472263664722653</v>
      </c>
      <c r="K51" s="16">
        <v>9.497816593886462</v>
      </c>
      <c r="L51" s="16">
        <v>13.062098501070663</v>
      </c>
      <c r="M51" s="16">
        <v>14.45916114790287</v>
      </c>
      <c r="N51" s="17">
        <f t="shared" si="10"/>
        <v>0.37527381919318725</v>
      </c>
      <c r="O51" s="17">
        <f t="shared" si="10"/>
        <v>0.10695545181485921</v>
      </c>
      <c r="P51" s="16">
        <v>9.8591549295774641</v>
      </c>
      <c r="Q51" s="16">
        <v>11.0803324099723</v>
      </c>
      <c r="R51" s="17">
        <f t="shared" si="9"/>
        <v>0.1238622872971904</v>
      </c>
      <c r="S51" s="16">
        <v>9.387755102040817</v>
      </c>
      <c r="T51" s="16">
        <v>10.934393638170974</v>
      </c>
      <c r="U51" s="17">
        <f t="shared" si="11"/>
        <v>0.16475062667473406</v>
      </c>
      <c r="V51" s="16">
        <v>12.531328320802006</v>
      </c>
      <c r="W51" s="16">
        <v>14.099216710182768</v>
      </c>
      <c r="X51" s="17">
        <f t="shared" si="12"/>
        <v>0.12511749347258472</v>
      </c>
    </row>
    <row r="52" spans="3:24" ht="15" customHeight="1">
      <c r="C52" s="173" t="s">
        <v>208</v>
      </c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</row>
    <row r="53" spans="3:24">
      <c r="W53"/>
    </row>
    <row r="54" spans="3:24">
      <c r="W54"/>
    </row>
  </sheetData>
  <mergeCells count="4">
    <mergeCell ref="C3:X3"/>
    <mergeCell ref="C24:X24"/>
    <mergeCell ref="C31:X31"/>
    <mergeCell ref="C52:X5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2:X54"/>
  <sheetViews>
    <sheetView showGridLines="0" zoomScaleNormal="100" workbookViewId="0"/>
  </sheetViews>
  <sheetFormatPr baseColWidth="10" defaultRowHeight="12.75"/>
  <cols>
    <col min="1" max="2" width="11.42578125" style="289"/>
    <col min="3" max="3" width="50.85546875" style="289" customWidth="1"/>
    <col min="4" max="10" width="9.7109375" style="289" customWidth="1"/>
    <col min="11" max="13" width="10" style="289" customWidth="1"/>
    <col min="14" max="15" width="12.7109375" style="289" customWidth="1"/>
    <col min="16" max="18" width="11.42578125" hidden="1" customWidth="1"/>
    <col min="19" max="21" width="11.28515625" style="289" hidden="1" customWidth="1"/>
    <col min="22" max="24" width="0" style="289" hidden="1" customWidth="1"/>
    <col min="25" max="16384" width="11.42578125" style="289"/>
  </cols>
  <sheetData>
    <row r="2" spans="3:24" ht="26.25" customHeight="1"/>
    <row r="3" spans="3:24" ht="36" customHeight="1">
      <c r="C3" s="11" t="s">
        <v>350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3:24" ht="38.25">
      <c r="C4" s="13"/>
      <c r="D4" s="13">
        <v>2007</v>
      </c>
      <c r="E4" s="13">
        <v>2008</v>
      </c>
      <c r="F4" s="13">
        <v>2009</v>
      </c>
      <c r="G4" s="13">
        <v>2010</v>
      </c>
      <c r="H4" s="14" t="s">
        <v>497</v>
      </c>
      <c r="I4" s="14" t="s">
        <v>498</v>
      </c>
      <c r="J4" s="14" t="s">
        <v>322</v>
      </c>
      <c r="K4" s="14" t="s">
        <v>148</v>
      </c>
      <c r="L4" s="14" t="s">
        <v>149</v>
      </c>
      <c r="M4" s="14" t="s">
        <v>111</v>
      </c>
      <c r="N4" s="14" t="s">
        <v>346</v>
      </c>
      <c r="O4" s="14" t="s">
        <v>347</v>
      </c>
      <c r="P4" s="14" t="s">
        <v>161</v>
      </c>
      <c r="Q4" s="14" t="s">
        <v>162</v>
      </c>
      <c r="R4" s="14" t="s">
        <v>260</v>
      </c>
      <c r="S4" s="14" t="s">
        <v>219</v>
      </c>
      <c r="T4" s="14" t="s">
        <v>220</v>
      </c>
      <c r="U4" s="14" t="s">
        <v>261</v>
      </c>
      <c r="V4" s="13" t="s">
        <v>51</v>
      </c>
      <c r="W4" s="13" t="s">
        <v>52</v>
      </c>
      <c r="X4" s="14" t="s">
        <v>110</v>
      </c>
    </row>
    <row r="5" spans="3:24" ht="15" customHeight="1">
      <c r="C5" s="51" t="s">
        <v>351</v>
      </c>
      <c r="D5" s="360">
        <v>53.563636363636398</v>
      </c>
      <c r="E5" s="360">
        <v>54.581818181818178</v>
      </c>
      <c r="F5" s="360">
        <v>51.527272727272724</v>
      </c>
      <c r="G5" s="360">
        <v>52.427272727272729</v>
      </c>
      <c r="H5" s="123">
        <f t="shared" ref="H5:J5" si="0">E5/D5-1</f>
        <v>1.9008825526136475E-2</v>
      </c>
      <c r="I5" s="123">
        <f t="shared" si="0"/>
        <v>-5.5962691538974041E-2</v>
      </c>
      <c r="J5" s="123">
        <f t="shared" si="0"/>
        <v>1.7466478475652858E-2</v>
      </c>
      <c r="K5" s="360">
        <v>48.011958146487295</v>
      </c>
      <c r="L5" s="360">
        <v>47.499624568253495</v>
      </c>
      <c r="M5" s="360">
        <v>49.311465263809374</v>
      </c>
      <c r="N5" s="123">
        <f t="shared" ref="N5:N18" si="1">L5/K5-1</f>
        <v>-1.0670957778281864E-2</v>
      </c>
      <c r="O5" s="123">
        <f>M5/L5-1</f>
        <v>3.8144316129328448E-2</v>
      </c>
      <c r="P5" s="361">
        <v>49.387982195845694</v>
      </c>
      <c r="Q5" s="361">
        <v>50.212059745528308</v>
      </c>
      <c r="R5" s="341">
        <f t="shared" ref="R5:R18" si="2">Q5/P5-1</f>
        <v>1.6685791017231111E-2</v>
      </c>
      <c r="S5" s="361">
        <v>53.289393384596607</v>
      </c>
      <c r="T5" s="361">
        <v>54.013357619914999</v>
      </c>
      <c r="U5" s="341">
        <f t="shared" ref="U5:U18" si="3">T5/S5-1</f>
        <v>1.3585522171240427E-2</v>
      </c>
      <c r="V5" s="360">
        <v>47.889273356401382</v>
      </c>
      <c r="W5" s="360">
        <v>49.327354260089685</v>
      </c>
      <c r="X5" s="123">
        <f t="shared" ref="X5:X18" si="4">W5/V5-1</f>
        <v>3.0029290546670584E-2</v>
      </c>
    </row>
    <row r="6" spans="3:24" ht="15" customHeight="1">
      <c r="C6" s="362" t="s">
        <v>352</v>
      </c>
      <c r="D6" s="363">
        <v>29.845454545454501</v>
      </c>
      <c r="E6" s="363">
        <v>30.118181818181817</v>
      </c>
      <c r="F6" s="363">
        <v>27.681818181818183</v>
      </c>
      <c r="G6" s="363">
        <v>28.936363636363637</v>
      </c>
      <c r="H6" s="17">
        <f>E6/D6-1</f>
        <v>9.1379835516309793E-3</v>
      </c>
      <c r="I6" s="17">
        <f>F6/E6-1</f>
        <v>-8.089345004527615E-2</v>
      </c>
      <c r="J6" s="17">
        <f>G6/F6-1</f>
        <v>4.5320197044334876E-2</v>
      </c>
      <c r="K6" s="363">
        <v>22.376681614349774</v>
      </c>
      <c r="L6" s="363">
        <v>22.19552485358162</v>
      </c>
      <c r="M6" s="363">
        <v>25.514466965805354</v>
      </c>
      <c r="N6" s="17">
        <f>IFERROR(L6/K6-1,"-")</f>
        <v>-8.0957830964525357E-3</v>
      </c>
      <c r="O6" s="17">
        <f>IFERROR(M6/L6-1,"-")</f>
        <v>0.14953204008997178</v>
      </c>
      <c r="P6" s="364">
        <v>24.03560830860534</v>
      </c>
      <c r="Q6" s="364">
        <v>25.68688917573299</v>
      </c>
      <c r="R6" s="61">
        <f>Q6/P6-1</f>
        <v>6.870143854592814E-2</v>
      </c>
      <c r="S6" s="364">
        <v>29.403149029659467</v>
      </c>
      <c r="T6" s="364">
        <v>30.528233151183972</v>
      </c>
      <c r="U6" s="61">
        <f>T6/S6-1</f>
        <v>3.826406894001777E-2</v>
      </c>
      <c r="V6" s="363">
        <v>20.588235294117649</v>
      </c>
      <c r="W6" s="363">
        <v>24.850523168908818</v>
      </c>
      <c r="X6" s="17">
        <f>W6/V6-1</f>
        <v>0.20702541106128547</v>
      </c>
    </row>
    <row r="7" spans="3:24" ht="15" customHeight="1">
      <c r="C7" s="362" t="s">
        <v>353</v>
      </c>
      <c r="D7" s="363">
        <v>12.072727272727301</v>
      </c>
      <c r="E7" s="363">
        <v>13.50909090909091</v>
      </c>
      <c r="F7" s="363">
        <v>13.4</v>
      </c>
      <c r="G7" s="363">
        <v>12.618181818181819</v>
      </c>
      <c r="H7" s="17">
        <f>E7/D7-1</f>
        <v>0.11897590361445531</v>
      </c>
      <c r="I7" s="17">
        <f>F7/E7-1</f>
        <v>-8.0753701211305762E-3</v>
      </c>
      <c r="J7" s="17">
        <f>G7/F7-1</f>
        <v>-5.8344640434192629E-2</v>
      </c>
      <c r="K7" s="363">
        <v>15.874439461883409</v>
      </c>
      <c r="L7" s="363">
        <v>14.746959002853281</v>
      </c>
      <c r="M7" s="363">
        <v>13.925421630821599</v>
      </c>
      <c r="N7" s="17">
        <f>IFERROR(L7/K7-1,"-")</f>
        <v>-7.1024898972801842E-2</v>
      </c>
      <c r="O7" s="17">
        <f>IFERROR(M7/L7-1,"-")</f>
        <v>-5.5708934423207346E-2</v>
      </c>
      <c r="P7" s="364">
        <v>14.781157270029674</v>
      </c>
      <c r="Q7" s="364">
        <v>13.627143647427623</v>
      </c>
      <c r="R7" s="61">
        <f>Q7/P7-1</f>
        <v>-7.8073293012173917E-2</v>
      </c>
      <c r="S7" s="364">
        <v>13.194190162333699</v>
      </c>
      <c r="T7" s="364">
        <v>12.155434122647238</v>
      </c>
      <c r="U7" s="61">
        <f>T7/S7-1</f>
        <v>-7.8728290778456778E-2</v>
      </c>
      <c r="V7" s="363">
        <v>16.020761245674741</v>
      </c>
      <c r="W7" s="363">
        <v>13.751868460388639</v>
      </c>
      <c r="X7" s="17">
        <f>W7/V7-1</f>
        <v>-0.14162203346602231</v>
      </c>
    </row>
    <row r="8" spans="3:24" ht="15" customHeight="1">
      <c r="C8" s="362" t="s">
        <v>354</v>
      </c>
      <c r="D8" s="363">
        <v>13.1</v>
      </c>
      <c r="E8" s="363">
        <v>13.345454545454546</v>
      </c>
      <c r="F8" s="363">
        <v>11.372727272727273</v>
      </c>
      <c r="G8" s="363">
        <v>10.836363636363636</v>
      </c>
      <c r="H8" s="17">
        <f>E8/D8-1</f>
        <v>1.8736988202637139E-2</v>
      </c>
      <c r="I8" s="17">
        <f>F8/E8-1</f>
        <v>-0.14782016348773841</v>
      </c>
      <c r="J8" s="17">
        <f>G8/F8-1</f>
        <v>-4.7162270183852995E-2</v>
      </c>
      <c r="K8" s="363">
        <v>9.1928251121076237</v>
      </c>
      <c r="L8" s="363">
        <v>8.7250337888571856</v>
      </c>
      <c r="M8" s="363">
        <v>8.8349063902212599</v>
      </c>
      <c r="N8" s="17">
        <f>IFERROR(L8/K8-1,"-")</f>
        <v>-5.0886568334072013E-2</v>
      </c>
      <c r="O8" s="17">
        <f>IFERROR(M8/L8-1,"-")</f>
        <v>1.2592799526391918E-2</v>
      </c>
      <c r="P8" s="364">
        <v>9.5882789317507413</v>
      </c>
      <c r="Q8" s="364">
        <v>9.4412686704775961</v>
      </c>
      <c r="R8" s="61">
        <f>Q8/P8-1</f>
        <v>-1.5332288757926471E-2</v>
      </c>
      <c r="S8" s="364">
        <v>11.827169534968876</v>
      </c>
      <c r="T8" s="364">
        <v>11.657559198542804</v>
      </c>
      <c r="U8" s="61">
        <f>T8/S8-1</f>
        <v>-1.4340737733114617E-2</v>
      </c>
      <c r="V8" s="363">
        <v>7.0588235294117645</v>
      </c>
      <c r="W8" s="363">
        <v>9.1928251121076237</v>
      </c>
      <c r="X8" s="17">
        <f>W8/V8-1</f>
        <v>0.30231689088191338</v>
      </c>
    </row>
    <row r="9" spans="3:24" ht="15" customHeight="1">
      <c r="C9" s="362" t="s">
        <v>355</v>
      </c>
      <c r="D9" s="363">
        <v>5.3818181818181801</v>
      </c>
      <c r="E9" s="363">
        <v>5.5181818181818185</v>
      </c>
      <c r="F9" s="363">
        <v>4.9636363636363638</v>
      </c>
      <c r="G9" s="363">
        <v>5.5454545454545459</v>
      </c>
      <c r="H9" s="17">
        <f>E9/D9-1</f>
        <v>2.5337837837838162E-2</v>
      </c>
      <c r="I9" s="17">
        <f>F9/E9-1</f>
        <v>-0.10049423393739709</v>
      </c>
      <c r="J9" s="17">
        <f>G9/F9-1</f>
        <v>0.11721611721611724</v>
      </c>
      <c r="K9" s="363">
        <v>4.7234678624813151</v>
      </c>
      <c r="L9" s="363">
        <v>4.9106472443309803</v>
      </c>
      <c r="M9" s="363">
        <v>6.4521120222806747</v>
      </c>
      <c r="N9" s="17">
        <f>IFERROR(L9/K9-1,"-")</f>
        <v>3.9627533689058803E-2</v>
      </c>
      <c r="O9" s="17">
        <f>IFERROR(M9/L9-1,"-")</f>
        <v>0.31390256747299738</v>
      </c>
      <c r="P9" s="364">
        <v>4.525222551928783</v>
      </c>
      <c r="Q9" s="364">
        <v>4.8128342245989302</v>
      </c>
      <c r="R9" s="61">
        <f>Q9/P9-1</f>
        <v>6.3557464714648848E-2</v>
      </c>
      <c r="S9" s="364">
        <v>5.0408885634077869</v>
      </c>
      <c r="T9" s="364">
        <v>5.3066180935033396</v>
      </c>
      <c r="U9" s="61">
        <f>T9/S9-1</f>
        <v>5.271481937222422E-2</v>
      </c>
      <c r="V9" s="363">
        <v>4.7058823529411766</v>
      </c>
      <c r="W9" s="363">
        <v>6.4648729446935729</v>
      </c>
      <c r="X9" s="17">
        <f>W9/V9-1</f>
        <v>0.37378550074738426</v>
      </c>
    </row>
    <row r="10" spans="3:24" ht="15" customHeight="1">
      <c r="C10" s="362" t="s">
        <v>356</v>
      </c>
      <c r="D10" s="363">
        <v>5.1818181818181799</v>
      </c>
      <c r="E10" s="363">
        <v>4.8818181818181818</v>
      </c>
      <c r="F10" s="363">
        <v>4.4363636363636365</v>
      </c>
      <c r="G10" s="363">
        <v>4.5181818181818185</v>
      </c>
      <c r="H10" s="17">
        <f>E10/D10-1</f>
        <v>-5.7894736842104888E-2</v>
      </c>
      <c r="I10" s="17">
        <f>F10/E10-1</f>
        <v>-9.1247672253258805E-2</v>
      </c>
      <c r="J10" s="17">
        <f>G10/F10-1</f>
        <v>1.8442622950819665E-2</v>
      </c>
      <c r="K10" s="363">
        <v>4.9327354260089686</v>
      </c>
      <c r="L10" s="363">
        <v>4.2649046403363871</v>
      </c>
      <c r="M10" s="363">
        <v>4.3168807055546958</v>
      </c>
      <c r="N10" s="17">
        <f>IFERROR(L10/K10-1,"-")</f>
        <v>-0.1353875138227143</v>
      </c>
      <c r="O10" s="17">
        <f>IFERROR(M10/L10-1,"-")</f>
        <v>1.2186923179180242E-2</v>
      </c>
      <c r="P10" s="364">
        <v>5.7307121661721068</v>
      </c>
      <c r="Q10" s="364">
        <v>5.2000737599114881</v>
      </c>
      <c r="R10" s="61">
        <f>Q10/P10-1</f>
        <v>-9.2595543254280099E-2</v>
      </c>
      <c r="S10" s="364">
        <v>5.0652996460393016</v>
      </c>
      <c r="T10" s="364">
        <v>5.1001821493624773</v>
      </c>
      <c r="U10" s="61">
        <f>T10/S10-1</f>
        <v>6.8865626440186567E-3</v>
      </c>
      <c r="V10" s="363">
        <v>6.5051903114186853</v>
      </c>
      <c r="W10" s="363">
        <v>6.3527653213751867</v>
      </c>
      <c r="X10" s="17">
        <f>W10/V10-1</f>
        <v>-2.3431288363069736E-2</v>
      </c>
    </row>
    <row r="11" spans="3:24" ht="15" customHeight="1">
      <c r="C11" s="362" t="s">
        <v>357</v>
      </c>
      <c r="D11" s="363">
        <v>5.3636363636363598</v>
      </c>
      <c r="E11" s="363">
        <v>5.7727272727272725</v>
      </c>
      <c r="F11" s="363">
        <v>5.2181818181818178</v>
      </c>
      <c r="G11" s="363">
        <v>5.290909090909091</v>
      </c>
      <c r="H11" s="17">
        <f>E11/D11-1</f>
        <v>7.6271186440678651E-2</v>
      </c>
      <c r="I11" s="17">
        <f>F11/E11-1</f>
        <v>-9.6062992125984237E-2</v>
      </c>
      <c r="J11" s="17">
        <f>G11/F11-1</f>
        <v>1.3937282229965264E-2</v>
      </c>
      <c r="K11" s="363">
        <v>5.5904334828101643</v>
      </c>
      <c r="L11" s="363">
        <v>4.5051809581018167</v>
      </c>
      <c r="M11" s="363">
        <v>5.4928051988240751</v>
      </c>
      <c r="N11" s="17">
        <f>IFERROR(L11/K11-1,"-")</f>
        <v>-0.19412672166574452</v>
      </c>
      <c r="O11" s="17">
        <f>IFERROR(M11/L11-1,"-")</f>
        <v>0.21921966063231735</v>
      </c>
      <c r="P11" s="364">
        <v>5.6194362017804158</v>
      </c>
      <c r="Q11" s="364">
        <v>4.9050341139590632</v>
      </c>
      <c r="R11" s="61">
        <f>Q11/P11-1</f>
        <v>-0.12713056295487568</v>
      </c>
      <c r="S11" s="364">
        <v>5.6267545465641398</v>
      </c>
      <c r="T11" s="364">
        <v>5.3066180935033396</v>
      </c>
      <c r="U11" s="61">
        <f>T11/S11-1</f>
        <v>-5.6895400432258936E-2</v>
      </c>
      <c r="V11" s="363">
        <v>4.9826989619377162</v>
      </c>
      <c r="W11" s="363">
        <v>5.9043348281016446</v>
      </c>
      <c r="X11" s="17">
        <f>W11/V11-1</f>
        <v>0.18496719813984397</v>
      </c>
    </row>
    <row r="12" spans="3:24" ht="15" customHeight="1">
      <c r="C12" s="362" t="s">
        <v>358</v>
      </c>
      <c r="D12" s="363">
        <v>6.8090909090909104</v>
      </c>
      <c r="E12" s="363">
        <v>6.0363636363636362</v>
      </c>
      <c r="F12" s="363">
        <v>5.8636363636363633</v>
      </c>
      <c r="G12" s="363">
        <v>5.663636363636364</v>
      </c>
      <c r="H12" s="17">
        <f>E12/D12-1</f>
        <v>-0.11348464619492682</v>
      </c>
      <c r="I12" s="17">
        <f>F12/E12-1</f>
        <v>-2.8614457831325324E-2</v>
      </c>
      <c r="J12" s="17">
        <f>G12/F12-1</f>
        <v>-3.4108527131782806E-2</v>
      </c>
      <c r="K12" s="363">
        <v>4.9028400597907327</v>
      </c>
      <c r="L12" s="363">
        <v>5.6314761976272711</v>
      </c>
      <c r="M12" s="363">
        <v>5.1214606220021661</v>
      </c>
      <c r="N12" s="17">
        <f>IFERROR(L12/K12-1,"-")</f>
        <v>0.14861511469897692</v>
      </c>
      <c r="O12" s="17">
        <f>IFERROR(M12/L12-1,"-")</f>
        <v>-9.0565165815668647E-2</v>
      </c>
      <c r="P12" s="364">
        <v>5.6008902077151337</v>
      </c>
      <c r="Q12" s="364">
        <v>6.0851926977687629</v>
      </c>
      <c r="R12" s="61">
        <f>Q12/P12-1</f>
        <v>8.6468841932753948E-2</v>
      </c>
      <c r="S12" s="364">
        <v>6.0783595752471626</v>
      </c>
      <c r="T12" s="364">
        <v>5.9502125075895567</v>
      </c>
      <c r="U12" s="61">
        <f>T12/S12-1</f>
        <v>-2.1082508540537503E-2</v>
      </c>
      <c r="V12" s="363">
        <v>5.6747404844290656</v>
      </c>
      <c r="W12" s="363">
        <v>5.0448430493273539</v>
      </c>
      <c r="X12" s="17">
        <f>W12/V12-1</f>
        <v>-0.11100021874658217</v>
      </c>
    </row>
    <row r="13" spans="3:24" ht="15" customHeight="1">
      <c r="C13" s="362" t="s">
        <v>359</v>
      </c>
      <c r="D13" s="363">
        <v>2.5909090909090899</v>
      </c>
      <c r="E13" s="363">
        <v>2.1727272727272728</v>
      </c>
      <c r="F13" s="363">
        <v>1.7363636363636363</v>
      </c>
      <c r="G13" s="363">
        <v>2.0272727272727273</v>
      </c>
      <c r="H13" s="17">
        <f>E13/D13-1</f>
        <v>-0.16140350877192944</v>
      </c>
      <c r="I13" s="17">
        <f>F13/E13-1</f>
        <v>-0.20083682008368209</v>
      </c>
      <c r="J13" s="17">
        <f>G13/F13-1</f>
        <v>0.16753926701570676</v>
      </c>
      <c r="K13" s="363">
        <v>2.1375186846038865</v>
      </c>
      <c r="L13" s="363">
        <v>2.1775041297492117</v>
      </c>
      <c r="M13" s="363">
        <v>2.2899582237351077</v>
      </c>
      <c r="N13" s="17">
        <f>IFERROR(L13/K13-1,"-")</f>
        <v>1.8706477484071726E-2</v>
      </c>
      <c r="O13" s="17">
        <f>IFERROR(M13/L13-1,"-")</f>
        <v>5.1643573231177964E-2</v>
      </c>
      <c r="P13" s="364">
        <v>1.7989614243323442</v>
      </c>
      <c r="Q13" s="364">
        <v>2.1574774110271067</v>
      </c>
      <c r="R13" s="61">
        <f>Q13/P13-1</f>
        <v>0.19929053610908865</v>
      </c>
      <c r="S13" s="364">
        <v>1.6233369949957281</v>
      </c>
      <c r="T13" s="364">
        <v>1.955069823922283</v>
      </c>
      <c r="U13" s="61">
        <f>T13/S13-1</f>
        <v>0.20435241108235069</v>
      </c>
      <c r="V13" s="363">
        <v>2.2145328719723185</v>
      </c>
      <c r="W13" s="363">
        <v>2.1300448430493275</v>
      </c>
      <c r="X13" s="17">
        <f>W13/V13-1</f>
        <v>-3.8151625560538083E-2</v>
      </c>
    </row>
    <row r="14" spans="3:24" ht="15" customHeight="1">
      <c r="C14" s="362" t="s">
        <v>360</v>
      </c>
      <c r="D14" s="365" t="s">
        <v>90</v>
      </c>
      <c r="E14" s="365" t="s">
        <v>90</v>
      </c>
      <c r="F14" s="365" t="s">
        <v>90</v>
      </c>
      <c r="G14" s="365" t="s">
        <v>90</v>
      </c>
      <c r="H14" s="17" t="str">
        <f>IFERROR(E14/D14-1,"-")</f>
        <v>-</v>
      </c>
      <c r="I14" s="17" t="str">
        <f>IFERROR(F14/E14-1,"-")</f>
        <v>-</v>
      </c>
      <c r="J14" s="17" t="str">
        <f>IFERROR(G14/F14-1,"-")</f>
        <v>-</v>
      </c>
      <c r="K14" s="363">
        <v>0</v>
      </c>
      <c r="L14" s="363">
        <v>0</v>
      </c>
      <c r="M14" s="363">
        <v>1.7847485127095728</v>
      </c>
      <c r="N14" s="17" t="str">
        <f>IFERROR(L14/K14-1,"-")</f>
        <v>-</v>
      </c>
      <c r="O14" s="17" t="str">
        <f>IFERROR(M14/L14-1,"-")</f>
        <v>-</v>
      </c>
      <c r="P14" s="364">
        <v>0</v>
      </c>
      <c r="Q14" s="364">
        <v>0</v>
      </c>
      <c r="R14" s="61" t="str">
        <f>IFERROR(Q14/P14-1,"-")</f>
        <v>-</v>
      </c>
      <c r="S14" s="364">
        <v>0</v>
      </c>
      <c r="T14" s="364">
        <v>0</v>
      </c>
      <c r="U14" s="61" t="str">
        <f>IFERROR(T14/S14-1,"-")</f>
        <v>-</v>
      </c>
      <c r="V14" s="363">
        <v>0</v>
      </c>
      <c r="W14" s="363">
        <v>1.7189835575485799</v>
      </c>
      <c r="X14" s="17" t="str">
        <f>IFERROR(W14/V14-1,"-")</f>
        <v>-</v>
      </c>
    </row>
    <row r="15" spans="3:24" ht="15" customHeight="1">
      <c r="C15" s="362" t="s">
        <v>361</v>
      </c>
      <c r="D15" s="363">
        <v>2.5636363636363599</v>
      </c>
      <c r="E15" s="363">
        <v>2.5</v>
      </c>
      <c r="F15" s="363">
        <v>1.8818181818181818</v>
      </c>
      <c r="G15" s="363">
        <v>1.9363636363636363</v>
      </c>
      <c r="H15" s="17">
        <f>E15/D15-1</f>
        <v>-2.4822695035459641E-2</v>
      </c>
      <c r="I15" s="17">
        <f>F15/E15-1</f>
        <v>-0.24727272727272731</v>
      </c>
      <c r="J15" s="17">
        <f>G15/F15-1</f>
        <v>2.8985507246376718E-2</v>
      </c>
      <c r="K15" s="363">
        <v>1.4050822122571001</v>
      </c>
      <c r="L15" s="363">
        <v>1.2914852079891876</v>
      </c>
      <c r="M15" s="363">
        <v>1.6710505956985919</v>
      </c>
      <c r="N15" s="17">
        <f>IFERROR(L15/K15-1,"-")</f>
        <v>-8.0847229633226991E-2</v>
      </c>
      <c r="O15" s="17">
        <f>IFERROR(M15/L15-1,"-")</f>
        <v>0.29389836241359579</v>
      </c>
      <c r="P15" s="364">
        <v>1.5022255192878338</v>
      </c>
      <c r="Q15" s="364">
        <v>1.4567582518900977</v>
      </c>
      <c r="R15" s="61">
        <f>Q15/P15-1</f>
        <v>-3.0266605655381862E-2</v>
      </c>
      <c r="S15" s="364">
        <v>2.0505309410472354</v>
      </c>
      <c r="T15" s="364">
        <v>1.9429265330904675</v>
      </c>
      <c r="U15" s="61">
        <f>T15/S15-1</f>
        <v>-5.2476363951773797E-2</v>
      </c>
      <c r="V15" s="363">
        <v>1.2110726643598615</v>
      </c>
      <c r="W15" s="363">
        <v>1.4200298953662183</v>
      </c>
      <c r="X15" s="17">
        <f>W15/V15-1</f>
        <v>0.17253897074524893</v>
      </c>
    </row>
    <row r="16" spans="3:24" ht="15" customHeight="1">
      <c r="C16" s="362" t="s">
        <v>362</v>
      </c>
      <c r="D16" s="365" t="s">
        <v>90</v>
      </c>
      <c r="E16" s="365" t="s">
        <v>90</v>
      </c>
      <c r="F16" s="365" t="s">
        <v>90</v>
      </c>
      <c r="G16" s="365" t="s">
        <v>90</v>
      </c>
      <c r="H16" s="17" t="str">
        <f>IFERROR(E16/D16-1,"-")</f>
        <v>-</v>
      </c>
      <c r="I16" s="17" t="str">
        <f>IFERROR(F16/E16-1,"-")</f>
        <v>-</v>
      </c>
      <c r="J16" s="17" t="str">
        <f>IFERROR(G16/F16-1,"-")</f>
        <v>-</v>
      </c>
      <c r="K16" s="363">
        <v>0</v>
      </c>
      <c r="L16" s="363">
        <v>0</v>
      </c>
      <c r="M16" s="363">
        <v>1.5413737155219038</v>
      </c>
      <c r="N16" s="17" t="str">
        <f>IFERROR(L16/K16-1,"-")</f>
        <v>-</v>
      </c>
      <c r="O16" s="17" t="str">
        <f>IFERROR(M16/L16-1,"-")</f>
        <v>-</v>
      </c>
      <c r="P16" s="364">
        <v>0</v>
      </c>
      <c r="Q16" s="364">
        <v>0</v>
      </c>
      <c r="R16" s="61" t="str">
        <f>IFERROR(Q16/P16-1,"-")</f>
        <v>-</v>
      </c>
      <c r="S16" s="364">
        <v>0</v>
      </c>
      <c r="T16" s="364">
        <v>0</v>
      </c>
      <c r="U16" s="61" t="str">
        <f>IFERROR(T16/S16-1,"-")</f>
        <v>-</v>
      </c>
      <c r="V16" s="363">
        <v>0</v>
      </c>
      <c r="W16" s="363">
        <v>1.3452914798206279</v>
      </c>
      <c r="X16" s="17" t="str">
        <f>IFERROR(W16/V16-1,"-")</f>
        <v>-</v>
      </c>
    </row>
    <row r="17" spans="3:24" ht="15" customHeight="1">
      <c r="C17" s="362" t="s">
        <v>363</v>
      </c>
      <c r="D17" s="363">
        <v>2.28181818181818</v>
      </c>
      <c r="E17" s="363">
        <v>2.2363636363636363</v>
      </c>
      <c r="F17" s="363">
        <v>2.0909090909090908</v>
      </c>
      <c r="G17" s="363">
        <v>1.9090909090909092</v>
      </c>
      <c r="H17" s="17">
        <f>E17/D17-1</f>
        <v>-1.9920318725098807E-2</v>
      </c>
      <c r="I17" s="17">
        <f>F17/E17-1</f>
        <v>-6.5040650406504086E-2</v>
      </c>
      <c r="J17" s="17">
        <f>G17/F17-1</f>
        <v>-8.6956521739130377E-2</v>
      </c>
      <c r="K17" s="363">
        <v>1.8535127055306428</v>
      </c>
      <c r="L17" s="363">
        <v>1.6068478750563147</v>
      </c>
      <c r="M17" s="363">
        <v>1.4234875444839858</v>
      </c>
      <c r="N17" s="17">
        <f>IFERROR(L17/K17-1,"-")</f>
        <v>-0.13307965450590775</v>
      </c>
      <c r="O17" s="17">
        <f>IFERROR(M17/L17-1,"-")</f>
        <v>-0.11411181694216244</v>
      </c>
      <c r="P17" s="364">
        <v>1.7804154302670623</v>
      </c>
      <c r="Q17" s="364">
        <v>1.6595980084823898</v>
      </c>
      <c r="R17" s="61">
        <f>Q17/P17-1</f>
        <v>-6.7859118569057686E-2</v>
      </c>
      <c r="S17" s="364">
        <v>2.1603808128890516</v>
      </c>
      <c r="T17" s="364">
        <v>1.955069823922283</v>
      </c>
      <c r="U17" s="61">
        <f>T17/S17-1</f>
        <v>-9.5034628960719458E-2</v>
      </c>
      <c r="V17" s="363">
        <v>1.2110726643598615</v>
      </c>
      <c r="W17" s="363">
        <v>1.2331838565022422</v>
      </c>
      <c r="X17" s="17">
        <f>W17/V17-1</f>
        <v>1.825752722613716E-2</v>
      </c>
    </row>
    <row r="18" spans="3:24" ht="15" customHeight="1">
      <c r="C18" s="362" t="s">
        <v>364</v>
      </c>
      <c r="D18" s="365" t="s">
        <v>90</v>
      </c>
      <c r="E18" s="365" t="s">
        <v>90</v>
      </c>
      <c r="F18" s="365" t="s">
        <v>90</v>
      </c>
      <c r="G18" s="365" t="s">
        <v>90</v>
      </c>
      <c r="H18" s="17" t="str">
        <f>IFERROR(E18/D18-1,"-")</f>
        <v>-</v>
      </c>
      <c r="I18" s="17" t="str">
        <f>IFERROR(F18/E18-1,"-")</f>
        <v>-</v>
      </c>
      <c r="J18" s="17" t="str">
        <f>IFERROR(G18/F18-1,"-")</f>
        <v>-</v>
      </c>
      <c r="K18" s="363">
        <v>0</v>
      </c>
      <c r="L18" s="363">
        <v>0</v>
      </c>
      <c r="M18" s="363">
        <v>1.2439156300703083</v>
      </c>
      <c r="N18" s="17" t="str">
        <f>IFERROR(L18/K18-1,"-")</f>
        <v>-</v>
      </c>
      <c r="O18" s="17" t="str">
        <f>IFERROR(M18/L18-1,"-")</f>
        <v>-</v>
      </c>
      <c r="P18" s="364">
        <v>0</v>
      </c>
      <c r="Q18" s="364">
        <v>0</v>
      </c>
      <c r="R18" s="61" t="str">
        <f>IFERROR(Q18/P18-1,"-")</f>
        <v>-</v>
      </c>
      <c r="S18" s="364">
        <v>0</v>
      </c>
      <c r="T18" s="364">
        <v>0</v>
      </c>
      <c r="U18" s="61" t="str">
        <f>IFERROR(T18/S18-1,"-")</f>
        <v>-</v>
      </c>
      <c r="V18" s="363">
        <v>0</v>
      </c>
      <c r="W18" s="363">
        <v>1.195814648729447</v>
      </c>
      <c r="X18" s="17" t="str">
        <f>IFERROR(W18/V18-1,"-")</f>
        <v>-</v>
      </c>
    </row>
    <row r="19" spans="3:24" ht="15" customHeight="1">
      <c r="C19" s="362" t="s">
        <v>365</v>
      </c>
      <c r="D19" s="363">
        <v>1.63636363636364</v>
      </c>
      <c r="E19" s="363">
        <v>1.6272727272727272</v>
      </c>
      <c r="F19" s="363">
        <v>1.2</v>
      </c>
      <c r="G19" s="363">
        <v>1.7545454545454546</v>
      </c>
      <c r="H19" s="17">
        <f>E19/D19-1</f>
        <v>-5.5555555555578673E-3</v>
      </c>
      <c r="I19" s="17">
        <f>F19/E19-1</f>
        <v>-0.26256983240223464</v>
      </c>
      <c r="J19" s="17">
        <f>G19/F19-1</f>
        <v>0.46212121212121215</v>
      </c>
      <c r="K19" s="363">
        <v>0.88191330343796714</v>
      </c>
      <c r="L19" s="363">
        <v>0.94608800120138159</v>
      </c>
      <c r="M19" s="363">
        <v>1.2842333281757699</v>
      </c>
      <c r="N19" s="17">
        <f>IFERROR(L19/K19-1,"-")</f>
        <v>7.2767581023261529E-2</v>
      </c>
      <c r="O19" s="17">
        <f>IFERROR(M19/L19-1,"-")</f>
        <v>0.35741424322578585</v>
      </c>
      <c r="P19" s="364">
        <v>1.0942136498516319</v>
      </c>
      <c r="Q19" s="364">
        <v>1.2354785174257792</v>
      </c>
      <c r="R19" s="61">
        <f>Q19/P19-1</f>
        <v>0.12910172304403433</v>
      </c>
      <c r="S19" s="364">
        <v>1.3548150860490662</v>
      </c>
      <c r="T19" s="364">
        <v>1.7850637522768671</v>
      </c>
      <c r="U19" s="61">
        <f>T19/S19-1</f>
        <v>0.31757002904543907</v>
      </c>
      <c r="V19" s="363">
        <v>1.1418685121107266</v>
      </c>
      <c r="W19" s="363">
        <v>1.0089686098654709</v>
      </c>
      <c r="X19" s="17">
        <f>W19/V19-1</f>
        <v>-0.11638809620872392</v>
      </c>
    </row>
    <row r="20" spans="3:24" ht="15" customHeight="1">
      <c r="C20" s="362" t="s">
        <v>366</v>
      </c>
      <c r="D20" s="363">
        <v>0.95454545454545503</v>
      </c>
      <c r="E20" s="363">
        <v>0.94545454545454544</v>
      </c>
      <c r="F20" s="363">
        <v>0.8545454545454545</v>
      </c>
      <c r="G20" s="363">
        <v>0.86363636363636365</v>
      </c>
      <c r="H20" s="17">
        <f>E20/D20-1</f>
        <v>-9.5238095238100451E-3</v>
      </c>
      <c r="I20" s="17">
        <f>F20/E20-1</f>
        <v>-9.6153846153846145E-2</v>
      </c>
      <c r="J20" s="17">
        <f>G20/F20-1</f>
        <v>1.0638297872340496E-2</v>
      </c>
      <c r="K20" s="363">
        <v>0.44843049327354262</v>
      </c>
      <c r="L20" s="363">
        <v>0.84096711217900588</v>
      </c>
      <c r="M20" s="363">
        <v>1.0676156583629892</v>
      </c>
      <c r="N20" s="17">
        <f>IFERROR(L20/K20-1,"-")</f>
        <v>0.87535666015918312</v>
      </c>
      <c r="O20" s="17">
        <f>IFERROR(M20/L20-1,"-")</f>
        <v>0.26950940518556155</v>
      </c>
      <c r="P20" s="364">
        <v>0.44510385756676557</v>
      </c>
      <c r="Q20" s="364">
        <v>0.60851926977687631</v>
      </c>
      <c r="R20" s="61">
        <f>Q20/P20-1</f>
        <v>0.3671399594320488</v>
      </c>
      <c r="S20" s="364">
        <v>0.81777126815574275</v>
      </c>
      <c r="T20" s="364">
        <v>0.81360048573163324</v>
      </c>
      <c r="U20" s="61">
        <f>T20/S20-1</f>
        <v>-5.1001821493625865E-3</v>
      </c>
      <c r="V20" s="363">
        <v>0.76124567474048443</v>
      </c>
      <c r="W20" s="363">
        <v>0.85949177877428995</v>
      </c>
      <c r="X20" s="17">
        <f>W20/V20-1</f>
        <v>0.12905965484440807</v>
      </c>
    </row>
    <row r="21" spans="3:24" ht="15" customHeight="1">
      <c r="C21" s="362" t="s">
        <v>367</v>
      </c>
      <c r="D21" s="365" t="s">
        <v>90</v>
      </c>
      <c r="E21" s="365" t="s">
        <v>90</v>
      </c>
      <c r="F21" s="365" t="s">
        <v>90</v>
      </c>
      <c r="G21" s="365" t="s">
        <v>90</v>
      </c>
      <c r="H21" s="17" t="str">
        <f>IFERROR(E21/D21-1,"-")</f>
        <v>-</v>
      </c>
      <c r="I21" s="17" t="str">
        <f>IFERROR(F21/E21-1,"-")</f>
        <v>-</v>
      </c>
      <c r="J21" s="17" t="str">
        <f>IFERROR(G21/F21-1,"-")</f>
        <v>-</v>
      </c>
      <c r="K21" s="363">
        <v>0</v>
      </c>
      <c r="L21" s="363">
        <v>0</v>
      </c>
      <c r="M21" s="363">
        <v>0.64899945916711732</v>
      </c>
      <c r="N21" s="17" t="str">
        <f>IFERROR(L21/K21-1,"-")</f>
        <v>-</v>
      </c>
      <c r="O21" s="17" t="str">
        <f>IFERROR(M21/L21-1,"-")</f>
        <v>-</v>
      </c>
      <c r="P21" s="364">
        <v>0</v>
      </c>
      <c r="Q21" s="364">
        <v>0</v>
      </c>
      <c r="R21" s="61" t="str">
        <f>IFERROR(Q21/P21-1,"-")</f>
        <v>-</v>
      </c>
      <c r="S21" s="364">
        <v>0</v>
      </c>
      <c r="T21" s="364">
        <v>0</v>
      </c>
      <c r="U21" s="61" t="str">
        <f>IFERROR(T21/S21-1,"-")</f>
        <v>-</v>
      </c>
      <c r="V21" s="363">
        <v>0</v>
      </c>
      <c r="W21" s="363">
        <v>0.59790732436472349</v>
      </c>
      <c r="X21" s="17" t="str">
        <f>IFERROR(W21/V21-1,"-")</f>
        <v>-</v>
      </c>
    </row>
    <row r="22" spans="3:24" ht="15" customHeight="1">
      <c r="C22" s="362" t="s">
        <v>368</v>
      </c>
      <c r="D22" s="365" t="s">
        <v>90</v>
      </c>
      <c r="E22" s="365" t="s">
        <v>90</v>
      </c>
      <c r="F22" s="365" t="s">
        <v>90</v>
      </c>
      <c r="G22" s="365" t="s">
        <v>90</v>
      </c>
      <c r="H22" s="17" t="str">
        <f>IFERROR(E22/D22-1,"-")</f>
        <v>-</v>
      </c>
      <c r="I22" s="17" t="str">
        <f>IFERROR(F22/E22-1,"-")</f>
        <v>-</v>
      </c>
      <c r="J22" s="17" t="str">
        <f>IFERROR(G22/F22-1,"-")</f>
        <v>-</v>
      </c>
      <c r="K22" s="363">
        <v>0</v>
      </c>
      <c r="L22" s="363">
        <v>0</v>
      </c>
      <c r="M22" s="363">
        <v>0.27041644131963222</v>
      </c>
      <c r="N22" s="17" t="str">
        <f>IFERROR(L22/K22-1,"-")</f>
        <v>-</v>
      </c>
      <c r="O22" s="17" t="str">
        <f>IFERROR(M22/L22-1,"-")</f>
        <v>-</v>
      </c>
      <c r="P22" s="364">
        <v>0</v>
      </c>
      <c r="Q22" s="364">
        <v>0</v>
      </c>
      <c r="R22" s="61" t="str">
        <f>IFERROR(Q22/P22-1,"-")</f>
        <v>-</v>
      </c>
      <c r="S22" s="364">
        <v>0</v>
      </c>
      <c r="T22" s="364">
        <v>0</v>
      </c>
      <c r="U22" s="61" t="str">
        <f>IFERROR(T22/S22-1,"-")</f>
        <v>-</v>
      </c>
      <c r="V22" s="363">
        <v>0</v>
      </c>
      <c r="W22" s="363">
        <v>0.29895366218236175</v>
      </c>
      <c r="X22" s="17" t="str">
        <f>IFERROR(W22/V22-1,"-")</f>
        <v>-</v>
      </c>
    </row>
    <row r="23" spans="3:24" ht="15" customHeight="1">
      <c r="C23" s="362" t="s">
        <v>369</v>
      </c>
      <c r="D23" s="363">
        <v>0</v>
      </c>
      <c r="E23" s="363">
        <v>2.9545454545454546</v>
      </c>
      <c r="F23" s="363">
        <v>2.6</v>
      </c>
      <c r="G23" s="363">
        <v>2.290909090909091</v>
      </c>
      <c r="H23" s="17" t="s">
        <v>90</v>
      </c>
      <c r="I23" s="17">
        <f>F23/E23-1</f>
        <v>-0.12</v>
      </c>
      <c r="J23" s="17">
        <f>G23/F23-1</f>
        <v>-0.11888111888111885</v>
      </c>
      <c r="K23" s="363">
        <v>2.2720478325859492</v>
      </c>
      <c r="L23" s="363">
        <v>0</v>
      </c>
      <c r="M23" s="363">
        <v>0</v>
      </c>
      <c r="N23" s="17">
        <f>IFERROR(L23/K23-1,"-")</f>
        <v>-1</v>
      </c>
      <c r="O23" s="17" t="str">
        <f>IFERROR(M23/L23-1,"-")</f>
        <v>-</v>
      </c>
      <c r="P23" s="364">
        <v>2.3553412462908012</v>
      </c>
      <c r="Q23" s="364">
        <v>2.2127973446431866</v>
      </c>
      <c r="R23" s="61">
        <f>Q23/P23-1</f>
        <v>-6.051942658928644E-2</v>
      </c>
      <c r="S23" s="364">
        <v>2.8560966678872206</v>
      </c>
      <c r="T23" s="364">
        <v>2.3679417122040074</v>
      </c>
      <c r="U23" s="61">
        <f>T23/S23-1</f>
        <v>-0.17091681845780193</v>
      </c>
      <c r="V23" s="363">
        <v>0</v>
      </c>
      <c r="W23" s="363">
        <v>0</v>
      </c>
      <c r="X23" s="17" t="str">
        <f>IFERROR(W23/V23-1,"-")</f>
        <v>-</v>
      </c>
    </row>
    <row r="24" spans="3:24" ht="15" hidden="1" customHeight="1">
      <c r="C24" s="303" t="s">
        <v>370</v>
      </c>
      <c r="D24" s="366">
        <v>23.045454545454501</v>
      </c>
      <c r="E24" s="366">
        <v>16.118181818181817</v>
      </c>
      <c r="F24" s="366">
        <v>41.772727272727273</v>
      </c>
      <c r="G24" s="366">
        <v>38.718181818181819</v>
      </c>
      <c r="H24" s="339">
        <f>IFERROR(E24/D24-1,"-")</f>
        <v>-0.30059171597633005</v>
      </c>
      <c r="I24" s="300">
        <f t="shared" ref="I24:J25" si="5">F24/E24-1</f>
        <v>1.5916525662718559</v>
      </c>
      <c r="J24" s="300">
        <f t="shared" si="5"/>
        <v>-7.3122959738846527E-2</v>
      </c>
      <c r="K24" s="366">
        <v>28.594917787742901</v>
      </c>
      <c r="L24" s="366">
        <v>45.862742153476496</v>
      </c>
      <c r="M24" s="366">
        <v>44.050750425498997</v>
      </c>
      <c r="N24" s="339">
        <f t="shared" ref="N24:O42" si="6">IFERROR(L24/K24-1,"-")</f>
        <v>0.60387739156695108</v>
      </c>
      <c r="O24" s="339">
        <f t="shared" si="6"/>
        <v>-3.9509014134257225E-2</v>
      </c>
      <c r="P24" s="361">
        <v>39.094955489614243</v>
      </c>
      <c r="Q24" s="361">
        <v>40.014751982297618</v>
      </c>
      <c r="R24" s="341">
        <f t="shared" ref="R24:R25" si="7">Q24/P24-1</f>
        <v>2.3527242355544375E-2</v>
      </c>
      <c r="S24" s="361">
        <v>38.606127181740511</v>
      </c>
      <c r="T24" s="361">
        <v>37.437765634486944</v>
      </c>
      <c r="U24" s="341">
        <f t="shared" ref="U24:U25" si="8">T24/S24-1</f>
        <v>-3.026362996095E-2</v>
      </c>
      <c r="V24" s="366">
        <v>44.602076124567475</v>
      </c>
      <c r="W24" s="366">
        <v>44.992526158445443</v>
      </c>
      <c r="X24" s="300">
        <f t="shared" ref="X24:X25" si="9">W24/V24-1</f>
        <v>8.7540775632841683E-3</v>
      </c>
    </row>
    <row r="25" spans="3:24" ht="15" hidden="1" customHeight="1">
      <c r="C25" s="304" t="s">
        <v>140</v>
      </c>
      <c r="D25" s="367">
        <v>23.390909090909101</v>
      </c>
      <c r="E25" s="367">
        <v>29.3</v>
      </c>
      <c r="F25" s="367">
        <v>6.7</v>
      </c>
      <c r="G25" s="367">
        <v>8.8545454545454554</v>
      </c>
      <c r="H25" s="339">
        <f>IFERROR(E25/D25-1,"-")</f>
        <v>0.25262339681305823</v>
      </c>
      <c r="I25" s="339">
        <f t="shared" si="5"/>
        <v>-0.77133105802047786</v>
      </c>
      <c r="J25" s="339">
        <f t="shared" si="5"/>
        <v>0.32157394843962006</v>
      </c>
      <c r="K25" s="367">
        <v>23.393124065769804</v>
      </c>
      <c r="L25" s="367">
        <v>6.6376332782700107</v>
      </c>
      <c r="M25" s="367">
        <v>6.6377843106916297</v>
      </c>
      <c r="N25" s="339">
        <f t="shared" si="6"/>
        <v>-0.71625708222602957</v>
      </c>
      <c r="O25" s="339">
        <f t="shared" si="6"/>
        <v>2.2753956913090789E-5</v>
      </c>
      <c r="P25" s="361">
        <v>11.517062314540059</v>
      </c>
      <c r="Q25" s="361">
        <v>9.7731882721740728</v>
      </c>
      <c r="R25" s="341">
        <f t="shared" si="7"/>
        <v>-0.15141656741445086</v>
      </c>
      <c r="S25" s="361">
        <v>8.1044794336628829</v>
      </c>
      <c r="T25" s="361">
        <v>8.5488767455980579</v>
      </c>
      <c r="U25" s="341">
        <f t="shared" si="8"/>
        <v>5.4833541817543408E-2</v>
      </c>
      <c r="V25" s="367">
        <v>7.5086505190311419</v>
      </c>
      <c r="W25" s="367">
        <v>5.6801195814648731</v>
      </c>
      <c r="X25" s="339">
        <f t="shared" si="9"/>
        <v>-0.2435232446804847</v>
      </c>
    </row>
    <row r="26" spans="3:24" ht="39" customHeight="1">
      <c r="C26" s="28" t="s">
        <v>371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3:24" ht="15" customHeight="1">
      <c r="S27"/>
    </row>
    <row r="28" spans="3:24" ht="15" customHeight="1">
      <c r="C28" s="368"/>
      <c r="S28"/>
    </row>
    <row r="29" spans="3:24" ht="35.1" customHeight="1">
      <c r="S29"/>
    </row>
    <row r="30" spans="3:24">
      <c r="S30"/>
    </row>
    <row r="31" spans="3:24">
      <c r="R31">
        <v>1</v>
      </c>
      <c r="S31"/>
    </row>
    <row r="32" spans="3:24">
      <c r="S32"/>
    </row>
    <row r="33" spans="19:19">
      <c r="S33"/>
    </row>
    <row r="34" spans="19:19">
      <c r="S34"/>
    </row>
    <row r="35" spans="19:19">
      <c r="S35"/>
    </row>
    <row r="36" spans="19:19">
      <c r="S36"/>
    </row>
    <row r="37" spans="19:19">
      <c r="S37"/>
    </row>
    <row r="38" spans="19:19">
      <c r="S38"/>
    </row>
    <row r="39" spans="19:19">
      <c r="S39"/>
    </row>
    <row r="40" spans="19:19">
      <c r="S40"/>
    </row>
    <row r="41" spans="19:19">
      <c r="S41"/>
    </row>
    <row r="42" spans="19:19">
      <c r="S42"/>
    </row>
    <row r="43" spans="19:19">
      <c r="S43"/>
    </row>
    <row r="44" spans="19:19">
      <c r="S44"/>
    </row>
    <row r="45" spans="19:19">
      <c r="S45"/>
    </row>
    <row r="46" spans="19:19">
      <c r="S46"/>
    </row>
    <row r="47" spans="19:19">
      <c r="S47"/>
    </row>
    <row r="48" spans="19:19">
      <c r="S48"/>
    </row>
    <row r="49" spans="19:19">
      <c r="S49"/>
    </row>
    <row r="50" spans="19:19">
      <c r="S50"/>
    </row>
    <row r="51" spans="19:19">
      <c r="S51"/>
    </row>
    <row r="52" spans="19:19">
      <c r="S52"/>
    </row>
    <row r="53" spans="19:19">
      <c r="S53"/>
    </row>
    <row r="54" spans="19:19">
      <c r="S54"/>
    </row>
  </sheetData>
  <mergeCells count="2">
    <mergeCell ref="C3:X3"/>
    <mergeCell ref="C26:X2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59" orientation="landscape" r:id="rId1"/>
  <headerFooter>
    <oddHeader>&amp;L&amp;G&amp;CEncuesta de Turismo Receptivo&amp;RAño 2011</oddHeader>
    <oddFooter>&amp;LTurismo de Tenerife&amp;R&amp;P</oddFooter>
  </headerFooter>
  <ignoredErrors>
    <ignoredError sqref="H14:J14 H15:I15 J16 H17:I17 J18" formula="1"/>
  </ignoredErrors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C2:X34"/>
  <sheetViews>
    <sheetView showGridLines="0" zoomScaleNormal="100" workbookViewId="0"/>
  </sheetViews>
  <sheetFormatPr baseColWidth="10" defaultRowHeight="12.75"/>
  <cols>
    <col min="3" max="3" width="17.42578125" customWidth="1"/>
    <col min="4" max="10" width="9.7109375" customWidth="1"/>
    <col min="11" max="11" width="9.85546875" customWidth="1"/>
    <col min="12" max="12" width="10.28515625" customWidth="1"/>
    <col min="13" max="13" width="11.5703125" customWidth="1"/>
    <col min="14" max="15" width="12.28515625" customWidth="1"/>
    <col min="16" max="18" width="11.42578125" hidden="1" customWidth="1"/>
    <col min="19" max="21" width="12.140625" hidden="1" customWidth="1"/>
    <col min="22" max="23" width="13.85546875" hidden="1" customWidth="1"/>
    <col min="24" max="24" width="9" hidden="1" customWidth="1"/>
    <col min="25" max="25" width="18.5703125" customWidth="1"/>
    <col min="26" max="26" width="22.5703125" customWidth="1"/>
    <col min="27" max="27" width="21.85546875" customWidth="1"/>
    <col min="28" max="28" width="17.42578125" customWidth="1"/>
    <col min="29" max="29" width="20.28515625" customWidth="1"/>
    <col min="30" max="30" width="23.85546875" bestFit="1" customWidth="1"/>
    <col min="31" max="31" width="16.85546875" customWidth="1"/>
    <col min="32" max="32" width="18" customWidth="1"/>
    <col min="33" max="33" width="21.7109375" bestFit="1" customWidth="1"/>
    <col min="34" max="34" width="19.85546875" customWidth="1"/>
    <col min="35" max="35" width="14.5703125" bestFit="1" customWidth="1"/>
    <col min="36" max="36" width="21" bestFit="1" customWidth="1"/>
    <col min="37" max="37" width="22" customWidth="1"/>
    <col min="38" max="38" width="18.5703125" bestFit="1" customWidth="1"/>
    <col min="39" max="39" width="22.5703125" bestFit="1" customWidth="1"/>
    <col min="40" max="40" width="21.85546875" customWidth="1"/>
    <col min="41" max="41" width="17.42578125" bestFit="1" customWidth="1"/>
    <col min="42" max="42" width="20.28515625" bestFit="1" customWidth="1"/>
  </cols>
  <sheetData>
    <row r="2" spans="3:24" ht="32.25" customHeight="1"/>
    <row r="3" spans="3:24" ht="36" customHeight="1">
      <c r="C3" s="255" t="s">
        <v>372</v>
      </c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</row>
    <row r="4" spans="3:24" ht="28.5" customHeight="1">
      <c r="C4" s="13"/>
      <c r="D4" s="13">
        <v>2007</v>
      </c>
      <c r="E4" s="13">
        <v>2008</v>
      </c>
      <c r="F4" s="13">
        <v>2009</v>
      </c>
      <c r="G4" s="13">
        <v>2010</v>
      </c>
      <c r="H4" s="14" t="s">
        <v>497</v>
      </c>
      <c r="I4" s="14" t="s">
        <v>498</v>
      </c>
      <c r="J4" s="14" t="s">
        <v>322</v>
      </c>
      <c r="K4" s="13" t="s">
        <v>148</v>
      </c>
      <c r="L4" s="13" t="s">
        <v>149</v>
      </c>
      <c r="M4" s="13" t="s">
        <v>111</v>
      </c>
      <c r="N4" s="14" t="s">
        <v>346</v>
      </c>
      <c r="O4" s="14" t="s">
        <v>347</v>
      </c>
      <c r="P4" s="13" t="s">
        <v>161</v>
      </c>
      <c r="Q4" s="13" t="s">
        <v>162</v>
      </c>
      <c r="R4" s="14" t="s">
        <v>260</v>
      </c>
      <c r="S4" s="13" t="s">
        <v>219</v>
      </c>
      <c r="T4" s="13" t="s">
        <v>220</v>
      </c>
      <c r="U4" s="14" t="s">
        <v>261</v>
      </c>
      <c r="V4" s="13" t="s">
        <v>51</v>
      </c>
      <c r="W4" s="13" t="s">
        <v>52</v>
      </c>
      <c r="X4" s="14" t="s">
        <v>110</v>
      </c>
    </row>
    <row r="5" spans="3:24" ht="15" customHeight="1">
      <c r="C5" s="263" t="s">
        <v>92</v>
      </c>
      <c r="D5" s="16">
        <v>87.162162162162204</v>
      </c>
      <c r="E5" s="16">
        <v>85.84905660377359</v>
      </c>
      <c r="F5" s="16">
        <v>80.219780219780219</v>
      </c>
      <c r="G5" s="16">
        <v>78.453038674033152</v>
      </c>
      <c r="H5" s="17">
        <f t="shared" ref="H5:J23" si="0">E5/D5-1</f>
        <v>-1.5065087026474022E-2</v>
      </c>
      <c r="I5" s="17">
        <f t="shared" si="0"/>
        <v>-6.5571790846516209E-2</v>
      </c>
      <c r="J5" s="17">
        <f t="shared" si="0"/>
        <v>-2.2023764474381258E-2</v>
      </c>
      <c r="K5" s="16">
        <v>81.512605042016801</v>
      </c>
      <c r="L5" s="16">
        <v>81.111111111111114</v>
      </c>
      <c r="M5" s="16">
        <v>58.407079646017699</v>
      </c>
      <c r="N5" s="17">
        <f>L5/K5-1</f>
        <v>-4.9255441008017042E-3</v>
      </c>
      <c r="O5" s="17">
        <f>IFERROR(M5/L5-1,"-")</f>
        <v>-0.2799127166929325</v>
      </c>
      <c r="P5" s="266">
        <v>78.494623655913983</v>
      </c>
      <c r="Q5" s="266">
        <v>83.908045977011497</v>
      </c>
      <c r="R5" s="96">
        <f t="shared" ref="R5:R23" si="1">Q5/P5-1</f>
        <v>6.8965517241379226E-2</v>
      </c>
      <c r="S5" s="266">
        <v>80.136986301369859</v>
      </c>
      <c r="T5" s="266">
        <v>83.458646616541358</v>
      </c>
      <c r="U5" s="96">
        <f t="shared" ref="U5:U23" si="2">T5/S5-1</f>
        <v>4.1449778291883677E-2</v>
      </c>
      <c r="V5" s="16">
        <v>80</v>
      </c>
      <c r="W5" s="16">
        <v>51.851851851851855</v>
      </c>
      <c r="X5" s="17">
        <f t="shared" ref="X5:X23" si="3">W5/V5-1</f>
        <v>-0.35185185185185186</v>
      </c>
    </row>
    <row r="6" spans="3:24" ht="15" customHeight="1">
      <c r="C6" s="263" t="s">
        <v>77</v>
      </c>
      <c r="D6" s="16">
        <v>72.862453531598504</v>
      </c>
      <c r="E6" s="16">
        <v>75.01734906315059</v>
      </c>
      <c r="F6" s="16">
        <v>74.81804949053857</v>
      </c>
      <c r="G6" s="16">
        <v>74.752475247524757</v>
      </c>
      <c r="H6" s="17">
        <f t="shared" si="0"/>
        <v>2.9574841734056667E-2</v>
      </c>
      <c r="I6" s="17">
        <f t="shared" si="0"/>
        <v>-2.6567130817198858E-3</v>
      </c>
      <c r="J6" s="17">
        <f t="shared" si="0"/>
        <v>-8.7644951265541948E-4</v>
      </c>
      <c r="K6" s="16">
        <v>74.017467248908304</v>
      </c>
      <c r="L6" s="16">
        <v>71.734475374732341</v>
      </c>
      <c r="M6" s="16">
        <v>74.282560706401767</v>
      </c>
      <c r="N6" s="17">
        <f t="shared" ref="N6:N24" si="4">L6/K6-1</f>
        <v>-3.0843961013940713E-2</v>
      </c>
      <c r="O6" s="17">
        <f t="shared" ref="O6:O23" si="5">IFERROR(M6/L6-1,"-")</f>
        <v>3.5521070145958955E-2</v>
      </c>
      <c r="P6" s="266">
        <v>75.91549295774648</v>
      </c>
      <c r="Q6" s="266">
        <v>74.37673130193906</v>
      </c>
      <c r="R6" s="96">
        <f t="shared" si="1"/>
        <v>-2.0269402145144166E-2</v>
      </c>
      <c r="S6" s="266">
        <v>77.448979591836732</v>
      </c>
      <c r="T6" s="266">
        <v>76.143141153081515</v>
      </c>
      <c r="U6" s="96">
        <f t="shared" si="2"/>
        <v>-1.6860628062979055E-2</v>
      </c>
      <c r="V6" s="16">
        <v>73.43358395989975</v>
      </c>
      <c r="W6" s="16">
        <v>78.590078328981718</v>
      </c>
      <c r="X6" s="17">
        <f t="shared" si="3"/>
        <v>7.0219837995348255E-2</v>
      </c>
    </row>
    <row r="7" spans="3:24" ht="15" customHeight="1">
      <c r="C7" s="263" t="s">
        <v>157</v>
      </c>
      <c r="D7" s="16">
        <v>65.656565656565704</v>
      </c>
      <c r="E7" s="16">
        <v>71.800947867298575</v>
      </c>
      <c r="F7" s="16">
        <v>68.693009118541028</v>
      </c>
      <c r="G7" s="16">
        <v>69.945355191256837</v>
      </c>
      <c r="H7" s="17">
        <f t="shared" si="0"/>
        <v>9.358366751731606E-2</v>
      </c>
      <c r="I7" s="17">
        <f t="shared" si="0"/>
        <v>-4.3285483563553995E-2</v>
      </c>
      <c r="J7" s="17">
        <f t="shared" si="0"/>
        <v>1.8231055660332007E-2</v>
      </c>
      <c r="K7" s="16">
        <v>72.222222222222229</v>
      </c>
      <c r="L7" s="16">
        <v>69.863013698630141</v>
      </c>
      <c r="M7" s="16">
        <v>69.68325791855203</v>
      </c>
      <c r="N7" s="17">
        <f t="shared" si="4"/>
        <v>-3.2665964172813533E-2</v>
      </c>
      <c r="O7" s="17">
        <f t="shared" si="5"/>
        <v>-2.5729748913141393E-3</v>
      </c>
      <c r="P7" s="266">
        <v>71.590909090909093</v>
      </c>
      <c r="Q7" s="266">
        <v>72.142857142857139</v>
      </c>
      <c r="R7" s="96">
        <f t="shared" si="1"/>
        <v>7.7097505668932698E-3</v>
      </c>
      <c r="S7" s="266">
        <v>68.679245283018872</v>
      </c>
      <c r="T7" s="266">
        <v>69.433962264150949</v>
      </c>
      <c r="U7" s="96">
        <f t="shared" si="2"/>
        <v>1.098901098901095E-2</v>
      </c>
      <c r="V7" s="16">
        <v>74.603174603174608</v>
      </c>
      <c r="W7" s="16">
        <v>70.967741935483872</v>
      </c>
      <c r="X7" s="17">
        <f t="shared" si="3"/>
        <v>-4.8730267673301353E-2</v>
      </c>
    </row>
    <row r="8" spans="3:24" ht="15" customHeight="1">
      <c r="C8" s="277" t="s">
        <v>76</v>
      </c>
      <c r="D8" s="112">
        <v>71.794871794871796</v>
      </c>
      <c r="E8" s="112">
        <v>72.727272727272734</v>
      </c>
      <c r="F8" s="112">
        <v>70.512820512820511</v>
      </c>
      <c r="G8" s="112">
        <v>68.987341772151893</v>
      </c>
      <c r="H8" s="17">
        <f t="shared" si="0"/>
        <v>1.2987012987013102E-2</v>
      </c>
      <c r="I8" s="17">
        <f t="shared" si="0"/>
        <v>-3.0448717948718063E-2</v>
      </c>
      <c r="J8" s="17">
        <f t="shared" si="0"/>
        <v>-2.1634062140391319E-2</v>
      </c>
      <c r="K8" s="112">
        <v>67.441860465116278</v>
      </c>
      <c r="L8" s="112">
        <v>61.702127659574465</v>
      </c>
      <c r="M8" s="112">
        <v>68.316831683168317</v>
      </c>
      <c r="N8" s="17">
        <f t="shared" si="4"/>
        <v>-8.5106382978723416E-2</v>
      </c>
      <c r="O8" s="17">
        <f t="shared" si="5"/>
        <v>0.10720382383065896</v>
      </c>
      <c r="P8" s="274">
        <v>75.324675324675326</v>
      </c>
      <c r="Q8" s="274">
        <v>70.129870129870127</v>
      </c>
      <c r="R8" s="96">
        <f t="shared" si="1"/>
        <v>-6.8965517241379337E-2</v>
      </c>
      <c r="S8" s="274">
        <v>75</v>
      </c>
      <c r="T8" s="274">
        <v>72.321428571428569</v>
      </c>
      <c r="U8" s="96">
        <f t="shared" si="2"/>
        <v>-3.5714285714285698E-2</v>
      </c>
      <c r="V8" s="112">
        <v>71.05263157894737</v>
      </c>
      <c r="W8" s="112">
        <v>80.487804878048777</v>
      </c>
      <c r="X8" s="17">
        <f t="shared" si="3"/>
        <v>0.13279132791327908</v>
      </c>
    </row>
    <row r="9" spans="3:24" ht="15" customHeight="1">
      <c r="C9" s="277" t="s">
        <v>79</v>
      </c>
      <c r="D9" s="112">
        <v>69.230769230769198</v>
      </c>
      <c r="E9" s="112">
        <v>62.753036437246962</v>
      </c>
      <c r="F9" s="112">
        <v>65.490196078431367</v>
      </c>
      <c r="G9" s="112">
        <v>64.14473684210526</v>
      </c>
      <c r="H9" s="17">
        <f t="shared" si="0"/>
        <v>-9.3567251461987855E-2</v>
      </c>
      <c r="I9" s="17">
        <f t="shared" si="0"/>
        <v>4.3617963314357855E-2</v>
      </c>
      <c r="J9" s="17">
        <f t="shared" si="0"/>
        <v>-2.0544437440907615E-2</v>
      </c>
      <c r="K9" s="112">
        <v>63.905325443786985</v>
      </c>
      <c r="L9" s="112">
        <v>60.625</v>
      </c>
      <c r="M9" s="112">
        <v>65.384615384615387</v>
      </c>
      <c r="N9" s="17">
        <f t="shared" si="4"/>
        <v>-5.1331018518518512E-2</v>
      </c>
      <c r="O9" s="17">
        <f t="shared" si="5"/>
        <v>7.8509119746233091E-2</v>
      </c>
      <c r="P9" s="274">
        <v>67.114093959731548</v>
      </c>
      <c r="Q9" s="274">
        <v>63.815789473684212</v>
      </c>
      <c r="R9" s="96">
        <f t="shared" si="1"/>
        <v>-4.9144736842105297E-2</v>
      </c>
      <c r="S9" s="274">
        <v>67.757009345794387</v>
      </c>
      <c r="T9" s="274">
        <v>64.485981308411212</v>
      </c>
      <c r="U9" s="96">
        <f t="shared" si="2"/>
        <v>-4.8275862068965503E-2</v>
      </c>
      <c r="V9" s="112">
        <v>63.291139240506332</v>
      </c>
      <c r="W9" s="112">
        <v>67.045454545454547</v>
      </c>
      <c r="X9" s="17">
        <f t="shared" si="3"/>
        <v>5.9318181818181825E-2</v>
      </c>
    </row>
    <row r="10" spans="3:24" ht="15" customHeight="1">
      <c r="C10" s="263" t="s">
        <v>86</v>
      </c>
      <c r="D10" s="16">
        <v>65.646258503401398</v>
      </c>
      <c r="E10" s="16">
        <v>69.058295964125563</v>
      </c>
      <c r="F10" s="16">
        <v>67.10526315789474</v>
      </c>
      <c r="G10" s="16">
        <v>62.396694214876035</v>
      </c>
      <c r="H10" s="17">
        <f t="shared" si="0"/>
        <v>5.1976114686678843E-2</v>
      </c>
      <c r="I10" s="17">
        <f t="shared" si="0"/>
        <v>-2.8280929596719018E-2</v>
      </c>
      <c r="J10" s="17">
        <f t="shared" si="0"/>
        <v>-7.0166909739102223E-2</v>
      </c>
      <c r="K10" s="16">
        <v>66.935483870967744</v>
      </c>
      <c r="L10" s="16">
        <v>61.81818181818182</v>
      </c>
      <c r="M10" s="16">
        <v>60.689655172413794</v>
      </c>
      <c r="N10" s="17">
        <f t="shared" si="4"/>
        <v>-7.6451259583789732E-2</v>
      </c>
      <c r="O10" s="17">
        <f t="shared" si="5"/>
        <v>-1.8255578093306357E-2</v>
      </c>
      <c r="P10" s="266">
        <v>62.711864406779661</v>
      </c>
      <c r="Q10" s="266">
        <v>57.798165137614681</v>
      </c>
      <c r="R10" s="96">
        <f t="shared" si="1"/>
        <v>-7.8353582940738908E-2</v>
      </c>
      <c r="S10" s="266">
        <v>67.8391959798995</v>
      </c>
      <c r="T10" s="266">
        <v>60.824742268041234</v>
      </c>
      <c r="U10" s="96">
        <f t="shared" si="2"/>
        <v>-0.10339824360442929</v>
      </c>
      <c r="V10" s="16">
        <v>58.333333333333336</v>
      </c>
      <c r="W10" s="16">
        <v>53.846153846153847</v>
      </c>
      <c r="X10" s="17">
        <f t="shared" si="3"/>
        <v>-7.6923076923076983E-2</v>
      </c>
    </row>
    <row r="11" spans="3:24" ht="15" customHeight="1">
      <c r="C11" s="263" t="s">
        <v>91</v>
      </c>
      <c r="D11" s="16">
        <v>62.860892388451397</v>
      </c>
      <c r="E11" s="16">
        <v>63.138977635782744</v>
      </c>
      <c r="F11" s="16">
        <v>59.684251058914128</v>
      </c>
      <c r="G11" s="16">
        <v>60.447761194029852</v>
      </c>
      <c r="H11" s="17">
        <f t="shared" si="0"/>
        <v>4.4238195922021717E-3</v>
      </c>
      <c r="I11" s="17">
        <f t="shared" si="0"/>
        <v>-5.4716226113086797E-2</v>
      </c>
      <c r="J11" s="17">
        <f t="shared" si="0"/>
        <v>1.2792489167067878E-2</v>
      </c>
      <c r="K11" s="16">
        <v>53.606411398040962</v>
      </c>
      <c r="L11" s="16">
        <v>53.057708871662363</v>
      </c>
      <c r="M11" s="16">
        <v>57.673509286412511</v>
      </c>
      <c r="N11" s="17">
        <f t="shared" si="4"/>
        <v>-1.0235763075135629E-2</v>
      </c>
      <c r="O11" s="17">
        <f t="shared" si="5"/>
        <v>8.6995848726053815E-2</v>
      </c>
      <c r="P11" s="266">
        <v>54.755555555555553</v>
      </c>
      <c r="Q11" s="266">
        <v>55.867346938775512</v>
      </c>
      <c r="R11" s="96">
        <f t="shared" si="1"/>
        <v>2.0304631592896971E-2</v>
      </c>
      <c r="S11" s="266">
        <v>60.834896810506564</v>
      </c>
      <c r="T11" s="266">
        <v>61.399443929564413</v>
      </c>
      <c r="U11" s="96">
        <f t="shared" si="2"/>
        <v>9.2799881097249681E-3</v>
      </c>
      <c r="V11" s="16">
        <v>51.421800947867297</v>
      </c>
      <c r="W11" s="16">
        <v>58.271604938271608</v>
      </c>
      <c r="X11" s="17">
        <f t="shared" si="3"/>
        <v>0.13320816976730976</v>
      </c>
    </row>
    <row r="12" spans="3:24" ht="15" customHeight="1">
      <c r="C12" s="263" t="s">
        <v>88</v>
      </c>
      <c r="D12" s="16">
        <v>0</v>
      </c>
      <c r="E12" s="16">
        <v>64.325481798715202</v>
      </c>
      <c r="F12" s="16">
        <v>60.880296174413822</v>
      </c>
      <c r="G12" s="16">
        <v>61.557478368355994</v>
      </c>
      <c r="H12" s="17" t="str">
        <f>IFERROR(E12/D12-1,"-")</f>
        <v>-</v>
      </c>
      <c r="I12" s="17">
        <f t="shared" si="0"/>
        <v>-5.3558644692035418E-2</v>
      </c>
      <c r="J12" s="17">
        <f t="shared" si="0"/>
        <v>1.1123175091036552E-2</v>
      </c>
      <c r="K12" s="16">
        <v>55.4228855721393</v>
      </c>
      <c r="L12" s="16">
        <v>54.140127388535035</v>
      </c>
      <c r="M12" s="16">
        <v>59.029927760577912</v>
      </c>
      <c r="N12" s="17">
        <f t="shared" si="4"/>
        <v>-2.3144918752644239E-2</v>
      </c>
      <c r="O12" s="17">
        <f t="shared" si="5"/>
        <v>9.0317489224791991E-2</v>
      </c>
      <c r="P12" s="266">
        <v>56.128404669260703</v>
      </c>
      <c r="Q12" s="266">
        <v>56.785714285714285</v>
      </c>
      <c r="R12" s="96">
        <f t="shared" si="1"/>
        <v>1.171081950977948E-2</v>
      </c>
      <c r="S12" s="266">
        <v>62.129583124058264</v>
      </c>
      <c r="T12" s="266">
        <v>62.396894711305194</v>
      </c>
      <c r="U12" s="96">
        <f t="shared" si="2"/>
        <v>4.3024848036268271E-3</v>
      </c>
      <c r="V12" s="16">
        <v>52.867830423940148</v>
      </c>
      <c r="W12" s="16">
        <v>60.106382978723403</v>
      </c>
      <c r="X12" s="17">
        <f t="shared" si="3"/>
        <v>0.13691790445604179</v>
      </c>
    </row>
    <row r="13" spans="3:24" ht="15" customHeight="1">
      <c r="C13" s="263" t="s">
        <v>93</v>
      </c>
      <c r="D13" s="16">
        <v>0</v>
      </c>
      <c r="E13" s="16">
        <v>46.745562130177518</v>
      </c>
      <c r="F13" s="16">
        <v>42.168674698795179</v>
      </c>
      <c r="G13" s="16">
        <v>37.815126050420169</v>
      </c>
      <c r="H13" s="17" t="str">
        <f>IFERROR(E13/D13-1,"-")</f>
        <v>-</v>
      </c>
      <c r="I13" s="17">
        <f t="shared" si="0"/>
        <v>-9.7910629861217124E-2</v>
      </c>
      <c r="J13" s="17">
        <f t="shared" si="0"/>
        <v>-0.10324129651860736</v>
      </c>
      <c r="K13" s="16">
        <v>38.135593220338983</v>
      </c>
      <c r="L13" s="16">
        <v>33.87096774193548</v>
      </c>
      <c r="M13" s="16">
        <v>33.333333333333336</v>
      </c>
      <c r="N13" s="17">
        <f t="shared" si="4"/>
        <v>-0.11182795698924741</v>
      </c>
      <c r="O13" s="17">
        <f t="shared" si="5"/>
        <v>-1.5873015873015706E-2</v>
      </c>
      <c r="P13" s="266">
        <v>40.206185567010309</v>
      </c>
      <c r="Q13" s="266">
        <v>37.5</v>
      </c>
      <c r="R13" s="96">
        <f t="shared" si="1"/>
        <v>-6.7307692307692291E-2</v>
      </c>
      <c r="S13" s="266">
        <v>42.553191489361701</v>
      </c>
      <c r="T13" s="266">
        <v>40.206185567010309</v>
      </c>
      <c r="U13" s="96">
        <f t="shared" si="2"/>
        <v>-5.5154639175257758E-2</v>
      </c>
      <c r="V13" s="16">
        <v>23.80952380952381</v>
      </c>
      <c r="W13" s="16">
        <v>34.482758620689658</v>
      </c>
      <c r="X13" s="17">
        <f t="shared" si="3"/>
        <v>0.44827586206896552</v>
      </c>
    </row>
    <row r="14" spans="3:24" ht="15" customHeight="1">
      <c r="C14" s="263" t="s">
        <v>87</v>
      </c>
      <c r="D14" s="16">
        <v>53.8860103626943</v>
      </c>
      <c r="E14" s="16">
        <v>55.595667870036102</v>
      </c>
      <c r="F14" s="16">
        <v>52.887537993920972</v>
      </c>
      <c r="G14" s="16">
        <v>56.82656826568266</v>
      </c>
      <c r="H14" s="17">
        <f t="shared" si="0"/>
        <v>3.1727297972785395E-2</v>
      </c>
      <c r="I14" s="17">
        <f t="shared" si="0"/>
        <v>-4.8711167252200704E-2</v>
      </c>
      <c r="J14" s="17">
        <f t="shared" si="0"/>
        <v>7.4479365483310023E-2</v>
      </c>
      <c r="K14" s="16">
        <v>49.185667752442995</v>
      </c>
      <c r="L14" s="16">
        <v>57.094594594594597</v>
      </c>
      <c r="M14" s="16">
        <v>56.993006993006993</v>
      </c>
      <c r="N14" s="17">
        <f t="shared" si="4"/>
        <v>0.16079738679076439</v>
      </c>
      <c r="O14" s="17">
        <f t="shared" si="5"/>
        <v>-1.7792858029545E-3</v>
      </c>
      <c r="P14" s="266">
        <v>49.743589743589745</v>
      </c>
      <c r="Q14" s="266">
        <v>55.421686746987952</v>
      </c>
      <c r="R14" s="96">
        <f t="shared" si="1"/>
        <v>0.11414731089305663</v>
      </c>
      <c r="S14" s="266">
        <v>48.743718592964825</v>
      </c>
      <c r="T14" s="266">
        <v>55.421686746987952</v>
      </c>
      <c r="U14" s="96">
        <f t="shared" si="2"/>
        <v>0.13700161470624761</v>
      </c>
      <c r="V14" s="16">
        <v>55.421686746987952</v>
      </c>
      <c r="W14" s="16">
        <v>53.571428571428569</v>
      </c>
      <c r="X14" s="17">
        <f t="shared" si="3"/>
        <v>-3.3385093167701885E-2</v>
      </c>
    </row>
    <row r="15" spans="3:24" ht="15" customHeight="1">
      <c r="C15" s="263" t="s">
        <v>83</v>
      </c>
      <c r="D15" s="16">
        <v>49.709302325581397</v>
      </c>
      <c r="E15" s="16">
        <v>50.692520775623265</v>
      </c>
      <c r="F15" s="16">
        <v>53.174603174603178</v>
      </c>
      <c r="G15" s="16">
        <v>54.4973544973545</v>
      </c>
      <c r="H15" s="17">
        <f t="shared" si="0"/>
        <v>1.9779365310783836E-2</v>
      </c>
      <c r="I15" s="17">
        <f t="shared" si="0"/>
        <v>4.8963483389713014E-2</v>
      </c>
      <c r="J15" s="17">
        <f t="shared" si="0"/>
        <v>2.4875621890547261E-2</v>
      </c>
      <c r="K15" s="16">
        <v>51.965065502183407</v>
      </c>
      <c r="L15" s="16">
        <v>49.327354260089685</v>
      </c>
      <c r="M15" s="16">
        <v>51.754385964912281</v>
      </c>
      <c r="N15" s="17">
        <f t="shared" si="4"/>
        <v>-5.0759317179786767E-2</v>
      </c>
      <c r="O15" s="17">
        <f t="shared" si="5"/>
        <v>4.9202551834130803E-2</v>
      </c>
      <c r="P15" s="266">
        <v>54.696132596685082</v>
      </c>
      <c r="Q15" s="266">
        <v>50.56818181818182</v>
      </c>
      <c r="R15" s="96">
        <f t="shared" si="1"/>
        <v>-7.547061524334242E-2</v>
      </c>
      <c r="S15" s="266">
        <v>55.594405594405593</v>
      </c>
      <c r="T15" s="266">
        <v>56.043956043956044</v>
      </c>
      <c r="U15" s="96">
        <f t="shared" si="2"/>
        <v>8.0862533692722671E-3</v>
      </c>
      <c r="V15" s="16">
        <v>52.083333333333336</v>
      </c>
      <c r="W15" s="16">
        <v>53.409090909090907</v>
      </c>
      <c r="X15" s="17">
        <f t="shared" si="3"/>
        <v>2.5454545454545396E-2</v>
      </c>
    </row>
    <row r="16" spans="3:24" ht="15" customHeight="1">
      <c r="C16" s="268" t="s">
        <v>81</v>
      </c>
      <c r="D16" s="24">
        <v>53.563636363636398</v>
      </c>
      <c r="E16" s="24">
        <v>54.581818181818178</v>
      </c>
      <c r="F16" s="24">
        <v>51.527272727272724</v>
      </c>
      <c r="G16" s="24">
        <v>52.427272727272729</v>
      </c>
      <c r="H16" s="123">
        <f t="shared" si="0"/>
        <v>1.9008825526136475E-2</v>
      </c>
      <c r="I16" s="123">
        <f t="shared" si="0"/>
        <v>-5.5962691538974041E-2</v>
      </c>
      <c r="J16" s="123">
        <f t="shared" si="0"/>
        <v>1.7466478475652858E-2</v>
      </c>
      <c r="K16" s="24">
        <v>48.011958146487295</v>
      </c>
      <c r="L16" s="24">
        <v>47.499624568253495</v>
      </c>
      <c r="M16" s="24">
        <v>49.311465263809374</v>
      </c>
      <c r="N16" s="123">
        <f t="shared" si="4"/>
        <v>-1.0670957778281864E-2</v>
      </c>
      <c r="O16" s="123">
        <f t="shared" si="5"/>
        <v>3.8144316129328448E-2</v>
      </c>
      <c r="P16" s="270">
        <v>49.387982195845694</v>
      </c>
      <c r="Q16" s="270">
        <v>50.212059745528308</v>
      </c>
      <c r="R16" s="271">
        <f t="shared" si="1"/>
        <v>1.6685791017231111E-2</v>
      </c>
      <c r="S16" s="270">
        <v>53.289393384596607</v>
      </c>
      <c r="T16" s="270">
        <v>54.013357619914999</v>
      </c>
      <c r="U16" s="271">
        <f t="shared" si="2"/>
        <v>1.3585522171240427E-2</v>
      </c>
      <c r="V16" s="24">
        <v>47.889273356401382</v>
      </c>
      <c r="W16" s="24">
        <v>49.327354260089685</v>
      </c>
      <c r="X16" s="123">
        <f t="shared" si="3"/>
        <v>3.0029290546670584E-2</v>
      </c>
    </row>
    <row r="17" spans="3:24" ht="15" customHeight="1">
      <c r="C17" s="263" t="s">
        <v>213</v>
      </c>
      <c r="D17" s="16">
        <v>54.054054054054099</v>
      </c>
      <c r="E17" s="16">
        <v>49.732620320855617</v>
      </c>
      <c r="F17" s="16">
        <v>41.29032258064516</v>
      </c>
      <c r="G17" s="16">
        <v>49.418604651162788</v>
      </c>
      <c r="H17" s="17">
        <f t="shared" si="0"/>
        <v>-7.9946524064171909E-2</v>
      </c>
      <c r="I17" s="17">
        <f t="shared" si="0"/>
        <v>-0.16975372875476935</v>
      </c>
      <c r="J17" s="17">
        <f t="shared" si="0"/>
        <v>0.19685683139534871</v>
      </c>
      <c r="K17" s="16">
        <v>37.704918032786885</v>
      </c>
      <c r="L17" s="16">
        <v>43.362831858407077</v>
      </c>
      <c r="M17" s="16">
        <v>43.333333333333336</v>
      </c>
      <c r="N17" s="17">
        <f t="shared" si="4"/>
        <v>0.15005771450557903</v>
      </c>
      <c r="O17" s="17">
        <f t="shared" si="5"/>
        <v>-6.8027210884347156E-4</v>
      </c>
      <c r="P17" s="266">
        <v>39.285714285714285</v>
      </c>
      <c r="Q17" s="266">
        <v>48.113207547169814</v>
      </c>
      <c r="R17" s="96">
        <f t="shared" si="1"/>
        <v>0.22469982847341341</v>
      </c>
      <c r="S17" s="266">
        <v>40.178571428571431</v>
      </c>
      <c r="T17" s="266">
        <v>49.275362318840578</v>
      </c>
      <c r="U17" s="96">
        <f t="shared" si="2"/>
        <v>0.22640901771336552</v>
      </c>
      <c r="V17" s="16">
        <v>43.28358208955224</v>
      </c>
      <c r="W17" s="16">
        <v>38.888888888888886</v>
      </c>
      <c r="X17" s="17">
        <f t="shared" si="3"/>
        <v>-0.10153256704980851</v>
      </c>
    </row>
    <row r="18" spans="3:24" ht="15" customHeight="1">
      <c r="C18" s="263" t="s">
        <v>75</v>
      </c>
      <c r="D18" s="16">
        <v>52.592592592592602</v>
      </c>
      <c r="E18" s="16">
        <v>53.225806451612904</v>
      </c>
      <c r="F18" s="16">
        <v>46.687697160883282</v>
      </c>
      <c r="G18" s="16">
        <v>47.79874213836478</v>
      </c>
      <c r="H18" s="17">
        <f t="shared" si="0"/>
        <v>1.2039981826442281E-2</v>
      </c>
      <c r="I18" s="17">
        <f t="shared" si="0"/>
        <v>-0.12283720485613225</v>
      </c>
      <c r="J18" s="17">
        <f t="shared" si="0"/>
        <v>2.3797382287948254E-2</v>
      </c>
      <c r="K18" s="16">
        <v>43.030303030303031</v>
      </c>
      <c r="L18" s="16">
        <v>42.857142857142854</v>
      </c>
      <c r="M18" s="16">
        <v>48.198198198198199</v>
      </c>
      <c r="N18" s="17">
        <f t="shared" si="4"/>
        <v>-4.0241448692154291E-3</v>
      </c>
      <c r="O18" s="17">
        <f t="shared" si="5"/>
        <v>0.12462462462462476</v>
      </c>
      <c r="P18" s="266">
        <v>42.95302013422819</v>
      </c>
      <c r="Q18" s="266">
        <v>50</v>
      </c>
      <c r="R18" s="96">
        <f t="shared" si="1"/>
        <v>0.1640625</v>
      </c>
      <c r="S18" s="266">
        <v>48.230088495575224</v>
      </c>
      <c r="T18" s="266">
        <v>51.658767772511851</v>
      </c>
      <c r="U18" s="96">
        <f t="shared" si="2"/>
        <v>7.1090047393364886E-2</v>
      </c>
      <c r="V18" s="16">
        <v>45.833333333333336</v>
      </c>
      <c r="W18" s="16">
        <v>48.684210526315788</v>
      </c>
      <c r="X18" s="17">
        <f t="shared" si="3"/>
        <v>6.2200956937799035E-2</v>
      </c>
    </row>
    <row r="19" spans="3:24" ht="15" customHeight="1">
      <c r="C19" s="263" t="s">
        <v>84</v>
      </c>
      <c r="D19" s="16">
        <v>45.346320346320297</v>
      </c>
      <c r="E19" s="16">
        <v>48.479427549194988</v>
      </c>
      <c r="F19" s="16">
        <v>46.853741496598637</v>
      </c>
      <c r="G19" s="16">
        <v>47.227722772277225</v>
      </c>
      <c r="H19" s="17">
        <f t="shared" si="0"/>
        <v>6.9092865285351301E-2</v>
      </c>
      <c r="I19" s="17">
        <f t="shared" si="0"/>
        <v>-3.3533524110751278E-2</v>
      </c>
      <c r="J19" s="17">
        <f t="shared" si="0"/>
        <v>7.9818871179313522E-3</v>
      </c>
      <c r="K19" s="16">
        <v>46.127067014795472</v>
      </c>
      <c r="L19" s="16">
        <v>47.38344433872502</v>
      </c>
      <c r="M19" s="16">
        <v>47.54440961337513</v>
      </c>
      <c r="N19" s="17">
        <f t="shared" si="4"/>
        <v>2.7237312173491457E-2</v>
      </c>
      <c r="O19" s="17">
        <f t="shared" si="5"/>
        <v>3.3970783866921206E-3</v>
      </c>
      <c r="P19" s="266">
        <v>46.956521739130437</v>
      </c>
      <c r="Q19" s="266">
        <v>48.045602605863195</v>
      </c>
      <c r="R19" s="96">
        <f t="shared" si="1"/>
        <v>2.3193388828568029E-2</v>
      </c>
      <c r="S19" s="266">
        <v>46.767537826685007</v>
      </c>
      <c r="T19" s="266">
        <v>48.989113530326591</v>
      </c>
      <c r="U19" s="96">
        <f t="shared" si="2"/>
        <v>4.7502515780806887E-2</v>
      </c>
      <c r="V19" s="16">
        <v>48.205128205128204</v>
      </c>
      <c r="W19" s="16">
        <v>48.795180722891565</v>
      </c>
      <c r="X19" s="17">
        <f t="shared" si="3"/>
        <v>1.2240451166367627E-2</v>
      </c>
    </row>
    <row r="20" spans="3:24" ht="15" customHeight="1">
      <c r="C20" s="263" t="s">
        <v>78</v>
      </c>
      <c r="D20" s="16">
        <v>49.816849816849803</v>
      </c>
      <c r="E20" s="16">
        <v>48.771929824561404</v>
      </c>
      <c r="F20" s="16">
        <v>41.522491349480966</v>
      </c>
      <c r="G20" s="16">
        <v>47.222222222222221</v>
      </c>
      <c r="H20" s="17">
        <f t="shared" si="0"/>
        <v>-2.0975232198142124E-2</v>
      </c>
      <c r="I20" s="17">
        <f t="shared" si="0"/>
        <v>-0.14863956585596583</v>
      </c>
      <c r="J20" s="17">
        <f t="shared" si="0"/>
        <v>0.13726851851851851</v>
      </c>
      <c r="K20" s="16">
        <v>43.939393939393938</v>
      </c>
      <c r="L20" s="16">
        <v>44.104803493449779</v>
      </c>
      <c r="M20" s="16">
        <v>49.444444444444443</v>
      </c>
      <c r="N20" s="17">
        <f t="shared" si="4"/>
        <v>3.7644932992018099E-3</v>
      </c>
      <c r="O20" s="17">
        <f t="shared" si="5"/>
        <v>0.121067106710671</v>
      </c>
      <c r="P20" s="266">
        <v>40.462427745664741</v>
      </c>
      <c r="Q20" s="266">
        <v>46.762589928057551</v>
      </c>
      <c r="R20" s="276">
        <f t="shared" si="1"/>
        <v>0.15570400822199382</v>
      </c>
      <c r="S20" s="266">
        <v>41.145833333333336</v>
      </c>
      <c r="T20" s="266">
        <v>50</v>
      </c>
      <c r="U20" s="276">
        <f t="shared" si="2"/>
        <v>0.21518987341772156</v>
      </c>
      <c r="V20" s="16">
        <v>45.454545454545453</v>
      </c>
      <c r="W20" s="16">
        <v>54.166666666666664</v>
      </c>
      <c r="X20" s="17">
        <f t="shared" si="3"/>
        <v>0.19166666666666665</v>
      </c>
    </row>
    <row r="21" spans="3:24" ht="15" customHeight="1">
      <c r="C21" s="277" t="s">
        <v>82</v>
      </c>
      <c r="D21" s="112">
        <v>43.75</v>
      </c>
      <c r="E21" s="112">
        <v>48.458149779735685</v>
      </c>
      <c r="F21" s="112">
        <v>47.663551401869157</v>
      </c>
      <c r="G21" s="112">
        <v>43.75</v>
      </c>
      <c r="H21" s="17">
        <f t="shared" si="0"/>
        <v>0.10761485210824429</v>
      </c>
      <c r="I21" s="17">
        <f t="shared" si="0"/>
        <v>-1.6397621070518342E-2</v>
      </c>
      <c r="J21" s="17">
        <f t="shared" si="0"/>
        <v>-8.2107843137254832E-2</v>
      </c>
      <c r="K21" s="112">
        <v>46.956521739130437</v>
      </c>
      <c r="L21" s="112">
        <v>44.444444444444443</v>
      </c>
      <c r="M21" s="112">
        <v>49.404761904761905</v>
      </c>
      <c r="N21" s="17">
        <f t="shared" si="4"/>
        <v>-5.3497942386831365E-2</v>
      </c>
      <c r="O21" s="17">
        <f t="shared" si="5"/>
        <v>0.11160714285714279</v>
      </c>
      <c r="P21" s="274">
        <v>47.933884297520663</v>
      </c>
      <c r="Q21" s="274">
        <v>43.243243243243242</v>
      </c>
      <c r="R21" s="96">
        <f t="shared" si="1"/>
        <v>-9.7856477166822109E-2</v>
      </c>
      <c r="S21" s="274">
        <v>49.206349206349209</v>
      </c>
      <c r="T21" s="274">
        <v>44.628099173553721</v>
      </c>
      <c r="U21" s="96">
        <f t="shared" si="2"/>
        <v>-9.3041855505198612E-2</v>
      </c>
      <c r="V21" s="112">
        <v>46.236559139784944</v>
      </c>
      <c r="W21" s="112">
        <v>50.495049504950494</v>
      </c>
      <c r="X21" s="17">
        <f t="shared" si="3"/>
        <v>9.210223347916191E-2</v>
      </c>
    </row>
    <row r="22" spans="3:24" ht="15" customHeight="1">
      <c r="C22" s="263" t="s">
        <v>85</v>
      </c>
      <c r="D22" s="16">
        <v>36.577181208053702</v>
      </c>
      <c r="E22" s="16">
        <v>42.249240121580549</v>
      </c>
      <c r="F22" s="16">
        <v>45.058139534883722</v>
      </c>
      <c r="G22" s="16">
        <v>41.498559077809801</v>
      </c>
      <c r="H22" s="17">
        <f t="shared" si="0"/>
        <v>0.15507096846155966</v>
      </c>
      <c r="I22" s="17">
        <f t="shared" si="0"/>
        <v>6.6484022084657868E-2</v>
      </c>
      <c r="J22" s="17">
        <f t="shared" si="0"/>
        <v>-7.8999721111834065E-2</v>
      </c>
      <c r="K22" s="16">
        <v>44.540229885057471</v>
      </c>
      <c r="L22" s="16">
        <v>42.68292682926829</v>
      </c>
      <c r="M22" s="16">
        <v>37.151702786377712</v>
      </c>
      <c r="N22" s="17">
        <f t="shared" si="4"/>
        <v>-4.1699449252557086E-2</v>
      </c>
      <c r="O22" s="17">
        <f t="shared" si="5"/>
        <v>-0.12958867757629355</v>
      </c>
      <c r="P22" s="266">
        <v>49.253731343283583</v>
      </c>
      <c r="Q22" s="266">
        <v>45.454545454545453</v>
      </c>
      <c r="R22" s="276">
        <f t="shared" si="1"/>
        <v>-7.7134986225895319E-2</v>
      </c>
      <c r="S22" s="266">
        <v>48.571428571428569</v>
      </c>
      <c r="T22" s="266">
        <v>45.631067961165051</v>
      </c>
      <c r="U22" s="276">
        <f t="shared" si="2"/>
        <v>-6.0536836093660673E-2</v>
      </c>
      <c r="V22" s="16">
        <v>44.845360824742265</v>
      </c>
      <c r="W22" s="16">
        <v>40.372670807453417</v>
      </c>
      <c r="X22" s="17">
        <f t="shared" si="3"/>
        <v>-9.9735846362532965E-2</v>
      </c>
    </row>
    <row r="23" spans="3:24" ht="15" customHeight="1">
      <c r="C23" s="263" t="s">
        <v>74</v>
      </c>
      <c r="D23" s="16">
        <v>39.021535580524301</v>
      </c>
      <c r="E23" s="16">
        <v>38.269379345866597</v>
      </c>
      <c r="F23" s="16">
        <v>34.362834155203736</v>
      </c>
      <c r="G23" s="16">
        <v>35.745333674252109</v>
      </c>
      <c r="H23" s="17">
        <f t="shared" si="0"/>
        <v>-1.9275413524041496E-2</v>
      </c>
      <c r="I23" s="17">
        <f t="shared" si="0"/>
        <v>-0.10208018152990506</v>
      </c>
      <c r="J23" s="17">
        <f t="shared" si="0"/>
        <v>4.0232406698590406E-2</v>
      </c>
      <c r="K23" s="16">
        <v>30.223559759243336</v>
      </c>
      <c r="L23" s="16">
        <v>30.99538009239815</v>
      </c>
      <c r="M23" s="16">
        <v>30.364372469635626</v>
      </c>
      <c r="N23" s="17">
        <f t="shared" si="4"/>
        <v>2.5537042601964322E-2</v>
      </c>
      <c r="O23" s="17">
        <f t="shared" si="5"/>
        <v>-2.0358118560942717E-2</v>
      </c>
      <c r="P23" s="266">
        <v>30.271739130434781</v>
      </c>
      <c r="Q23" s="266">
        <v>32.931937172774866</v>
      </c>
      <c r="R23" s="96">
        <f t="shared" si="1"/>
        <v>8.7877278238882583E-2</v>
      </c>
      <c r="S23" s="266">
        <v>35.463029432878677</v>
      </c>
      <c r="T23" s="266">
        <v>37.396121883656512</v>
      </c>
      <c r="U23" s="96">
        <f t="shared" si="2"/>
        <v>5.451007659784457E-2</v>
      </c>
      <c r="V23" s="16">
        <v>29.467084639498431</v>
      </c>
      <c r="W23" s="16">
        <v>26.826484018264839</v>
      </c>
      <c r="X23" s="17">
        <f t="shared" si="3"/>
        <v>-8.9611872146118654E-2</v>
      </c>
    </row>
    <row r="24" spans="3:24" ht="15" customHeight="1">
      <c r="C24" s="173" t="s">
        <v>208</v>
      </c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</row>
    <row r="25" spans="3:24" ht="31.5" customHeight="1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3:24"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3:24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3:24"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3:24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3:24">
      <c r="C30" s="20"/>
      <c r="D30" s="20"/>
      <c r="E30" s="20"/>
      <c r="I30" s="20"/>
      <c r="J30" s="20"/>
    </row>
    <row r="31" spans="3:24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3:24">
      <c r="C32" s="20"/>
      <c r="D32" s="20"/>
      <c r="E32" s="20"/>
    </row>
    <row r="34" spans="3:5">
      <c r="C34" s="20"/>
      <c r="D34" s="20"/>
      <c r="E34" s="20"/>
    </row>
  </sheetData>
  <mergeCells count="2">
    <mergeCell ref="C3:X3"/>
    <mergeCell ref="C24:X2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2:X60"/>
  <sheetViews>
    <sheetView showGridLines="0" zoomScaleNormal="100" workbookViewId="0"/>
  </sheetViews>
  <sheetFormatPr baseColWidth="10" defaultRowHeight="12.75"/>
  <cols>
    <col min="1" max="2" width="11.42578125" style="289"/>
    <col min="3" max="3" width="25.28515625" style="289" customWidth="1"/>
    <col min="4" max="10" width="9.7109375" style="289" customWidth="1"/>
    <col min="11" max="13" width="11" style="289" customWidth="1"/>
    <col min="14" max="15" width="13.42578125" customWidth="1"/>
    <col min="16" max="18" width="11.42578125" hidden="1" customWidth="1"/>
    <col min="19" max="21" width="11.7109375" style="289" hidden="1" customWidth="1"/>
    <col min="22" max="24" width="0" style="289" hidden="1" customWidth="1"/>
    <col min="25" max="16384" width="11.42578125" style="289"/>
  </cols>
  <sheetData>
    <row r="2" spans="3:24" ht="15" customHeight="1"/>
    <row r="3" spans="3:24" ht="18" customHeight="1">
      <c r="C3" s="11" t="s">
        <v>373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3:24" ht="25.5" customHeight="1">
      <c r="C4" s="78"/>
      <c r="D4" s="78">
        <v>2007</v>
      </c>
      <c r="E4" s="78">
        <v>2008</v>
      </c>
      <c r="F4" s="78">
        <v>2009</v>
      </c>
      <c r="G4" s="78">
        <v>2010</v>
      </c>
      <c r="H4" s="14" t="s">
        <v>497</v>
      </c>
      <c r="I4" s="14" t="s">
        <v>498</v>
      </c>
      <c r="J4" s="14" t="s">
        <v>322</v>
      </c>
      <c r="K4" s="14" t="s">
        <v>148</v>
      </c>
      <c r="L4" s="14" t="s">
        <v>149</v>
      </c>
      <c r="M4" s="14" t="s">
        <v>111</v>
      </c>
      <c r="N4" s="14" t="s">
        <v>346</v>
      </c>
      <c r="O4" s="14" t="s">
        <v>347</v>
      </c>
      <c r="P4" s="14" t="s">
        <v>161</v>
      </c>
      <c r="Q4" s="14" t="s">
        <v>162</v>
      </c>
      <c r="R4" s="14" t="s">
        <v>260</v>
      </c>
      <c r="S4" s="14" t="s">
        <v>219</v>
      </c>
      <c r="T4" s="14" t="s">
        <v>220</v>
      </c>
      <c r="U4" s="14" t="s">
        <v>261</v>
      </c>
      <c r="V4" s="78" t="s">
        <v>51</v>
      </c>
      <c r="W4" s="78" t="s">
        <v>52</v>
      </c>
      <c r="X4" s="14" t="s">
        <v>110</v>
      </c>
    </row>
    <row r="5" spans="3:24">
      <c r="C5" s="51" t="s">
        <v>374</v>
      </c>
      <c r="D5" s="360">
        <f>100-D20-D21</f>
        <v>55.227272727272805</v>
      </c>
      <c r="E5" s="360">
        <f>100-E20-E21</f>
        <v>56.554545454545455</v>
      </c>
      <c r="F5" s="360">
        <f>100-F20-F21</f>
        <v>54.954545454545453</v>
      </c>
      <c r="G5" s="360">
        <f>100-G20-G21</f>
        <v>54.772727272727273</v>
      </c>
      <c r="H5" s="123">
        <f t="shared" ref="H5:J21" si="0">E5/D5-1</f>
        <v>2.4032921810698049E-2</v>
      </c>
      <c r="I5" s="123">
        <f t="shared" si="0"/>
        <v>-2.8291271499758852E-2</v>
      </c>
      <c r="J5" s="123">
        <f t="shared" si="0"/>
        <v>-3.3085194375516158E-3</v>
      </c>
      <c r="K5" s="360">
        <f>100-K20-K21</f>
        <v>51.943198804185357</v>
      </c>
      <c r="L5" s="360">
        <f>100-L20-L21</f>
        <v>52.109926415377679</v>
      </c>
      <c r="M5" s="360">
        <f>100-M20-M21</f>
        <v>53.365310227448553</v>
      </c>
      <c r="N5" s="123">
        <f>IFERROR(L5/K5-1,"-")</f>
        <v>3.2098063852565861E-3</v>
      </c>
      <c r="O5" s="123">
        <f>IFERROR(M5/L5-1,"-")</f>
        <v>2.4091068601094889E-2</v>
      </c>
      <c r="P5" s="361">
        <f>100-P20-P21</f>
        <v>53.746290801186944</v>
      </c>
      <c r="Q5" s="361">
        <f>100-Q20-Q21</f>
        <v>53.863175364189559</v>
      </c>
      <c r="R5" s="341">
        <f t="shared" ref="R5" si="1">Q5/P5-1</f>
        <v>2.1747465966532875E-3</v>
      </c>
      <c r="S5" s="361">
        <f>100-S20-S21</f>
        <v>56.157695593799581</v>
      </c>
      <c r="T5" s="361">
        <f>100-T20-T21</f>
        <v>56.041287188828171</v>
      </c>
      <c r="U5" s="341">
        <f t="shared" ref="U5" si="2">T5/S5-1</f>
        <v>-2.072884290221122E-3</v>
      </c>
      <c r="V5" s="360">
        <f>100-V20-V21</f>
        <v>52.802768166089969</v>
      </c>
      <c r="W5" s="360">
        <f>100-W20-W21</f>
        <v>53.8863976083707</v>
      </c>
      <c r="X5" s="123">
        <f t="shared" ref="X5:X10" si="3">W5/V5-1</f>
        <v>2.0522208965866984E-2</v>
      </c>
    </row>
    <row r="6" spans="3:24" ht="15" customHeight="1">
      <c r="C6" s="362" t="s">
        <v>375</v>
      </c>
      <c r="D6" s="363">
        <v>37.937619350732</v>
      </c>
      <c r="E6" s="363">
        <v>39.214259730811207</v>
      </c>
      <c r="F6" s="363">
        <v>37.401109393470946</v>
      </c>
      <c r="G6" s="363">
        <v>36.071688500727802</v>
      </c>
      <c r="H6" s="17">
        <f>E6/D6-1</f>
        <v>3.3651040891014006E-2</v>
      </c>
      <c r="I6" s="17">
        <f>F6/E6-1</f>
        <v>-4.6237015559817962E-2</v>
      </c>
      <c r="J6" s="17">
        <f>G6/F6-1</f>
        <v>-3.5544958807430915E-2</v>
      </c>
      <c r="K6" s="363">
        <v>33.283492822966508</v>
      </c>
      <c r="L6" s="363">
        <v>32.997746055597297</v>
      </c>
      <c r="M6" s="363">
        <v>33.441709242916858</v>
      </c>
      <c r="N6" s="17">
        <f>IFERROR(L6/K6-1,"-")</f>
        <v>-8.5852398030785704E-3</v>
      </c>
      <c r="O6" s="17">
        <f>IFERROR(M6/L6-1,"-")</f>
        <v>1.3454348868905619E-2</v>
      </c>
      <c r="P6" s="364">
        <v>35.818957521795582</v>
      </c>
      <c r="Q6" s="364">
        <v>34.090070136581765</v>
      </c>
      <c r="R6" s="61">
        <f>Q6/P6-1</f>
        <v>-4.8267384224172427E-2</v>
      </c>
      <c r="S6" s="364">
        <v>38.656898656898655</v>
      </c>
      <c r="T6" s="364">
        <v>37.355693279863893</v>
      </c>
      <c r="U6" s="61">
        <f>T6/S6-1</f>
        <v>-3.3660366512680673E-2</v>
      </c>
      <c r="V6" s="363">
        <v>31.128808864265928</v>
      </c>
      <c r="W6" s="363">
        <v>32.174887892376681</v>
      </c>
      <c r="X6" s="17">
        <f>W6/V6-1</f>
        <v>3.3604852426961651E-2</v>
      </c>
    </row>
    <row r="7" spans="3:24" ht="15" customHeight="1">
      <c r="C7" s="362" t="s">
        <v>376</v>
      </c>
      <c r="D7" s="363">
        <v>28.957564575645801</v>
      </c>
      <c r="E7" s="363">
        <v>29.712078005703248</v>
      </c>
      <c r="F7" s="363">
        <v>29.460811561978876</v>
      </c>
      <c r="G7" s="363">
        <v>29.0346352247605</v>
      </c>
      <c r="H7" s="17">
        <f>E7/D7-1</f>
        <v>2.6055831735656954E-2</v>
      </c>
      <c r="I7" s="17">
        <f>F7/E7-1</f>
        <v>-8.4567105564323786E-3</v>
      </c>
      <c r="J7" s="17">
        <f>G7/F7-1</f>
        <v>-1.4465872276525626E-2</v>
      </c>
      <c r="K7" s="363">
        <v>27.240746405628634</v>
      </c>
      <c r="L7" s="363">
        <v>26.5284342125324</v>
      </c>
      <c r="M7" s="363">
        <v>27.425168468892021</v>
      </c>
      <c r="N7" s="17">
        <f>IFERROR(L7/K7-1,"-")</f>
        <v>-2.6148776633706849E-2</v>
      </c>
      <c r="O7" s="17">
        <f>IFERROR(M7/L7-1,"-")</f>
        <v>3.3802758548636458E-2</v>
      </c>
      <c r="P7" s="364">
        <v>28.614916286149164</v>
      </c>
      <c r="Q7" s="364">
        <v>28.25070159027128</v>
      </c>
      <c r="R7" s="61">
        <f>Q7/P7-1</f>
        <v>-1.2728141233604773E-2</v>
      </c>
      <c r="S7" s="364">
        <v>30.754857997010465</v>
      </c>
      <c r="T7" s="364">
        <v>30.103422802265452</v>
      </c>
      <c r="U7" s="61">
        <f>T7/S7-1</f>
        <v>-2.1181538045415005E-2</v>
      </c>
      <c r="V7" s="363">
        <v>26.825842696629213</v>
      </c>
      <c r="W7" s="363">
        <v>27.645051194539249</v>
      </c>
      <c r="X7" s="17">
        <f>W7/V7-1</f>
        <v>3.0538034058217089E-2</v>
      </c>
    </row>
    <row r="8" spans="3:24" ht="15" customHeight="1">
      <c r="C8" s="362" t="s">
        <v>377</v>
      </c>
      <c r="D8" s="363">
        <v>27.6427235727643</v>
      </c>
      <c r="E8" s="363">
        <v>28.297707387307565</v>
      </c>
      <c r="F8" s="363">
        <v>26.158068057080133</v>
      </c>
      <c r="G8" s="363">
        <v>25.781505282648951</v>
      </c>
      <c r="H8" s="17">
        <f>E8/D8-1</f>
        <v>2.3694619411113393E-2</v>
      </c>
      <c r="I8" s="17">
        <f>F8/E8-1</f>
        <v>-7.5611755431011729E-2</v>
      </c>
      <c r="J8" s="17">
        <f>G8/F8-1</f>
        <v>-1.4395664603726654E-2</v>
      </c>
      <c r="K8" s="363">
        <v>24.324807726703632</v>
      </c>
      <c r="L8" s="363">
        <v>23.126223962969558</v>
      </c>
      <c r="M8" s="363">
        <v>23.928052325581394</v>
      </c>
      <c r="N8" s="17">
        <f>IFERROR(L8/K8-1,"-")</f>
        <v>-4.9274131051744163E-2</v>
      </c>
      <c r="O8" s="17">
        <f>IFERROR(M8/L8-1,"-")</f>
        <v>3.4671823809012237E-2</v>
      </c>
      <c r="P8" s="364">
        <v>25.217391304347824</v>
      </c>
      <c r="Q8" s="364">
        <v>24.900662251655628</v>
      </c>
      <c r="R8" s="61">
        <f>Q8/P8-1</f>
        <v>-1.2559945192966437E-2</v>
      </c>
      <c r="S8" s="364">
        <v>27.451564828614011</v>
      </c>
      <c r="T8" s="364">
        <v>26.851851851851851</v>
      </c>
      <c r="U8" s="61">
        <f>T8/S8-1</f>
        <v>-2.1846221900510776E-2</v>
      </c>
      <c r="V8" s="363">
        <v>23.18424292162495</v>
      </c>
      <c r="W8" s="363">
        <v>23.81161971830986</v>
      </c>
      <c r="X8" s="17">
        <f>W8/V8-1</f>
        <v>2.7060482363205685E-2</v>
      </c>
    </row>
    <row r="9" spans="3:24" ht="15" customHeight="1">
      <c r="C9" s="362" t="s">
        <v>378</v>
      </c>
      <c r="D9" s="363">
        <v>23.627479160678401</v>
      </c>
      <c r="E9" s="363">
        <v>25.666602723959333</v>
      </c>
      <c r="F9" s="363">
        <v>24.584653798136944</v>
      </c>
      <c r="G9" s="363">
        <v>24.632637277648879</v>
      </c>
      <c r="H9" s="17">
        <f>E9/D9-1</f>
        <v>8.6303052027425053E-2</v>
      </c>
      <c r="I9" s="17">
        <f>F9/E9-1</f>
        <v>-4.215395926989618E-2</v>
      </c>
      <c r="J9" s="17">
        <f>G9/F9-1</f>
        <v>1.9517655162413217E-3</v>
      </c>
      <c r="K9" s="363">
        <v>21.445553970518308</v>
      </c>
      <c r="L9" s="363">
        <v>21.555733761026463</v>
      </c>
      <c r="M9" s="363">
        <v>22.399868139113234</v>
      </c>
      <c r="N9" s="17">
        <f>IFERROR(L9/K9-1,"-")</f>
        <v>5.1376518722539011E-3</v>
      </c>
      <c r="O9" s="17">
        <f>IFERROR(M9/L9-1,"-")</f>
        <v>3.9160549459605898E-2</v>
      </c>
      <c r="P9" s="364">
        <v>22.672143974960875</v>
      </c>
      <c r="Q9" s="364">
        <v>23.632084722494607</v>
      </c>
      <c r="R9" s="61">
        <f>Q9/P9-1</f>
        <v>4.234009578423148E-2</v>
      </c>
      <c r="S9" s="364">
        <v>26.000257300913418</v>
      </c>
      <c r="T9" s="364">
        <v>25.586491363753545</v>
      </c>
      <c r="U9" s="61">
        <f>T9/S9-1</f>
        <v>-1.5913917019018786E-2</v>
      </c>
      <c r="V9" s="363">
        <v>21.907600596125185</v>
      </c>
      <c r="W9" s="363">
        <v>20.95808383233533</v>
      </c>
      <c r="X9" s="17">
        <f>W9/V9-1</f>
        <v>-4.3341887653264854E-2</v>
      </c>
    </row>
    <row r="10" spans="3:24" ht="15" customHeight="1">
      <c r="C10" s="362" t="s">
        <v>379</v>
      </c>
      <c r="D10" s="363">
        <v>20.0729261622607</v>
      </c>
      <c r="E10" s="363">
        <v>21.674562682215743</v>
      </c>
      <c r="F10" s="363">
        <v>20.524733533752393</v>
      </c>
      <c r="G10" s="363">
        <v>20.777443197372023</v>
      </c>
      <c r="H10" s="17">
        <f>E10/D10-1</f>
        <v>7.9790883850621386E-2</v>
      </c>
      <c r="I10" s="17">
        <f>F10/E10-1</f>
        <v>-5.3049704638645334E-2</v>
      </c>
      <c r="J10" s="17">
        <f>G10/F10-1</f>
        <v>1.2312445528418481E-2</v>
      </c>
      <c r="K10" s="363">
        <v>18.094667465548234</v>
      </c>
      <c r="L10" s="363">
        <v>17.093373493975903</v>
      </c>
      <c r="M10" s="363">
        <v>18.936567164179106</v>
      </c>
      <c r="N10" s="17">
        <f>IFERROR(L10/K10-1,"-")</f>
        <v>-5.5336411872656255E-2</v>
      </c>
      <c r="O10" s="17">
        <f>IFERROR(M10/L10-1,"-")</f>
        <v>0.10783088960483944</v>
      </c>
      <c r="P10" s="364">
        <v>19.732441471571907</v>
      </c>
      <c r="Q10" s="364">
        <v>18.484288354898336</v>
      </c>
      <c r="R10" s="61">
        <f>Q10/P10-1</f>
        <v>-6.3253861336508121E-2</v>
      </c>
      <c r="S10" s="364">
        <v>21.900220102714599</v>
      </c>
      <c r="T10" s="364">
        <v>21.459018389964683</v>
      </c>
      <c r="U10" s="61">
        <f>T10/S10-1</f>
        <v>-2.0145994454878857E-2</v>
      </c>
      <c r="V10" s="363">
        <v>16.684009712105446</v>
      </c>
      <c r="W10" s="363">
        <v>18.437852046564025</v>
      </c>
      <c r="X10" s="17">
        <f>W10/V10-1</f>
        <v>0.10512115281172729</v>
      </c>
    </row>
    <row r="11" spans="3:24" ht="15" customHeight="1">
      <c r="C11" s="362" t="s">
        <v>380</v>
      </c>
      <c r="D11" s="363">
        <v>13.0060450631984</v>
      </c>
      <c r="E11" s="363">
        <v>14.051779343152502</v>
      </c>
      <c r="F11" s="363">
        <v>15.202116981476411</v>
      </c>
      <c r="G11" s="363">
        <v>15.866217078283059</v>
      </c>
      <c r="H11" s="17">
        <f>E11/D11-1</f>
        <v>8.0403710341823142E-2</v>
      </c>
      <c r="I11" s="17">
        <f>F11/E11-1</f>
        <v>8.1864197425251639E-2</v>
      </c>
      <c r="J11" s="17">
        <f>G11/F11-1</f>
        <v>4.3684711650084251E-2</v>
      </c>
      <c r="K11" s="363">
        <v>14.253461770018061</v>
      </c>
      <c r="L11" s="363">
        <v>13.971695272508281</v>
      </c>
      <c r="M11" s="363">
        <v>15.544523735650015</v>
      </c>
      <c r="N11" s="17">
        <f>IFERROR(L11/K11-1,"-")</f>
        <v>-1.9768285210717829E-2</v>
      </c>
      <c r="O11" s="17">
        <f>IFERROR(M11/L11-1,"-")</f>
        <v>0.11257248547615739</v>
      </c>
      <c r="P11" s="364">
        <v>15.191053122087604</v>
      </c>
      <c r="Q11" s="364">
        <v>15.313482522655816</v>
      </c>
      <c r="R11" s="61">
        <f>Q11/P11-1</f>
        <v>8.0593096202263848E-3</v>
      </c>
      <c r="S11" s="364">
        <v>15.972051973522923</v>
      </c>
      <c r="T11" s="364">
        <v>16.293229420360447</v>
      </c>
      <c r="U11" s="61">
        <f>T11/S11-1</f>
        <v>2.0108715359175244E-2</v>
      </c>
      <c r="V11" s="363">
        <v>14.082552896288588</v>
      </c>
      <c r="W11" s="363">
        <v>14.891222805701425</v>
      </c>
      <c r="X11" s="17">
        <f>W11/V11-1</f>
        <v>5.7423530759537211E-2</v>
      </c>
    </row>
    <row r="12" spans="3:24" ht="15" customHeight="1">
      <c r="C12" s="362" t="s">
        <v>381</v>
      </c>
      <c r="D12" s="363">
        <v>13.9</v>
      </c>
      <c r="E12" s="363">
        <v>14.963636363636363</v>
      </c>
      <c r="F12" s="363">
        <v>14.809090909090909</v>
      </c>
      <c r="G12" s="363">
        <v>15.145454545454545</v>
      </c>
      <c r="H12" s="17">
        <f>E12/D12-1</f>
        <v>7.6520601700457824E-2</v>
      </c>
      <c r="I12" s="17">
        <f>F12/E12-1</f>
        <v>-1.0328068043742422E-2</v>
      </c>
      <c r="J12" s="17">
        <f>G12/F12-1</f>
        <v>2.2713321055862545E-2</v>
      </c>
      <c r="K12" s="363">
        <v>14.095665171898355</v>
      </c>
      <c r="L12" s="363">
        <v>13.710767382489863</v>
      </c>
      <c r="M12" s="363">
        <v>14.853783072876373</v>
      </c>
      <c r="N12" s="17">
        <f>IFERROR(L12/K12-1,"-")</f>
        <v>-2.7306110404483719E-2</v>
      </c>
      <c r="O12" s="17">
        <f>IFERROR(M12/L12-1,"-")</f>
        <v>8.3366281295550682E-2</v>
      </c>
      <c r="P12" s="364">
        <v>14.94807121661721</v>
      </c>
      <c r="Q12" s="364">
        <v>13.737783514659782</v>
      </c>
      <c r="R12" s="61">
        <f>Q12/P12-1</f>
        <v>-8.0966145024248815E-2</v>
      </c>
      <c r="S12" s="364">
        <v>15.305748809959722</v>
      </c>
      <c r="T12" s="364">
        <v>14.82695810564663</v>
      </c>
      <c r="U12" s="61">
        <f>T12/S12-1</f>
        <v>-3.1281756303326635E-2</v>
      </c>
      <c r="V12" s="363">
        <v>13.667820069204152</v>
      </c>
      <c r="W12" s="363">
        <v>14.162929745889388</v>
      </c>
      <c r="X12" s="17">
        <f>W12/V12-1</f>
        <v>3.6224480142286852E-2</v>
      </c>
    </row>
    <row r="13" spans="3:24" ht="15" customHeight="1">
      <c r="C13" s="362" t="s">
        <v>382</v>
      </c>
      <c r="D13" s="363">
        <v>15.7037576198708</v>
      </c>
      <c r="E13" s="363">
        <v>17.026117026117028</v>
      </c>
      <c r="F13" s="363">
        <v>16.527120495085548</v>
      </c>
      <c r="G13" s="363">
        <v>16.192122259619758</v>
      </c>
      <c r="H13" s="17">
        <f>E13/D13-1</f>
        <v>8.4206559872840758E-2</v>
      </c>
      <c r="I13" s="17">
        <f>F13/E13-1</f>
        <v>-2.9307711809219317E-2</v>
      </c>
      <c r="J13" s="17">
        <f>G13/F13-1</f>
        <v>-2.0269606890408021E-2</v>
      </c>
      <c r="K13" s="363">
        <v>14.373409192992963</v>
      </c>
      <c r="L13" s="363">
        <v>14.105263157894736</v>
      </c>
      <c r="M13" s="363">
        <v>14.579786410772327</v>
      </c>
      <c r="N13" s="17">
        <f>IFERROR(L13/K13-1,"-")</f>
        <v>-1.8655701754386023E-2</v>
      </c>
      <c r="O13" s="17">
        <f>IFERROR(M13/L13-1,"-")</f>
        <v>3.3641573898038235E-2</v>
      </c>
      <c r="P13" s="364">
        <v>16.171555885629409</v>
      </c>
      <c r="Q13" s="364">
        <v>15.709802473693927</v>
      </c>
      <c r="R13" s="61">
        <f>Q13/P13-1</f>
        <v>-2.8553431420028863E-2</v>
      </c>
      <c r="S13" s="364">
        <v>17.607526881720432</v>
      </c>
      <c r="T13" s="364">
        <v>17.170980678089684</v>
      </c>
      <c r="U13" s="61">
        <f>T13/S13-1</f>
        <v>-2.4793158435211904E-2</v>
      </c>
      <c r="V13" s="363">
        <v>13.340263340263339</v>
      </c>
      <c r="W13" s="363">
        <v>14.573991031390134</v>
      </c>
      <c r="X13" s="17">
        <f>W13/V13-1</f>
        <v>9.2481509521868288E-2</v>
      </c>
    </row>
    <row r="14" spans="3:24" ht="15" customHeight="1">
      <c r="C14" s="369" t="s">
        <v>383</v>
      </c>
      <c r="D14" s="363">
        <v>0</v>
      </c>
      <c r="E14" s="363">
        <v>0</v>
      </c>
      <c r="F14" s="363">
        <v>0</v>
      </c>
      <c r="G14" s="363">
        <v>0</v>
      </c>
      <c r="H14" s="17" t="str">
        <f>IFERROR(E14/D14-1,"-")</f>
        <v>-</v>
      </c>
      <c r="I14" s="17" t="str">
        <f>IFERROR(F14/E14-1,"-")</f>
        <v>-</v>
      </c>
      <c r="J14" s="17" t="str">
        <f>IFERROR(G14/F14-1,"-")</f>
        <v>-</v>
      </c>
      <c r="K14" s="363">
        <v>0</v>
      </c>
      <c r="L14" s="363">
        <v>0</v>
      </c>
      <c r="M14" s="363">
        <v>10.072721646294291</v>
      </c>
      <c r="N14" s="17" t="str">
        <f>IFERROR(L14/K14-1,"-")</f>
        <v>-</v>
      </c>
      <c r="O14" s="17" t="str">
        <f>IFERROR(M14/L14-1,"-")</f>
        <v>-</v>
      </c>
      <c r="P14" s="364">
        <v>0</v>
      </c>
      <c r="Q14" s="364">
        <v>0</v>
      </c>
      <c r="R14" s="61" t="e">
        <f>Q14/P14-1</f>
        <v>#DIV/0!</v>
      </c>
      <c r="S14" s="364">
        <v>0</v>
      </c>
      <c r="T14" s="364">
        <v>0</v>
      </c>
      <c r="U14" s="61" t="e">
        <f>T14/S14-1</f>
        <v>#DIV/0!</v>
      </c>
      <c r="V14" s="363">
        <v>0</v>
      </c>
      <c r="W14" s="363">
        <v>17.077727952167415</v>
      </c>
      <c r="X14" s="17" t="str">
        <f>IFERROR(W14/V14-1,"-")</f>
        <v>-</v>
      </c>
    </row>
    <row r="15" spans="3:24" ht="15" customHeight="1">
      <c r="C15" s="362" t="s">
        <v>384</v>
      </c>
      <c r="D15" s="363">
        <v>10.147314484399301</v>
      </c>
      <c r="E15" s="363">
        <v>11.465084436330443</v>
      </c>
      <c r="F15" s="363">
        <v>10.752196193265007</v>
      </c>
      <c r="G15" s="363">
        <v>10.812047972168818</v>
      </c>
      <c r="H15" s="17">
        <f>E15/D15-1</f>
        <v>0.12986391167407985</v>
      </c>
      <c r="I15" s="17">
        <f>F15/E15-1</f>
        <v>-6.2179066104951053E-2</v>
      </c>
      <c r="J15" s="17">
        <f>G15/F15-1</f>
        <v>5.5664701264752647E-3</v>
      </c>
      <c r="K15" s="363">
        <v>9.9248120300751879</v>
      </c>
      <c r="L15" s="363">
        <v>9.4892716832880026</v>
      </c>
      <c r="M15" s="363">
        <v>9.4586185438705659</v>
      </c>
      <c r="N15" s="17">
        <f>IFERROR(L15/K15-1,"-")</f>
        <v>-4.3883989486890651E-2</v>
      </c>
      <c r="O15" s="17">
        <f>IFERROR(M15/L15-1,"-")</f>
        <v>-3.2302942144043501E-3</v>
      </c>
      <c r="P15" s="364">
        <v>11.059219129460116</v>
      </c>
      <c r="Q15" s="364">
        <v>10.639880952380953</v>
      </c>
      <c r="R15" s="61">
        <f>Q15/P15-1</f>
        <v>-3.7917521315958824E-2</v>
      </c>
      <c r="S15" s="364">
        <v>11.58814122278263</v>
      </c>
      <c r="T15" s="364">
        <v>11.349167482859942</v>
      </c>
      <c r="U15" s="61">
        <f>T15/S15-1</f>
        <v>-2.0622266792266752E-2</v>
      </c>
      <c r="V15" s="363">
        <v>9.9825479930191978</v>
      </c>
      <c r="W15" s="363">
        <v>8.8379089883414821</v>
      </c>
      <c r="X15" s="17">
        <f>W15/V15-1</f>
        <v>-0.11466401218187605</v>
      </c>
    </row>
    <row r="16" spans="3:24" ht="15" customHeight="1">
      <c r="C16" s="362" t="s">
        <v>385</v>
      </c>
      <c r="D16" s="363">
        <v>10.246386035094099</v>
      </c>
      <c r="E16" s="363">
        <v>10.538279687215857</v>
      </c>
      <c r="F16" s="363">
        <v>10.536363636363637</v>
      </c>
      <c r="G16" s="363">
        <v>10.737339758159832</v>
      </c>
      <c r="H16" s="17">
        <f>E16/D16-1</f>
        <v>2.8487473644074557E-2</v>
      </c>
      <c r="I16" s="17">
        <f>F16/E16-1</f>
        <v>-1.8181818181806086E-4</v>
      </c>
      <c r="J16" s="17">
        <f>G16/F16-1</f>
        <v>1.9074524070389565E-2</v>
      </c>
      <c r="K16" s="363">
        <v>8.6859022275377491</v>
      </c>
      <c r="L16" s="363">
        <v>8.3959146890958252</v>
      </c>
      <c r="M16" s="363">
        <v>8.6182887204084793</v>
      </c>
      <c r="N16" s="17">
        <f>IFERROR(L16/K16-1,"-")</f>
        <v>-3.3386000768296564E-2</v>
      </c>
      <c r="O16" s="17">
        <f>IFERROR(M16/L16-1,"-")</f>
        <v>2.6485980330584136E-2</v>
      </c>
      <c r="P16" s="364">
        <v>9.8850148367952517</v>
      </c>
      <c r="Q16" s="364">
        <v>9.7381040206565839</v>
      </c>
      <c r="R16" s="61">
        <f>Q16/P16-1</f>
        <v>-1.4861972244271993E-2</v>
      </c>
      <c r="S16" s="364">
        <v>11.546442084706456</v>
      </c>
      <c r="T16" s="364">
        <v>11.598251153752733</v>
      </c>
      <c r="U16" s="61">
        <f>T16/S16-1</f>
        <v>4.487015884737211E-3</v>
      </c>
      <c r="V16" s="363">
        <v>8.2006920415224922</v>
      </c>
      <c r="W16" s="363">
        <v>7.3991031390134525</v>
      </c>
      <c r="X16" s="17">
        <f>W16/V16-1</f>
        <v>-9.7746494862916644E-2</v>
      </c>
    </row>
    <row r="17" spans="3:24" ht="15" customHeight="1">
      <c r="C17" s="362" t="s">
        <v>386</v>
      </c>
      <c r="D17" s="363">
        <v>6.9551777434312196</v>
      </c>
      <c r="E17" s="363">
        <v>7.4461314664969542</v>
      </c>
      <c r="F17" s="363">
        <v>7.4909090909090912</v>
      </c>
      <c r="G17" s="363">
        <v>7.7181818181818178</v>
      </c>
      <c r="H17" s="17">
        <f>E17/D17-1</f>
        <v>7.058823529411784E-2</v>
      </c>
      <c r="I17" s="17">
        <f>F17/E17-1</f>
        <v>6.0135420135420947E-3</v>
      </c>
      <c r="J17" s="17">
        <f>G17/F17-1</f>
        <v>3.0339805825242649E-2</v>
      </c>
      <c r="K17" s="363">
        <v>7.2047832585949179</v>
      </c>
      <c r="L17" s="363">
        <v>7.8239975972368221</v>
      </c>
      <c r="M17" s="363">
        <v>7.4733096085409256</v>
      </c>
      <c r="N17" s="17">
        <f>IFERROR(L17/K17-1,"-")</f>
        <v>8.5944894720214604E-2</v>
      </c>
      <c r="O17" s="17">
        <f>IFERROR(M17/L17-1,"-")</f>
        <v>-4.4822098209711614E-2</v>
      </c>
      <c r="P17" s="364">
        <v>7.8635014836795252</v>
      </c>
      <c r="Q17" s="364">
        <v>7.6341508390189929</v>
      </c>
      <c r="R17" s="61">
        <f>Q17/P17-1</f>
        <v>-2.9166478207773294E-2</v>
      </c>
      <c r="S17" s="364">
        <v>7.4942023678750154</v>
      </c>
      <c r="T17" s="364">
        <v>7.795992714025501</v>
      </c>
      <c r="U17" s="61">
        <f>T17/S17-1</f>
        <v>4.026984211744189E-2</v>
      </c>
      <c r="V17" s="363">
        <v>7.9584775086505193</v>
      </c>
      <c r="W17" s="363">
        <v>7.1375186846038865</v>
      </c>
      <c r="X17" s="17">
        <f>W17/V17-1</f>
        <v>-0.10315526093455518</v>
      </c>
    </row>
    <row r="18" spans="3:24" ht="15" customHeight="1">
      <c r="C18" s="369" t="s">
        <v>387</v>
      </c>
      <c r="D18" s="363">
        <v>0</v>
      </c>
      <c r="E18" s="363">
        <v>0</v>
      </c>
      <c r="F18" s="363">
        <v>0</v>
      </c>
      <c r="G18" s="363">
        <v>0</v>
      </c>
      <c r="H18" s="17" t="str">
        <f>IFERROR(E18/D18-1,"-")</f>
        <v>-</v>
      </c>
      <c r="I18" s="17" t="str">
        <f>IFERROR(F18/E18-1,"-")</f>
        <v>-</v>
      </c>
      <c r="J18" s="17" t="str">
        <f>IFERROR(G18/F18-1,"-")</f>
        <v>-</v>
      </c>
      <c r="K18" s="363">
        <v>0</v>
      </c>
      <c r="L18" s="363">
        <v>0</v>
      </c>
      <c r="M18" s="363">
        <v>5.0905152406003404</v>
      </c>
      <c r="N18" s="17" t="str">
        <f>IFERROR(L18/K18-1,"-")</f>
        <v>-</v>
      </c>
      <c r="O18" s="17" t="str">
        <f>IFERROR(M18/L18-1,"-")</f>
        <v>-</v>
      </c>
      <c r="P18" s="364">
        <v>0</v>
      </c>
      <c r="Q18" s="364">
        <v>0</v>
      </c>
      <c r="R18" s="61" t="e">
        <f>Q18/P18-1</f>
        <v>#DIV/0!</v>
      </c>
      <c r="S18" s="364">
        <v>0</v>
      </c>
      <c r="T18" s="364">
        <v>0</v>
      </c>
      <c r="U18" s="61" t="e">
        <f>T18/S18-1</f>
        <v>#DIV/0!</v>
      </c>
      <c r="V18" s="363">
        <v>0</v>
      </c>
      <c r="W18" s="363">
        <v>8.3707025411061284</v>
      </c>
      <c r="X18" s="17" t="str">
        <f>IFERROR(W18/V18-1,"-")</f>
        <v>-</v>
      </c>
    </row>
    <row r="19" spans="3:24" ht="15" customHeight="1">
      <c r="C19" s="362" t="s">
        <v>388</v>
      </c>
      <c r="D19" s="363">
        <v>4.0727272727272696</v>
      </c>
      <c r="E19" s="363">
        <v>4.2454545454545451</v>
      </c>
      <c r="F19" s="363">
        <v>2.9090909090909092</v>
      </c>
      <c r="G19" s="363">
        <v>0</v>
      </c>
      <c r="H19" s="17">
        <f>E19/D19-1</f>
        <v>4.2410714285715079E-2</v>
      </c>
      <c r="I19" s="17">
        <f>F19/E19-1</f>
        <v>-0.31477516059957167</v>
      </c>
      <c r="J19" s="17">
        <f>G19/F19-1</f>
        <v>-1</v>
      </c>
      <c r="K19" s="363">
        <v>4.0358744394618835</v>
      </c>
      <c r="L19" s="363">
        <v>0</v>
      </c>
      <c r="M19" s="363">
        <v>0</v>
      </c>
      <c r="N19" s="17">
        <f>IFERROR(L19/K19-1,"-")</f>
        <v>-1</v>
      </c>
      <c r="O19" s="17" t="str">
        <f>IFERROR(M19/L19-1,"-")</f>
        <v>-</v>
      </c>
      <c r="P19" s="364">
        <v>3.7091988130563798</v>
      </c>
      <c r="Q19" s="364">
        <v>2.1390374331550803</v>
      </c>
      <c r="R19" s="61">
        <f>Q19/P19-1</f>
        <v>-0.42331550802139029</v>
      </c>
      <c r="S19" s="364">
        <v>3.307701696570243</v>
      </c>
      <c r="T19" s="364">
        <v>0</v>
      </c>
      <c r="U19" s="61">
        <f>T19/S19-1</f>
        <v>-1</v>
      </c>
      <c r="V19" s="363">
        <v>0</v>
      </c>
      <c r="W19" s="363">
        <v>0</v>
      </c>
      <c r="X19" s="17" t="str">
        <f>IFERROR(W19/V19-1,"-")</f>
        <v>-</v>
      </c>
    </row>
    <row r="20" spans="3:24" ht="15" hidden="1" customHeight="1">
      <c r="C20" s="303" t="s">
        <v>389</v>
      </c>
      <c r="D20" s="366">
        <v>33.736363636363599</v>
      </c>
      <c r="E20" s="366">
        <v>30.236363636363638</v>
      </c>
      <c r="F20" s="366">
        <v>40.436363636363637</v>
      </c>
      <c r="G20" s="366">
        <v>37.136363636363633</v>
      </c>
      <c r="H20" s="300">
        <f t="shared" si="0"/>
        <v>-0.10374562112637997</v>
      </c>
      <c r="I20" s="300">
        <f t="shared" si="0"/>
        <v>0.3373421527360192</v>
      </c>
      <c r="J20" s="300">
        <f t="shared" si="0"/>
        <v>-8.1609712230215958E-2</v>
      </c>
      <c r="K20" s="366">
        <v>38.071748878923763</v>
      </c>
      <c r="L20" s="366">
        <v>44.120738849677132</v>
      </c>
      <c r="M20" s="366">
        <v>36.453659291350768</v>
      </c>
      <c r="N20" s="300">
        <f t="shared" ref="N20:O35" si="4">IFERROR(L20/K20-1,"-")</f>
        <v>0.1588839532954065</v>
      </c>
      <c r="O20" s="300">
        <f t="shared" si="4"/>
        <v>-0.17377495840331947</v>
      </c>
      <c r="P20" s="361">
        <v>39.929525222551931</v>
      </c>
      <c r="Q20" s="361">
        <v>41.63747003503596</v>
      </c>
      <c r="R20" s="341">
        <f t="shared" ref="R20:R21" si="5">Q20/P20-1</f>
        <v>4.2773982484504813E-2</v>
      </c>
      <c r="S20" s="361">
        <v>38.630538264372028</v>
      </c>
      <c r="T20" s="361">
        <v>37.547055251973283</v>
      </c>
      <c r="U20" s="341">
        <f t="shared" ref="U20:U21" si="6">T20/S20-1</f>
        <v>-2.8047318548445221E-2</v>
      </c>
      <c r="V20" s="366">
        <v>43.840830449826989</v>
      </c>
      <c r="W20" s="366">
        <v>37.892376681614351</v>
      </c>
      <c r="X20" s="300">
        <f t="shared" ref="X20:X21" si="7">W20/V20-1</f>
        <v>-0.13568296282663395</v>
      </c>
    </row>
    <row r="21" spans="3:24" ht="15" hidden="1" customHeight="1">
      <c r="C21" s="304" t="s">
        <v>140</v>
      </c>
      <c r="D21" s="367">
        <v>11.0363636363636</v>
      </c>
      <c r="E21" s="367">
        <v>13.209090909090909</v>
      </c>
      <c r="F21" s="367">
        <v>4.6090909090909093</v>
      </c>
      <c r="G21" s="367">
        <v>8.0909090909090917</v>
      </c>
      <c r="H21" s="339">
        <f t="shared" si="0"/>
        <v>0.19686985172982285</v>
      </c>
      <c r="I21" s="339">
        <f t="shared" si="0"/>
        <v>-0.65106675843083273</v>
      </c>
      <c r="J21" s="339">
        <f t="shared" si="0"/>
        <v>0.75542406311637089</v>
      </c>
      <c r="K21" s="367">
        <v>9.9850523168908811</v>
      </c>
      <c r="L21" s="367">
        <v>3.7693347349451871</v>
      </c>
      <c r="M21" s="367">
        <v>10.181030481200681</v>
      </c>
      <c r="N21" s="339">
        <f t="shared" si="4"/>
        <v>-0.62250225483857324</v>
      </c>
      <c r="O21" s="339">
        <f t="shared" si="4"/>
        <v>1.7010152181002125</v>
      </c>
      <c r="P21" s="361">
        <v>6.3241839762611276</v>
      </c>
      <c r="Q21" s="361">
        <v>4.4993546007744794</v>
      </c>
      <c r="R21" s="341">
        <f t="shared" si="5"/>
        <v>-0.28854780037020544</v>
      </c>
      <c r="S21" s="361">
        <v>5.2117661418283898</v>
      </c>
      <c r="T21" s="361">
        <v>6.4116575591985425</v>
      </c>
      <c r="U21" s="341">
        <f t="shared" si="6"/>
        <v>0.23022740942654951</v>
      </c>
      <c r="V21" s="367">
        <v>3.3564013840830449</v>
      </c>
      <c r="W21" s="367">
        <v>8.2212257100149468</v>
      </c>
      <c r="X21" s="339">
        <f t="shared" si="7"/>
        <v>1.4494167321590923</v>
      </c>
    </row>
    <row r="22" spans="3:24" ht="33.75" customHeight="1">
      <c r="C22" s="99" t="s">
        <v>390</v>
      </c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</row>
    <row r="23" spans="3:24">
      <c r="S23"/>
    </row>
    <row r="24" spans="3:24">
      <c r="S24"/>
    </row>
    <row r="25" spans="3:24"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S25"/>
    </row>
    <row r="26" spans="3:24"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S26"/>
    </row>
    <row r="27" spans="3:24"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S27"/>
    </row>
    <row r="28" spans="3:24"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S28"/>
    </row>
    <row r="29" spans="3:24">
      <c r="D29" s="345"/>
      <c r="E29" s="345"/>
      <c r="F29" s="345"/>
      <c r="G29" s="345"/>
      <c r="H29" s="345"/>
      <c r="I29" s="345"/>
      <c r="J29" s="345"/>
      <c r="K29" s="345"/>
      <c r="L29" s="345"/>
      <c r="M29" s="345"/>
      <c r="S29"/>
    </row>
    <row r="30" spans="3:24"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S30"/>
    </row>
    <row r="31" spans="3:24" ht="15.75" customHeight="1"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S31"/>
    </row>
    <row r="32" spans="3:24"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S32"/>
    </row>
    <row r="33" spans="4:19">
      <c r="D33" s="345"/>
      <c r="E33" s="345"/>
      <c r="F33" s="345"/>
      <c r="G33" s="345"/>
      <c r="H33" s="345"/>
      <c r="I33" s="345"/>
      <c r="J33" s="345"/>
      <c r="K33" s="345"/>
      <c r="L33" s="345"/>
      <c r="M33" s="345"/>
      <c r="S33"/>
    </row>
    <row r="34" spans="4:19"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S34"/>
    </row>
    <row r="35" spans="4:19"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S35"/>
    </row>
    <row r="36" spans="4:19">
      <c r="D36" s="345"/>
      <c r="E36" s="345"/>
      <c r="S36"/>
    </row>
    <row r="37" spans="4:19">
      <c r="D37" s="345"/>
      <c r="E37" s="345"/>
      <c r="S37"/>
    </row>
    <row r="38" spans="4:19">
      <c r="F38" s="345"/>
      <c r="G38" s="345"/>
      <c r="H38" s="345"/>
      <c r="I38" s="345"/>
      <c r="J38" s="345"/>
      <c r="K38" s="345"/>
      <c r="L38" s="345"/>
      <c r="M38" s="345"/>
      <c r="S38"/>
    </row>
    <row r="39" spans="4:19">
      <c r="F39" s="345"/>
      <c r="G39" s="345"/>
      <c r="H39" s="345"/>
      <c r="I39" s="345"/>
      <c r="J39" s="345"/>
      <c r="K39" s="345"/>
      <c r="L39" s="345"/>
      <c r="M39" s="345"/>
      <c r="S39"/>
    </row>
    <row r="40" spans="4:19">
      <c r="S40"/>
    </row>
    <row r="41" spans="4:19">
      <c r="S41"/>
    </row>
    <row r="42" spans="4:19">
      <c r="S42"/>
    </row>
    <row r="43" spans="4:19">
      <c r="S43"/>
    </row>
    <row r="44" spans="4:19">
      <c r="S44"/>
    </row>
    <row r="45" spans="4:19">
      <c r="S45"/>
    </row>
    <row r="46" spans="4:19">
      <c r="S46"/>
    </row>
    <row r="47" spans="4:19">
      <c r="S47"/>
    </row>
    <row r="48" spans="4:19">
      <c r="S48"/>
    </row>
    <row r="49" spans="19:19">
      <c r="S49"/>
    </row>
    <row r="50" spans="19:19">
      <c r="S50"/>
    </row>
    <row r="51" spans="19:19">
      <c r="S51"/>
    </row>
    <row r="52" spans="19:19">
      <c r="S52"/>
    </row>
    <row r="53" spans="19:19">
      <c r="S53"/>
    </row>
    <row r="54" spans="19:19">
      <c r="S54"/>
    </row>
    <row r="55" spans="19:19">
      <c r="S55"/>
    </row>
    <row r="56" spans="19:19">
      <c r="S56"/>
    </row>
    <row r="57" spans="19:19">
      <c r="S57"/>
    </row>
    <row r="58" spans="19:19">
      <c r="S58"/>
    </row>
    <row r="59" spans="19:19">
      <c r="S59"/>
    </row>
    <row r="60" spans="19:19">
      <c r="S60"/>
    </row>
  </sheetData>
  <mergeCells count="2">
    <mergeCell ref="C3:X3"/>
    <mergeCell ref="C22:X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C2:X34"/>
  <sheetViews>
    <sheetView showGridLines="0" zoomScaleNormal="100" workbookViewId="0"/>
  </sheetViews>
  <sheetFormatPr baseColWidth="10" defaultRowHeight="12.75"/>
  <cols>
    <col min="3" max="3" width="22" customWidth="1"/>
    <col min="4" max="10" width="9.7109375" customWidth="1"/>
    <col min="11" max="13" width="11.42578125" customWidth="1"/>
    <col min="14" max="15" width="12.140625" customWidth="1"/>
    <col min="16" max="18" width="11.42578125" hidden="1" customWidth="1"/>
    <col min="19" max="21" width="12.28515625" hidden="1" customWidth="1"/>
    <col min="22" max="23" width="13.85546875" hidden="1" customWidth="1"/>
    <col min="24" max="24" width="9" hidden="1" customWidth="1"/>
    <col min="25" max="25" width="20.42578125" customWidth="1"/>
    <col min="26" max="26" width="17.5703125" customWidth="1"/>
    <col min="27" max="27" width="21.42578125" customWidth="1"/>
    <col min="28" max="28" width="18.85546875" customWidth="1"/>
    <col min="29" max="29" width="11.42578125" customWidth="1"/>
    <col min="30" max="30" width="21.7109375" customWidth="1"/>
    <col min="31" max="31" width="20.7109375" customWidth="1"/>
    <col min="32" max="32" width="19.5703125" customWidth="1"/>
    <col min="33" max="33" width="21" customWidth="1"/>
    <col min="34" max="34" width="18.140625" customWidth="1"/>
    <col min="35" max="35" width="25.42578125" bestFit="1" customWidth="1"/>
    <col min="36" max="36" width="19" customWidth="1"/>
    <col min="37" max="37" width="19.85546875" customWidth="1"/>
    <col min="38" max="38" width="20.42578125" customWidth="1"/>
    <col min="39" max="39" width="17.5703125" customWidth="1"/>
    <col min="40" max="40" width="21.42578125" customWidth="1"/>
    <col min="41" max="41" width="18.85546875" bestFit="1" customWidth="1"/>
    <col min="42" max="42" width="27.5703125" bestFit="1" customWidth="1"/>
    <col min="43" max="43" width="19.85546875" bestFit="1" customWidth="1"/>
  </cols>
  <sheetData>
    <row r="2" spans="3:24" ht="32.25" customHeight="1"/>
    <row r="3" spans="3:24" ht="36" customHeight="1">
      <c r="C3" s="255" t="s">
        <v>391</v>
      </c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</row>
    <row r="4" spans="3:24" ht="14.25" customHeight="1">
      <c r="C4" s="13"/>
      <c r="D4" s="13">
        <v>2007</v>
      </c>
      <c r="E4" s="13">
        <v>2008</v>
      </c>
      <c r="F4" s="13">
        <v>2009</v>
      </c>
      <c r="G4" s="13">
        <v>2010</v>
      </c>
      <c r="H4" s="14" t="s">
        <v>497</v>
      </c>
      <c r="I4" s="14" t="s">
        <v>498</v>
      </c>
      <c r="J4" s="14" t="s">
        <v>322</v>
      </c>
      <c r="K4" s="13" t="s">
        <v>148</v>
      </c>
      <c r="L4" s="13" t="s">
        <v>149</v>
      </c>
      <c r="M4" s="13" t="s">
        <v>111</v>
      </c>
      <c r="N4" s="14" t="s">
        <v>346</v>
      </c>
      <c r="O4" s="14" t="s">
        <v>347</v>
      </c>
      <c r="P4" s="14" t="s">
        <v>161</v>
      </c>
      <c r="Q4" s="14" t="s">
        <v>162</v>
      </c>
      <c r="R4" s="14" t="s">
        <v>260</v>
      </c>
      <c r="S4" s="14" t="s">
        <v>219</v>
      </c>
      <c r="T4" s="14" t="s">
        <v>220</v>
      </c>
      <c r="U4" s="14" t="s">
        <v>261</v>
      </c>
      <c r="V4" s="13" t="s">
        <v>51</v>
      </c>
      <c r="W4" s="13" t="s">
        <v>52</v>
      </c>
      <c r="X4" s="14" t="s">
        <v>110</v>
      </c>
    </row>
    <row r="5" spans="3:24" ht="15" customHeight="1">
      <c r="C5" s="263" t="s">
        <v>91</v>
      </c>
      <c r="D5" s="16">
        <v>78.915135608048999</v>
      </c>
      <c r="E5" s="16">
        <v>82.62779552715655</v>
      </c>
      <c r="F5" s="16">
        <v>79.437812860993461</v>
      </c>
      <c r="G5" s="16">
        <v>81.500392772977222</v>
      </c>
      <c r="H5" s="17">
        <f t="shared" ref="H5:J23" si="0">E5/D5-1</f>
        <v>4.7046233786473657E-2</v>
      </c>
      <c r="I5" s="17">
        <f t="shared" si="0"/>
        <v>-3.8606653436792593E-2</v>
      </c>
      <c r="J5" s="17">
        <f t="shared" si="0"/>
        <v>2.5964711737381574E-2</v>
      </c>
      <c r="K5" s="16">
        <v>76.758682101513799</v>
      </c>
      <c r="L5" s="16">
        <v>76.571920757967263</v>
      </c>
      <c r="M5" s="16">
        <v>80.547409579667644</v>
      </c>
      <c r="N5" s="96">
        <f t="shared" ref="N5:O23" si="1">L5/K5-1</f>
        <v>-2.4330973178974258E-3</v>
      </c>
      <c r="O5" s="96">
        <f>M5/L5-1</f>
        <v>5.1918363576987092E-2</v>
      </c>
      <c r="P5" s="266">
        <v>75.733333333333334</v>
      </c>
      <c r="Q5" s="266">
        <v>78.571428571428569</v>
      </c>
      <c r="R5" s="96">
        <f t="shared" ref="R5:R23" si="2">Q5/P5-1</f>
        <v>3.7474849094567331E-2</v>
      </c>
      <c r="S5" s="266">
        <v>79.690431519699814</v>
      </c>
      <c r="T5" s="266">
        <v>81.417979610750692</v>
      </c>
      <c r="U5" s="96">
        <f t="shared" ref="U5:U23" si="3">T5/S5-1</f>
        <v>2.1678237375635456E-2</v>
      </c>
      <c r="V5" s="16">
        <v>74.407582938388629</v>
      </c>
      <c r="W5" s="16">
        <v>79.259259259259252</v>
      </c>
      <c r="X5" s="96">
        <f t="shared" ref="X5:X23" si="4">W5/V5-1</f>
        <v>6.5204057560745321E-2</v>
      </c>
    </row>
    <row r="6" spans="3:24" ht="15" customHeight="1">
      <c r="C6" s="263" t="s">
        <v>88</v>
      </c>
      <c r="D6" s="16">
        <v>100</v>
      </c>
      <c r="E6" s="16">
        <v>84.025695931477514</v>
      </c>
      <c r="F6" s="16">
        <v>81.036610448375157</v>
      </c>
      <c r="G6" s="16">
        <v>82.941903584672431</v>
      </c>
      <c r="H6" s="17">
        <f t="shared" si="0"/>
        <v>-0.15974304068522482</v>
      </c>
      <c r="I6" s="17">
        <f t="shared" si="0"/>
        <v>-3.5573468924791074E-2</v>
      </c>
      <c r="J6" s="17">
        <f t="shared" si="0"/>
        <v>2.3511510732683538E-2</v>
      </c>
      <c r="K6" s="16">
        <v>78.905472636815915</v>
      </c>
      <c r="L6" s="16">
        <v>78.070973612374885</v>
      </c>
      <c r="M6" s="16">
        <v>82.043343653250773</v>
      </c>
      <c r="N6" s="96">
        <f t="shared" si="1"/>
        <v>-1.0575933411894556E-2</v>
      </c>
      <c r="O6" s="96">
        <f t="shared" si="1"/>
        <v>5.0881523017745955E-2</v>
      </c>
      <c r="P6" s="266">
        <v>77.52918287937743</v>
      </c>
      <c r="Q6" s="266">
        <v>79.821428571428569</v>
      </c>
      <c r="R6" s="96">
        <f t="shared" si="2"/>
        <v>2.9566230507259261E-2</v>
      </c>
      <c r="S6" s="266">
        <v>81.215469613259671</v>
      </c>
      <c r="T6" s="266">
        <v>82.775351770984955</v>
      </c>
      <c r="U6" s="96">
        <f t="shared" si="3"/>
        <v>1.9206712282195726E-2</v>
      </c>
      <c r="V6" s="16">
        <v>76.059850374064837</v>
      </c>
      <c r="W6" s="16">
        <v>81.11702127659575</v>
      </c>
      <c r="X6" s="96">
        <f t="shared" si="4"/>
        <v>6.6489361702127825E-2</v>
      </c>
    </row>
    <row r="7" spans="3:24" ht="15" customHeight="1">
      <c r="C7" s="263" t="s">
        <v>93</v>
      </c>
      <c r="D7" s="16">
        <v>100</v>
      </c>
      <c r="E7" s="16">
        <v>63.31360946745562</v>
      </c>
      <c r="F7" s="16">
        <v>56.024096385542165</v>
      </c>
      <c r="G7" s="16">
        <v>52.100840336134453</v>
      </c>
      <c r="H7" s="17">
        <f t="shared" si="0"/>
        <v>-0.36686390532544377</v>
      </c>
      <c r="I7" s="17">
        <f t="shared" si="0"/>
        <v>-0.11513343091994144</v>
      </c>
      <c r="J7" s="17">
        <f t="shared" si="0"/>
        <v>-7.0028011204481766E-2</v>
      </c>
      <c r="K7" s="16">
        <v>58.474576271186443</v>
      </c>
      <c r="L7" s="16">
        <v>50</v>
      </c>
      <c r="M7" s="16">
        <v>53.703703703703702</v>
      </c>
      <c r="N7" s="96">
        <f t="shared" si="1"/>
        <v>-0.14492753623188415</v>
      </c>
      <c r="O7" s="96">
        <f t="shared" si="1"/>
        <v>7.4074074074073959E-2</v>
      </c>
      <c r="P7" s="266">
        <v>56.701030927835049</v>
      </c>
      <c r="Q7" s="266">
        <v>53.571428571428569</v>
      </c>
      <c r="R7" s="96">
        <f t="shared" si="2"/>
        <v>-5.5194805194805241E-2</v>
      </c>
      <c r="S7" s="266">
        <v>58.156028368794324</v>
      </c>
      <c r="T7" s="266">
        <v>52.577319587628864</v>
      </c>
      <c r="U7" s="96">
        <f t="shared" si="3"/>
        <v>-9.5926577822479264E-2</v>
      </c>
      <c r="V7" s="16">
        <v>42.857142857142854</v>
      </c>
      <c r="W7" s="16">
        <v>55.172413793103445</v>
      </c>
      <c r="X7" s="96">
        <f t="shared" si="4"/>
        <v>0.28735632183908044</v>
      </c>
    </row>
    <row r="8" spans="3:24" ht="15" customHeight="1">
      <c r="C8" s="263" t="s">
        <v>92</v>
      </c>
      <c r="D8" s="16">
        <v>75.757575757575808</v>
      </c>
      <c r="E8" s="16">
        <v>80.188679245283012</v>
      </c>
      <c r="F8" s="16">
        <v>80.769230769230774</v>
      </c>
      <c r="G8" s="16">
        <v>79.55801104972376</v>
      </c>
      <c r="H8" s="17">
        <f t="shared" si="0"/>
        <v>5.8490566037735059E-2</v>
      </c>
      <c r="I8" s="17">
        <f t="shared" si="0"/>
        <v>7.2398190045250832E-3</v>
      </c>
      <c r="J8" s="17">
        <f t="shared" si="0"/>
        <v>-1.4996053670086829E-2</v>
      </c>
      <c r="K8" s="16">
        <v>72.268907563025209</v>
      </c>
      <c r="L8" s="16">
        <v>85.555555555555557</v>
      </c>
      <c r="M8" s="16">
        <v>84.955752212389385</v>
      </c>
      <c r="N8" s="96">
        <f t="shared" si="1"/>
        <v>0.18385012919896648</v>
      </c>
      <c r="O8" s="96">
        <f t="shared" si="1"/>
        <v>-7.0106884266175618E-3</v>
      </c>
      <c r="P8" s="266">
        <v>76.344086021505376</v>
      </c>
      <c r="Q8" s="266">
        <v>79.310344827586206</v>
      </c>
      <c r="R8" s="96">
        <f t="shared" si="2"/>
        <v>3.8853812530354581E-2</v>
      </c>
      <c r="S8" s="266">
        <v>78.082191780821915</v>
      </c>
      <c r="T8" s="266">
        <v>79.699248120300751</v>
      </c>
      <c r="U8" s="96">
        <f t="shared" si="3"/>
        <v>2.0709668909114853E-2</v>
      </c>
      <c r="V8" s="16">
        <v>82.5</v>
      </c>
      <c r="W8" s="16">
        <v>81.481481481481481</v>
      </c>
      <c r="X8" s="96">
        <f t="shared" si="4"/>
        <v>-1.2345679012345734E-2</v>
      </c>
    </row>
    <row r="9" spans="3:24" ht="15" customHeight="1">
      <c r="C9" s="263" t="s">
        <v>77</v>
      </c>
      <c r="D9" s="16">
        <v>78.562577447335798</v>
      </c>
      <c r="E9" s="16">
        <v>78.972935461485079</v>
      </c>
      <c r="F9" s="16">
        <v>78.820960698689959</v>
      </c>
      <c r="G9" s="16">
        <v>78.359264497878357</v>
      </c>
      <c r="H9" s="17">
        <f t="shared" si="0"/>
        <v>5.2233267731620625E-3</v>
      </c>
      <c r="I9" s="17">
        <f t="shared" si="0"/>
        <v>-1.924390449804636E-3</v>
      </c>
      <c r="J9" s="17">
        <f t="shared" si="0"/>
        <v>-5.857530747138906E-3</v>
      </c>
      <c r="K9" s="16">
        <v>76.637554585152841</v>
      </c>
      <c r="L9" s="16">
        <v>78.158458244111344</v>
      </c>
      <c r="M9" s="16">
        <v>80.132450331125824</v>
      </c>
      <c r="N9" s="96">
        <f t="shared" si="1"/>
        <v>1.9845409567036842E-2</v>
      </c>
      <c r="O9" s="96">
        <f t="shared" si="1"/>
        <v>2.525628231878807E-2</v>
      </c>
      <c r="P9" s="266">
        <v>78.028169014084511</v>
      </c>
      <c r="Q9" s="266">
        <v>78.393351800554015</v>
      </c>
      <c r="R9" s="96">
        <f t="shared" si="2"/>
        <v>4.680140404212052E-3</v>
      </c>
      <c r="S9" s="266">
        <v>79.08163265306122</v>
      </c>
      <c r="T9" s="266">
        <v>79.22465208747515</v>
      </c>
      <c r="U9" s="96">
        <f t="shared" si="3"/>
        <v>1.808503815814877E-3</v>
      </c>
      <c r="V9" s="16">
        <v>78.696741854636585</v>
      </c>
      <c r="W9" s="16">
        <v>84.073107049608353</v>
      </c>
      <c r="X9" s="96">
        <f t="shared" si="4"/>
        <v>6.8317506776870651E-2</v>
      </c>
    </row>
    <row r="10" spans="3:24" ht="15" customHeight="1">
      <c r="C10" s="277" t="s">
        <v>79</v>
      </c>
      <c r="D10" s="112">
        <v>79.352226720647792</v>
      </c>
      <c r="E10" s="112">
        <v>75.708502024291505</v>
      </c>
      <c r="F10" s="112">
        <v>77.254901960784309</v>
      </c>
      <c r="G10" s="112">
        <v>77.30263157894737</v>
      </c>
      <c r="H10" s="17">
        <f t="shared" si="0"/>
        <v>-4.5918367346938882E-2</v>
      </c>
      <c r="I10" s="17">
        <f t="shared" si="0"/>
        <v>2.0425710391108076E-2</v>
      </c>
      <c r="J10" s="17">
        <f t="shared" si="0"/>
        <v>6.1781993053711126E-4</v>
      </c>
      <c r="K10" s="112">
        <v>72.781065088757401</v>
      </c>
      <c r="L10" s="112">
        <v>71.875</v>
      </c>
      <c r="M10" s="112">
        <v>79.487179487179489</v>
      </c>
      <c r="N10" s="96">
        <f t="shared" si="1"/>
        <v>-1.2449186991870032E-2</v>
      </c>
      <c r="O10" s="96">
        <f t="shared" si="1"/>
        <v>0.10590858416945381</v>
      </c>
      <c r="P10" s="274">
        <v>77.852348993288587</v>
      </c>
      <c r="Q10" s="274">
        <v>74.34210526315789</v>
      </c>
      <c r="R10" s="96">
        <f t="shared" si="2"/>
        <v>-4.5088475499092562E-2</v>
      </c>
      <c r="S10" s="274">
        <v>77.570093457943926</v>
      </c>
      <c r="T10" s="274">
        <v>75.233644859813083</v>
      </c>
      <c r="U10" s="96">
        <f t="shared" si="3"/>
        <v>-3.0120481927710885E-2</v>
      </c>
      <c r="V10" s="112">
        <v>72.151898734177209</v>
      </c>
      <c r="W10" s="112">
        <v>72.727272727272734</v>
      </c>
      <c r="X10" s="96">
        <f t="shared" si="4"/>
        <v>7.9744816586924117E-3</v>
      </c>
    </row>
    <row r="11" spans="3:24" ht="15" customHeight="1">
      <c r="C11" s="263" t="s">
        <v>157</v>
      </c>
      <c r="D11" s="16">
        <v>78.3783783783784</v>
      </c>
      <c r="E11" s="16">
        <v>76.30331753554502</v>
      </c>
      <c r="F11" s="16">
        <v>79.635258358662611</v>
      </c>
      <c r="G11" s="16">
        <v>74.863387978142072</v>
      </c>
      <c r="H11" s="17">
        <f t="shared" si="0"/>
        <v>-2.6474914201667255E-2</v>
      </c>
      <c r="I11" s="17">
        <f t="shared" si="0"/>
        <v>4.3667050538994445E-2</v>
      </c>
      <c r="J11" s="17">
        <f t="shared" si="0"/>
        <v>-5.9921578442414414E-2</v>
      </c>
      <c r="K11" s="16">
        <v>80.246913580246911</v>
      </c>
      <c r="L11" s="16">
        <v>78.767123287671239</v>
      </c>
      <c r="M11" s="16">
        <v>77.828054298642527</v>
      </c>
      <c r="N11" s="96">
        <f t="shared" si="1"/>
        <v>-1.8440463645942984E-2</v>
      </c>
      <c r="O11" s="96">
        <f t="shared" si="1"/>
        <v>-1.1922093252016652E-2</v>
      </c>
      <c r="P11" s="266">
        <v>78.977272727272734</v>
      </c>
      <c r="Q11" s="266">
        <v>74.285714285714292</v>
      </c>
      <c r="R11" s="96">
        <f t="shared" si="2"/>
        <v>-5.9403905447070859E-2</v>
      </c>
      <c r="S11" s="266">
        <v>79.245283018867923</v>
      </c>
      <c r="T11" s="266">
        <v>74.339622641509436</v>
      </c>
      <c r="U11" s="96">
        <f t="shared" si="3"/>
        <v>-6.1904761904761907E-2</v>
      </c>
      <c r="V11" s="16">
        <v>77.777777777777771</v>
      </c>
      <c r="W11" s="16">
        <v>80.645161290322577</v>
      </c>
      <c r="X11" s="96">
        <f t="shared" si="4"/>
        <v>3.6866359447004671E-2</v>
      </c>
    </row>
    <row r="12" spans="3:24" ht="15" customHeight="1">
      <c r="C12" s="277" t="s">
        <v>76</v>
      </c>
      <c r="D12" s="112">
        <v>75.641025641025607</v>
      </c>
      <c r="E12" s="112">
        <v>78.571428571428569</v>
      </c>
      <c r="F12" s="112">
        <v>76.282051282051285</v>
      </c>
      <c r="G12" s="112">
        <v>67.088607594936704</v>
      </c>
      <c r="H12" s="17">
        <f t="shared" si="0"/>
        <v>3.8740920096852705E-2</v>
      </c>
      <c r="I12" s="17">
        <f t="shared" si="0"/>
        <v>-2.9137529137529095E-2</v>
      </c>
      <c r="J12" s="17">
        <f t="shared" si="0"/>
        <v>-0.12051909371343483</v>
      </c>
      <c r="K12" s="112">
        <v>79.069767441860463</v>
      </c>
      <c r="L12" s="112">
        <v>73.40425531914893</v>
      </c>
      <c r="M12" s="112">
        <v>66.336633663366342</v>
      </c>
      <c r="N12" s="96">
        <f t="shared" si="1"/>
        <v>-7.165206508135169E-2</v>
      </c>
      <c r="O12" s="96">
        <f t="shared" si="1"/>
        <v>-9.6283541397617856E-2</v>
      </c>
      <c r="P12" s="274">
        <v>76.623376623376629</v>
      </c>
      <c r="Q12" s="274">
        <v>71.428571428571431</v>
      </c>
      <c r="R12" s="96">
        <f t="shared" si="2"/>
        <v>-6.7796610169491567E-2</v>
      </c>
      <c r="S12" s="274">
        <v>75</v>
      </c>
      <c r="T12" s="274">
        <v>70.535714285714292</v>
      </c>
      <c r="U12" s="96">
        <f t="shared" si="3"/>
        <v>-5.9523809523809423E-2</v>
      </c>
      <c r="V12" s="112">
        <v>76.315789473684205</v>
      </c>
      <c r="W12" s="112">
        <v>73.170731707317074</v>
      </c>
      <c r="X12" s="96">
        <f t="shared" si="4"/>
        <v>-4.1211101766190028E-2</v>
      </c>
    </row>
    <row r="13" spans="3:24" ht="15" customHeight="1">
      <c r="C13" s="263" t="s">
        <v>86</v>
      </c>
      <c r="D13" s="16">
        <v>69.387755102040799</v>
      </c>
      <c r="E13" s="16">
        <v>70.403587443946194</v>
      </c>
      <c r="F13" s="16">
        <v>75.438596491228068</v>
      </c>
      <c r="G13" s="16">
        <v>63.636363636363633</v>
      </c>
      <c r="H13" s="17">
        <f t="shared" si="0"/>
        <v>1.46399366921659E-2</v>
      </c>
      <c r="I13" s="17">
        <f t="shared" si="0"/>
        <v>7.1516370544194796E-2</v>
      </c>
      <c r="J13" s="17">
        <f t="shared" si="0"/>
        <v>-0.15644820295983086</v>
      </c>
      <c r="K13" s="16">
        <v>71.774193548387103</v>
      </c>
      <c r="L13" s="16">
        <v>60.909090909090907</v>
      </c>
      <c r="M13" s="16">
        <v>68.275862068965523</v>
      </c>
      <c r="N13" s="96">
        <f t="shared" si="1"/>
        <v>-0.15137895812053126</v>
      </c>
      <c r="O13" s="96">
        <f t="shared" si="1"/>
        <v>0.12094698919197122</v>
      </c>
      <c r="P13" s="266">
        <v>74.576271186440678</v>
      </c>
      <c r="Q13" s="266">
        <v>60.550458715596328</v>
      </c>
      <c r="R13" s="96">
        <f t="shared" si="2"/>
        <v>-0.18807339449541283</v>
      </c>
      <c r="S13" s="266">
        <v>76.884422110552762</v>
      </c>
      <c r="T13" s="266">
        <v>64.432989690721655</v>
      </c>
      <c r="U13" s="96">
        <f t="shared" si="3"/>
        <v>-0.16195000336904508</v>
      </c>
      <c r="V13" s="16">
        <v>55.555555555555557</v>
      </c>
      <c r="W13" s="16">
        <v>66.15384615384616</v>
      </c>
      <c r="X13" s="96">
        <f t="shared" si="4"/>
        <v>0.1907692307692308</v>
      </c>
    </row>
    <row r="14" spans="3:24" ht="15" customHeight="1">
      <c r="C14" s="263" t="s">
        <v>83</v>
      </c>
      <c r="D14" s="16">
        <v>62.209302325581397</v>
      </c>
      <c r="E14" s="16">
        <v>59.00277008310249</v>
      </c>
      <c r="F14" s="16">
        <v>56.349206349206348</v>
      </c>
      <c r="G14" s="16">
        <v>60.582010582010582</v>
      </c>
      <c r="H14" s="17">
        <f t="shared" si="0"/>
        <v>-5.1544256608072159E-2</v>
      </c>
      <c r="I14" s="17">
        <f t="shared" si="0"/>
        <v>-4.4973544973544999E-2</v>
      </c>
      <c r="J14" s="17">
        <f t="shared" si="0"/>
        <v>7.5117370892018753E-2</v>
      </c>
      <c r="K14" s="16">
        <v>58.951965065502186</v>
      </c>
      <c r="L14" s="16">
        <v>56.950672645739907</v>
      </c>
      <c r="M14" s="16">
        <v>55.263157894736842</v>
      </c>
      <c r="N14" s="96">
        <f t="shared" si="1"/>
        <v>-3.3947849194486124E-2</v>
      </c>
      <c r="O14" s="96">
        <f t="shared" si="1"/>
        <v>-2.9631164525486864E-2</v>
      </c>
      <c r="P14" s="266">
        <v>59.668508287292816</v>
      </c>
      <c r="Q14" s="266">
        <v>61.93181818181818</v>
      </c>
      <c r="R14" s="96">
        <f t="shared" si="2"/>
        <v>3.7931397306397274E-2</v>
      </c>
      <c r="S14" s="266">
        <v>58.04195804195804</v>
      </c>
      <c r="T14" s="266">
        <v>61.53846153846154</v>
      </c>
      <c r="U14" s="96">
        <f t="shared" si="3"/>
        <v>6.024096385542177E-2</v>
      </c>
      <c r="V14" s="16">
        <v>63.541666666666664</v>
      </c>
      <c r="W14" s="16">
        <v>55.68181818181818</v>
      </c>
      <c r="X14" s="96">
        <f t="shared" si="4"/>
        <v>-0.1236959761549925</v>
      </c>
    </row>
    <row r="15" spans="3:24" ht="15" customHeight="1">
      <c r="C15" s="268" t="s">
        <v>81</v>
      </c>
      <c r="D15" s="24">
        <v>55.227272727272698</v>
      </c>
      <c r="E15" s="24">
        <v>56.554545454545455</v>
      </c>
      <c r="F15" s="24">
        <v>54.954545454545453</v>
      </c>
      <c r="G15" s="24">
        <v>54.772727272727273</v>
      </c>
      <c r="H15" s="123">
        <f t="shared" si="0"/>
        <v>2.4032921810700048E-2</v>
      </c>
      <c r="I15" s="123">
        <f t="shared" si="0"/>
        <v>-2.8291271499758852E-2</v>
      </c>
      <c r="J15" s="123">
        <f t="shared" si="0"/>
        <v>-3.3085194375516158E-3</v>
      </c>
      <c r="K15" s="24">
        <v>51.94319880418535</v>
      </c>
      <c r="L15" s="24">
        <v>52.109926415377686</v>
      </c>
      <c r="M15" s="24">
        <v>53.365310227448553</v>
      </c>
      <c r="N15" s="123">
        <f t="shared" si="1"/>
        <v>3.2098063852568082E-3</v>
      </c>
      <c r="O15" s="123">
        <f t="shared" si="1"/>
        <v>2.4091068601094889E-2</v>
      </c>
      <c r="P15" s="270">
        <v>53.746290801186944</v>
      </c>
      <c r="Q15" s="270">
        <v>53.863175364189566</v>
      </c>
      <c r="R15" s="271">
        <f t="shared" si="2"/>
        <v>2.1747465966532875E-3</v>
      </c>
      <c r="S15" s="270">
        <v>56.157695593799588</v>
      </c>
      <c r="T15" s="270">
        <v>56.041287188828171</v>
      </c>
      <c r="U15" s="271">
        <f t="shared" si="3"/>
        <v>-2.072884290221233E-3</v>
      </c>
      <c r="V15" s="24">
        <v>52.802768166089969</v>
      </c>
      <c r="W15" s="24">
        <v>53.8863976083707</v>
      </c>
      <c r="X15" s="123">
        <f>W15/V15-1</f>
        <v>2.0522208965866984E-2</v>
      </c>
    </row>
    <row r="16" spans="3:24" ht="15" customHeight="1">
      <c r="C16" s="263" t="s">
        <v>75</v>
      </c>
      <c r="D16" s="16">
        <v>55.5555555555556</v>
      </c>
      <c r="E16" s="16">
        <v>51.612903225806448</v>
      </c>
      <c r="F16" s="16">
        <v>48.580441640378552</v>
      </c>
      <c r="G16" s="16">
        <v>51.257861635220124</v>
      </c>
      <c r="H16" s="17">
        <f t="shared" si="0"/>
        <v>-7.0967741935484718E-2</v>
      </c>
      <c r="I16" s="17">
        <f t="shared" si="0"/>
        <v>-5.8753943217665472E-2</v>
      </c>
      <c r="J16" s="17">
        <f t="shared" si="0"/>
        <v>5.5113125867842783E-2</v>
      </c>
      <c r="K16" s="16">
        <v>43.030303030303031</v>
      </c>
      <c r="L16" s="16">
        <v>43.877551020408163</v>
      </c>
      <c r="M16" s="16">
        <v>52.252252252252255</v>
      </c>
      <c r="N16" s="96">
        <f t="shared" si="1"/>
        <v>1.9689565967232037E-2</v>
      </c>
      <c r="O16" s="96">
        <f t="shared" si="1"/>
        <v>0.19086528388853985</v>
      </c>
      <c r="P16" s="266">
        <v>51.006711409395976</v>
      </c>
      <c r="Q16" s="266">
        <v>46.753246753246756</v>
      </c>
      <c r="R16" s="96">
        <f t="shared" si="2"/>
        <v>-8.3390293916609681E-2</v>
      </c>
      <c r="S16" s="266">
        <v>51.327433628318587</v>
      </c>
      <c r="T16" s="266">
        <v>51.18483412322275</v>
      </c>
      <c r="U16" s="96">
        <f t="shared" si="3"/>
        <v>-2.7782317372120335E-3</v>
      </c>
      <c r="V16" s="16">
        <v>51.388888888888886</v>
      </c>
      <c r="W16" s="16">
        <v>51.315789473684212</v>
      </c>
      <c r="X16" s="96">
        <f t="shared" si="4"/>
        <v>-1.4224751066855834E-3</v>
      </c>
    </row>
    <row r="17" spans="3:24" ht="15" customHeight="1">
      <c r="C17" s="263" t="s">
        <v>87</v>
      </c>
      <c r="D17" s="16">
        <v>58.031088082901597</v>
      </c>
      <c r="E17" s="16">
        <v>50.902527075812273</v>
      </c>
      <c r="F17" s="16">
        <v>52.583586626139819</v>
      </c>
      <c r="G17" s="16">
        <v>50.184501845018453</v>
      </c>
      <c r="H17" s="17">
        <f t="shared" si="0"/>
        <v>-0.12284038164002131</v>
      </c>
      <c r="I17" s="17">
        <f t="shared" si="0"/>
        <v>3.3025070598633466E-2</v>
      </c>
      <c r="J17" s="17">
        <f t="shared" si="0"/>
        <v>-4.5624213467568175E-2</v>
      </c>
      <c r="K17" s="16">
        <v>50.162866449511398</v>
      </c>
      <c r="L17" s="16">
        <v>53.716216216216218</v>
      </c>
      <c r="M17" s="16">
        <v>47.2027972027972</v>
      </c>
      <c r="N17" s="96">
        <f t="shared" si="1"/>
        <v>7.0836258336258506E-2</v>
      </c>
      <c r="O17" s="96">
        <f t="shared" si="1"/>
        <v>-0.12125610238817797</v>
      </c>
      <c r="P17" s="266">
        <v>52.307692307692307</v>
      </c>
      <c r="Q17" s="266">
        <v>53.012048192771083</v>
      </c>
      <c r="R17" s="96">
        <f t="shared" si="2"/>
        <v>1.3465627214741316E-2</v>
      </c>
      <c r="S17" s="266">
        <v>51.256281407035175</v>
      </c>
      <c r="T17" s="266">
        <v>53.012048192771083</v>
      </c>
      <c r="U17" s="96">
        <f t="shared" si="3"/>
        <v>3.4254665721710431E-2</v>
      </c>
      <c r="V17" s="16">
        <v>53.012048192771083</v>
      </c>
      <c r="W17" s="16">
        <v>47.857142857142854</v>
      </c>
      <c r="X17" s="96">
        <f t="shared" si="4"/>
        <v>-9.7240259740259738E-2</v>
      </c>
    </row>
    <row r="18" spans="3:24" ht="15" customHeight="1">
      <c r="C18" s="263" t="s">
        <v>78</v>
      </c>
      <c r="D18" s="16">
        <v>62.271062271062299</v>
      </c>
      <c r="E18" s="16">
        <v>57.192982456140349</v>
      </c>
      <c r="F18" s="16">
        <v>52.249134948096888</v>
      </c>
      <c r="G18" s="16">
        <v>48.148148148148145</v>
      </c>
      <c r="H18" s="17">
        <f t="shared" si="0"/>
        <v>-8.1547987616099493E-2</v>
      </c>
      <c r="I18" s="17">
        <f t="shared" si="0"/>
        <v>-8.6441505508735417E-2</v>
      </c>
      <c r="J18" s="17">
        <f t="shared" si="0"/>
        <v>-7.8489085111601797E-2</v>
      </c>
      <c r="K18" s="16">
        <v>51.515151515151516</v>
      </c>
      <c r="L18" s="16">
        <v>49.344978165938862</v>
      </c>
      <c r="M18" s="16">
        <v>58.333333333333336</v>
      </c>
      <c r="N18" s="276">
        <f t="shared" si="1"/>
        <v>-4.212689442589268E-2</v>
      </c>
      <c r="O18" s="275">
        <f t="shared" si="1"/>
        <v>0.18215339233038352</v>
      </c>
      <c r="P18" s="266">
        <v>52.02312138728324</v>
      </c>
      <c r="Q18" s="266">
        <v>46.762589928057551</v>
      </c>
      <c r="R18" s="276">
        <f t="shared" si="2"/>
        <v>-0.10111910471622709</v>
      </c>
      <c r="S18" s="266">
        <v>51.041666666666664</v>
      </c>
      <c r="T18" s="266">
        <v>46.666666666666664</v>
      </c>
      <c r="U18" s="276">
        <f t="shared" si="3"/>
        <v>-8.5714285714285743E-2</v>
      </c>
      <c r="V18" s="16">
        <v>45.454545454545453</v>
      </c>
      <c r="W18" s="16">
        <v>62.5</v>
      </c>
      <c r="X18" s="276">
        <f t="shared" si="4"/>
        <v>0.375</v>
      </c>
    </row>
    <row r="19" spans="3:24" ht="15" customHeight="1">
      <c r="C19" s="263" t="s">
        <v>84</v>
      </c>
      <c r="D19" s="16">
        <v>52.272727272727302</v>
      </c>
      <c r="E19" s="16">
        <v>46.869409660107337</v>
      </c>
      <c r="F19" s="16">
        <v>46.7687074829932</v>
      </c>
      <c r="G19" s="16">
        <v>44.851485148514854</v>
      </c>
      <c r="H19" s="17">
        <f t="shared" si="0"/>
        <v>-0.10336781519794713</v>
      </c>
      <c r="I19" s="17">
        <f t="shared" si="0"/>
        <v>-2.1485693514047277E-3</v>
      </c>
      <c r="J19" s="17">
        <f t="shared" si="0"/>
        <v>-4.099369936993702E-2</v>
      </c>
      <c r="K19" s="16">
        <v>44.64751958224543</v>
      </c>
      <c r="L19" s="16">
        <v>46.527117031398667</v>
      </c>
      <c r="M19" s="16">
        <v>46.081504702194358</v>
      </c>
      <c r="N19" s="96">
        <f t="shared" si="1"/>
        <v>4.2098586141853245E-2</v>
      </c>
      <c r="O19" s="96">
        <f t="shared" si="1"/>
        <v>-9.5774756235936787E-3</v>
      </c>
      <c r="P19" s="266">
        <v>46.521739130434781</v>
      </c>
      <c r="Q19" s="266">
        <v>45.602605863192181</v>
      </c>
      <c r="R19" s="96">
        <f t="shared" si="2"/>
        <v>-1.975707023044837E-2</v>
      </c>
      <c r="S19" s="266">
        <v>46.217331499312245</v>
      </c>
      <c r="T19" s="266">
        <v>45.723172628304823</v>
      </c>
      <c r="U19" s="96">
        <f t="shared" si="3"/>
        <v>-1.0692068429237978E-2</v>
      </c>
      <c r="V19" s="16">
        <v>45.982905982905983</v>
      </c>
      <c r="W19" s="16">
        <v>46.385542168674696</v>
      </c>
      <c r="X19" s="96">
        <f t="shared" si="4"/>
        <v>8.7562144488735338E-3</v>
      </c>
    </row>
    <row r="20" spans="3:24" ht="15" customHeight="1">
      <c r="C20" s="277" t="s">
        <v>82</v>
      </c>
      <c r="D20" s="112">
        <v>46.875</v>
      </c>
      <c r="E20" s="112">
        <v>39.647577092511014</v>
      </c>
      <c r="F20" s="112">
        <v>36.44859813084112</v>
      </c>
      <c r="G20" s="112">
        <v>41.477272727272727</v>
      </c>
      <c r="H20" s="17">
        <f t="shared" si="0"/>
        <v>-0.1541850220264317</v>
      </c>
      <c r="I20" s="17">
        <f t="shared" si="0"/>
        <v>-8.0685358255451756E-2</v>
      </c>
      <c r="J20" s="17">
        <f t="shared" si="0"/>
        <v>0.13796620046620056</v>
      </c>
      <c r="K20" s="112">
        <v>37.391304347826086</v>
      </c>
      <c r="L20" s="112">
        <v>35.353535353535356</v>
      </c>
      <c r="M20" s="112">
        <v>42.261904761904759</v>
      </c>
      <c r="N20" s="96">
        <f t="shared" si="1"/>
        <v>-5.4498473103124168E-2</v>
      </c>
      <c r="O20" s="96">
        <f t="shared" si="1"/>
        <v>0.19540816326530597</v>
      </c>
      <c r="P20" s="274">
        <v>38.016528925619838</v>
      </c>
      <c r="Q20" s="274">
        <v>37.837837837837839</v>
      </c>
      <c r="R20" s="96">
        <f t="shared" si="2"/>
        <v>-4.7003525264395218E-3</v>
      </c>
      <c r="S20" s="274">
        <v>39.682539682539684</v>
      </c>
      <c r="T20" s="274">
        <v>39.669421487603309</v>
      </c>
      <c r="U20" s="96">
        <f t="shared" si="3"/>
        <v>-3.3057851239659541E-4</v>
      </c>
      <c r="V20" s="112">
        <v>38.70967741935484</v>
      </c>
      <c r="W20" s="112">
        <v>36.633663366336634</v>
      </c>
      <c r="X20" s="96">
        <f t="shared" si="4"/>
        <v>-5.3630363036303641E-2</v>
      </c>
    </row>
    <row r="21" spans="3:24" ht="15" customHeight="1">
      <c r="C21" s="263" t="s">
        <v>392</v>
      </c>
      <c r="D21" s="16">
        <v>36.486486486486498</v>
      </c>
      <c r="E21" s="16">
        <v>37.967914438502675</v>
      </c>
      <c r="F21" s="16">
        <v>34.838709677419352</v>
      </c>
      <c r="G21" s="16">
        <v>29.069767441860463</v>
      </c>
      <c r="H21" s="17">
        <f t="shared" si="0"/>
        <v>4.0602099425628424E-2</v>
      </c>
      <c r="I21" s="17">
        <f t="shared" si="0"/>
        <v>-8.2417083144025516E-2</v>
      </c>
      <c r="J21" s="17">
        <f t="shared" si="0"/>
        <v>-0.16559000861326445</v>
      </c>
      <c r="K21" s="16">
        <v>35.245901639344261</v>
      </c>
      <c r="L21" s="16">
        <v>27.43362831858407</v>
      </c>
      <c r="M21" s="16">
        <v>33.333333333333336</v>
      </c>
      <c r="N21" s="96">
        <f t="shared" si="1"/>
        <v>-0.22165054537970774</v>
      </c>
      <c r="O21" s="96">
        <f t="shared" si="1"/>
        <v>0.21505376344086025</v>
      </c>
      <c r="P21" s="266">
        <v>33.333333333333336</v>
      </c>
      <c r="Q21" s="266">
        <v>28.30188679245283</v>
      </c>
      <c r="R21" s="96">
        <f t="shared" si="2"/>
        <v>-0.15094339622641517</v>
      </c>
      <c r="S21" s="266">
        <v>35.714285714285715</v>
      </c>
      <c r="T21" s="266">
        <v>26.811594202898551</v>
      </c>
      <c r="U21" s="96">
        <f t="shared" si="3"/>
        <v>-0.24927536231884062</v>
      </c>
      <c r="V21" s="16">
        <v>23.880597014925375</v>
      </c>
      <c r="W21" s="16">
        <v>30.555555555555557</v>
      </c>
      <c r="X21" s="96">
        <f t="shared" si="4"/>
        <v>0.27951388888888884</v>
      </c>
    </row>
    <row r="22" spans="3:24" ht="15" customHeight="1">
      <c r="C22" s="263" t="s">
        <v>393</v>
      </c>
      <c r="D22" s="16">
        <v>29.096441947565495</v>
      </c>
      <c r="E22" s="16">
        <v>28.869430852433684</v>
      </c>
      <c r="F22" s="16">
        <v>26.758370101219828</v>
      </c>
      <c r="G22" s="16">
        <v>26.438251086678598</v>
      </c>
      <c r="H22" s="17">
        <f t="shared" si="0"/>
        <v>-7.8020225132993115E-3</v>
      </c>
      <c r="I22" s="17">
        <f t="shared" si="0"/>
        <v>-7.3124432622331814E-2</v>
      </c>
      <c r="J22" s="17">
        <f t="shared" si="0"/>
        <v>-1.1963322628781414E-2</v>
      </c>
      <c r="K22" s="16">
        <v>28.073946689595871</v>
      </c>
      <c r="L22" s="16">
        <v>28.349433011339773</v>
      </c>
      <c r="M22" s="16">
        <v>25.461088618983357</v>
      </c>
      <c r="N22" s="96">
        <f t="shared" si="1"/>
        <v>9.8128818434350951E-3</v>
      </c>
      <c r="O22" s="96">
        <f t="shared" si="1"/>
        <v>-0.10188367404741672</v>
      </c>
      <c r="P22" s="266">
        <v>26.413043478260871</v>
      </c>
      <c r="Q22" s="266">
        <v>27.905759162303664</v>
      </c>
      <c r="R22" s="96">
        <f t="shared" si="2"/>
        <v>5.6514338655118124E-2</v>
      </c>
      <c r="S22" s="266">
        <v>26.417803302225412</v>
      </c>
      <c r="T22" s="266">
        <v>27.21606648199446</v>
      </c>
      <c r="U22" s="96">
        <f t="shared" si="3"/>
        <v>3.0216864386366504E-2</v>
      </c>
      <c r="V22" s="16">
        <v>32.079414838035525</v>
      </c>
      <c r="W22" s="16">
        <v>26.826484018264839</v>
      </c>
      <c r="X22" s="96">
        <f t="shared" si="4"/>
        <v>-0.163747713176565</v>
      </c>
    </row>
    <row r="23" spans="3:24" ht="15" customHeight="1">
      <c r="C23" s="263" t="s">
        <v>85</v>
      </c>
      <c r="D23" s="16">
        <v>42.281879194630903</v>
      </c>
      <c r="E23" s="16">
        <v>39.513677811550153</v>
      </c>
      <c r="F23" s="16">
        <v>11.337209302325581</v>
      </c>
      <c r="G23" s="16">
        <v>9.2219020172910664</v>
      </c>
      <c r="H23" s="17">
        <f t="shared" si="0"/>
        <v>-6.5470159695084407E-2</v>
      </c>
      <c r="I23" s="17">
        <f t="shared" si="0"/>
        <v>-0.7130813953488373</v>
      </c>
      <c r="J23" s="17">
        <f t="shared" si="0"/>
        <v>-0.186580950269711</v>
      </c>
      <c r="K23" s="16">
        <v>39.367816091954026</v>
      </c>
      <c r="L23" s="16">
        <v>44.81707317073171</v>
      </c>
      <c r="M23" s="16">
        <v>6.1919504643962853</v>
      </c>
      <c r="N23" s="276">
        <f t="shared" si="1"/>
        <v>0.13841908492077626</v>
      </c>
      <c r="O23" s="275">
        <f t="shared" si="1"/>
        <v>-0.86183947263115779</v>
      </c>
      <c r="P23" s="266">
        <v>41.293532338308459</v>
      </c>
      <c r="Q23" s="266">
        <v>11.616161616161616</v>
      </c>
      <c r="R23" s="276">
        <f t="shared" si="2"/>
        <v>-0.71869295363271268</v>
      </c>
      <c r="S23" s="266">
        <v>40.952380952380949</v>
      </c>
      <c r="T23" s="266">
        <v>11.16504854368932</v>
      </c>
      <c r="U23" s="276">
        <f t="shared" si="3"/>
        <v>-0.72736509370060953</v>
      </c>
      <c r="V23" s="16">
        <v>43.814432989690722</v>
      </c>
      <c r="W23" s="16">
        <v>6.8322981366459627</v>
      </c>
      <c r="X23" s="276">
        <f t="shared" si="4"/>
        <v>-0.84406284252831565</v>
      </c>
    </row>
    <row r="24" spans="3:24" ht="15" customHeight="1">
      <c r="C24" s="173" t="s">
        <v>208</v>
      </c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</row>
    <row r="25" spans="3:24" ht="15.75" customHeight="1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3:24"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3:24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3:24"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3:24"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3:24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3:24">
      <c r="C31" s="20"/>
      <c r="D31" s="20"/>
      <c r="E31" s="20"/>
      <c r="I31" s="20"/>
      <c r="J31" s="20"/>
    </row>
    <row r="32" spans="3:24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4" spans="3:5">
      <c r="C34" s="20"/>
      <c r="D34" s="20"/>
      <c r="E34" s="20"/>
    </row>
  </sheetData>
  <mergeCells count="2">
    <mergeCell ref="C3:X3"/>
    <mergeCell ref="C24:X2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S47"/>
  <sheetViews>
    <sheetView showGridLines="0" zoomScaleNormal="100" workbookViewId="0"/>
  </sheetViews>
  <sheetFormatPr baseColWidth="10" defaultRowHeight="12.75"/>
  <cols>
    <col min="1" max="2" width="11.42578125" style="337"/>
    <col min="3" max="3" width="33" style="337" customWidth="1"/>
    <col min="4" max="10" width="9.7109375" style="337" customWidth="1"/>
    <col min="11" max="12" width="10.140625" style="337" customWidth="1"/>
    <col min="13" max="13" width="11.140625" style="337" customWidth="1"/>
    <col min="14" max="14" width="13.28515625" style="337" hidden="1" customWidth="1"/>
    <col min="15" max="16" width="11.42578125" hidden="1" customWidth="1"/>
    <col min="17" max="18" width="10.28515625" hidden="1" customWidth="1"/>
    <col min="19" max="19" width="10.28515625" style="337" hidden="1" customWidth="1"/>
    <col min="20" max="21" width="9" style="337" customWidth="1"/>
    <col min="22" max="23" width="14.85546875" style="337" bestFit="1" customWidth="1"/>
    <col min="24" max="16384" width="11.42578125" style="337"/>
  </cols>
  <sheetData>
    <row r="1" spans="1:18" ht="30" customHeight="1"/>
    <row r="2" spans="1:18" ht="25.5" customHeight="1">
      <c r="D2" s="370"/>
    </row>
    <row r="3" spans="1:18">
      <c r="A3" s="371"/>
      <c r="B3" s="371"/>
    </row>
    <row r="4" spans="1:18">
      <c r="A4" s="371"/>
      <c r="B4" s="371"/>
    </row>
    <row r="5" spans="1:18" ht="35.25" customHeight="1">
      <c r="A5" s="371"/>
      <c r="B5" s="371"/>
      <c r="C5" s="11" t="s">
        <v>394</v>
      </c>
      <c r="D5" s="11"/>
      <c r="E5" s="11"/>
      <c r="F5" s="11"/>
      <c r="G5" s="11"/>
      <c r="O5" s="337"/>
      <c r="P5" s="337"/>
      <c r="Q5" s="337"/>
      <c r="R5" s="337"/>
    </row>
    <row r="6" spans="1:18" ht="25.5">
      <c r="A6" s="371"/>
      <c r="B6" s="371"/>
      <c r="C6" s="13"/>
      <c r="D6" s="13" t="s">
        <v>52</v>
      </c>
      <c r="E6" s="13" t="s">
        <v>53</v>
      </c>
      <c r="F6" s="13" t="s">
        <v>395</v>
      </c>
      <c r="G6" s="13" t="s">
        <v>53</v>
      </c>
      <c r="O6" s="337"/>
      <c r="P6" s="337"/>
      <c r="Q6" s="337"/>
      <c r="R6" s="337"/>
    </row>
    <row r="7" spans="1:18">
      <c r="C7" s="372" t="s">
        <v>396</v>
      </c>
      <c r="D7" s="373">
        <v>80.717488789237663</v>
      </c>
      <c r="E7" s="374" t="s">
        <v>90</v>
      </c>
      <c r="F7" s="373">
        <v>81.638723634396968</v>
      </c>
      <c r="G7" s="374" t="s">
        <v>90</v>
      </c>
      <c r="I7" s="375"/>
      <c r="O7" s="337"/>
      <c r="P7" s="337"/>
      <c r="Q7" s="337"/>
      <c r="R7" s="337"/>
    </row>
    <row r="8" spans="1:18">
      <c r="C8" s="372" t="s">
        <v>397</v>
      </c>
      <c r="D8" s="373">
        <v>14.162929745889388</v>
      </c>
      <c r="E8" s="374" t="s">
        <v>90</v>
      </c>
      <c r="F8" s="373">
        <v>14.250946457544618</v>
      </c>
      <c r="G8" s="374" t="s">
        <v>90</v>
      </c>
      <c r="O8" s="337"/>
      <c r="P8" s="337"/>
      <c r="Q8" s="337"/>
      <c r="R8" s="337"/>
    </row>
    <row r="9" spans="1:18">
      <c r="C9" s="372" t="s">
        <v>398</v>
      </c>
      <c r="D9" s="373">
        <v>13.415545590433483</v>
      </c>
      <c r="E9" s="374" t="s">
        <v>90</v>
      </c>
      <c r="F9" s="373">
        <v>14.223904813412656</v>
      </c>
      <c r="G9" s="374" t="s">
        <v>90</v>
      </c>
      <c r="O9" s="337"/>
      <c r="P9" s="337"/>
      <c r="Q9" s="337"/>
      <c r="R9" s="337"/>
    </row>
    <row r="10" spans="1:18">
      <c r="C10" s="372" t="s">
        <v>399</v>
      </c>
      <c r="D10" s="373">
        <v>9.6412556053811667</v>
      </c>
      <c r="E10" s="374" t="s">
        <v>90</v>
      </c>
      <c r="F10" s="373">
        <v>10.762574364521363</v>
      </c>
      <c r="G10" s="374" t="s">
        <v>90</v>
      </c>
      <c r="O10" s="337"/>
      <c r="P10" s="337"/>
      <c r="Q10" s="337"/>
      <c r="R10" s="337"/>
    </row>
    <row r="11" spans="1:18">
      <c r="C11" s="372" t="s">
        <v>400</v>
      </c>
      <c r="D11" s="373">
        <v>9.6786248131539612</v>
      </c>
      <c r="E11" s="374" t="s">
        <v>90</v>
      </c>
      <c r="F11" s="373">
        <v>10.65440778799351</v>
      </c>
      <c r="G11" s="374" t="s">
        <v>90</v>
      </c>
      <c r="O11" s="337"/>
      <c r="P11" s="337"/>
      <c r="Q11" s="337"/>
      <c r="R11" s="337"/>
    </row>
    <row r="12" spans="1:18">
      <c r="C12" s="372" t="s">
        <v>401</v>
      </c>
      <c r="D12" s="373">
        <v>8.3333333333333339</v>
      </c>
      <c r="E12" s="374" t="s">
        <v>90</v>
      </c>
      <c r="F12" s="373">
        <v>9.4645754461871281</v>
      </c>
      <c r="G12" s="374" t="s">
        <v>90</v>
      </c>
      <c r="O12" s="337"/>
      <c r="P12" s="337"/>
      <c r="Q12" s="337"/>
      <c r="R12" s="337"/>
    </row>
    <row r="13" spans="1:18">
      <c r="C13" s="372" t="s">
        <v>402</v>
      </c>
      <c r="D13" s="373">
        <v>8.2585949177877431</v>
      </c>
      <c r="E13" s="374" t="s">
        <v>90</v>
      </c>
      <c r="F13" s="373">
        <v>8.9778258518117902</v>
      </c>
      <c r="G13" s="374" t="s">
        <v>90</v>
      </c>
      <c r="O13" s="337"/>
      <c r="P13" s="337"/>
      <c r="Q13" s="337"/>
      <c r="R13" s="337"/>
    </row>
    <row r="14" spans="1:18">
      <c r="C14" s="372" t="s">
        <v>403</v>
      </c>
      <c r="D14" s="373">
        <v>7.1375186846038865</v>
      </c>
      <c r="E14" s="374" t="s">
        <v>90</v>
      </c>
      <c r="F14" s="373">
        <v>8.166576527852893</v>
      </c>
      <c r="G14" s="374" t="s">
        <v>90</v>
      </c>
      <c r="O14" s="337"/>
      <c r="P14" s="337"/>
      <c r="Q14" s="337"/>
      <c r="R14" s="337"/>
    </row>
    <row r="15" spans="1:18">
      <c r="C15" s="372" t="s">
        <v>404</v>
      </c>
      <c r="D15" s="373">
        <v>7.5112107623318387</v>
      </c>
      <c r="E15" s="374" t="s">
        <v>90</v>
      </c>
      <c r="F15" s="373">
        <v>7.5716603569497023</v>
      </c>
      <c r="G15" s="374" t="s">
        <v>90</v>
      </c>
      <c r="O15" s="337"/>
      <c r="P15" s="337"/>
      <c r="Q15" s="337"/>
      <c r="R15" s="337"/>
    </row>
    <row r="16" spans="1:18">
      <c r="C16" s="372" t="s">
        <v>405</v>
      </c>
      <c r="D16" s="373">
        <v>6.4275037369207775</v>
      </c>
      <c r="E16" s="374" t="s">
        <v>90</v>
      </c>
      <c r="F16" s="373">
        <v>7.1660356949702546</v>
      </c>
      <c r="G16" s="374" t="s">
        <v>90</v>
      </c>
      <c r="O16" s="337"/>
      <c r="P16" s="337"/>
      <c r="Q16" s="337"/>
      <c r="R16" s="337"/>
    </row>
    <row r="17" spans="3:18">
      <c r="C17" s="372" t="s">
        <v>406</v>
      </c>
      <c r="D17" s="373">
        <v>6.6143497757847536</v>
      </c>
      <c r="E17" s="374" t="s">
        <v>90</v>
      </c>
      <c r="F17" s="373">
        <v>6.2466197944835047</v>
      </c>
      <c r="G17" s="374" t="s">
        <v>90</v>
      </c>
      <c r="O17" s="337"/>
      <c r="P17" s="337"/>
      <c r="Q17" s="337"/>
      <c r="R17" s="337"/>
    </row>
    <row r="18" spans="3:18">
      <c r="C18" s="372" t="s">
        <v>407</v>
      </c>
      <c r="D18" s="373">
        <v>5.3811659192825116</v>
      </c>
      <c r="E18" s="374" t="s">
        <v>90</v>
      </c>
      <c r="F18" s="373">
        <v>5.651703623580314</v>
      </c>
      <c r="G18" s="374" t="s">
        <v>90</v>
      </c>
      <c r="O18" s="337"/>
      <c r="P18" s="337"/>
      <c r="Q18" s="337"/>
      <c r="R18" s="337"/>
    </row>
    <row r="19" spans="3:18">
      <c r="C19" s="372" t="s">
        <v>408</v>
      </c>
      <c r="D19" s="373">
        <v>4.5964125560538118</v>
      </c>
      <c r="E19" s="374" t="s">
        <v>90</v>
      </c>
      <c r="F19" s="373">
        <v>4.4077879935100057</v>
      </c>
      <c r="G19" s="374" t="s">
        <v>90</v>
      </c>
      <c r="O19" s="337"/>
      <c r="P19" s="337"/>
      <c r="Q19" s="337"/>
      <c r="R19" s="337"/>
    </row>
    <row r="20" spans="3:18">
      <c r="C20" s="372" t="s">
        <v>409</v>
      </c>
      <c r="D20" s="373">
        <v>3.9237668161434978</v>
      </c>
      <c r="E20" s="374" t="s">
        <v>90</v>
      </c>
      <c r="F20" s="373">
        <v>3.8939967550027044</v>
      </c>
      <c r="G20" s="374" t="s">
        <v>90</v>
      </c>
      <c r="O20" s="337"/>
      <c r="P20" s="337"/>
      <c r="Q20" s="337"/>
      <c r="R20" s="337"/>
    </row>
    <row r="21" spans="3:18">
      <c r="C21" s="372" t="s">
        <v>410</v>
      </c>
      <c r="D21" s="373">
        <v>3.1763826606875933</v>
      </c>
      <c r="E21" s="374" t="s">
        <v>90</v>
      </c>
      <c r="F21" s="373">
        <v>3.2720389399675502</v>
      </c>
      <c r="G21" s="374" t="s">
        <v>90</v>
      </c>
      <c r="O21" s="337"/>
      <c r="P21" s="337"/>
      <c r="Q21" s="337"/>
      <c r="R21" s="337"/>
    </row>
    <row r="22" spans="3:18">
      <c r="C22" s="372" t="s">
        <v>411</v>
      </c>
      <c r="D22" s="373">
        <v>3.1763826606875933</v>
      </c>
      <c r="E22" s="374" t="s">
        <v>90</v>
      </c>
      <c r="F22" s="373">
        <v>2.7852893455922119</v>
      </c>
      <c r="G22" s="374" t="s">
        <v>90</v>
      </c>
      <c r="H22" s="289"/>
      <c r="K22" s="289"/>
      <c r="L22" s="289"/>
    </row>
    <row r="23" spans="3:18">
      <c r="C23" s="372" t="s">
        <v>412</v>
      </c>
      <c r="D23" s="373">
        <v>2.7279521674140508</v>
      </c>
      <c r="E23" s="374" t="s">
        <v>90</v>
      </c>
      <c r="F23" s="373">
        <v>2.5959978366684693</v>
      </c>
      <c r="G23" s="374" t="s">
        <v>90</v>
      </c>
      <c r="O23" s="337"/>
      <c r="P23" s="337"/>
      <c r="Q23" s="337"/>
      <c r="R23" s="337"/>
    </row>
    <row r="24" spans="3:18">
      <c r="C24" s="372" t="s">
        <v>413</v>
      </c>
      <c r="D24" s="373">
        <v>1.905829596412556</v>
      </c>
      <c r="E24" s="374" t="s">
        <v>90</v>
      </c>
      <c r="F24" s="373">
        <v>2.2985397512168739</v>
      </c>
      <c r="G24" s="374" t="s">
        <v>90</v>
      </c>
      <c r="H24" s="289"/>
      <c r="K24" s="289"/>
      <c r="L24" s="289"/>
    </row>
    <row r="25" spans="3:18">
      <c r="C25" s="372" t="s">
        <v>414</v>
      </c>
      <c r="D25" s="373">
        <v>2.3168908819133036</v>
      </c>
      <c r="E25" s="374" t="s">
        <v>90</v>
      </c>
      <c r="F25" s="373">
        <v>2.1633315305570577</v>
      </c>
      <c r="G25" s="374" t="s">
        <v>90</v>
      </c>
      <c r="H25" s="289"/>
      <c r="K25" s="289"/>
      <c r="L25" s="289"/>
    </row>
    <row r="26" spans="3:18">
      <c r="C26" s="372" t="s">
        <v>415</v>
      </c>
      <c r="D26" s="373">
        <v>2.1300448430493275</v>
      </c>
      <c r="E26" s="374" t="s">
        <v>90</v>
      </c>
      <c r="F26" s="373">
        <v>2.1362898864250948</v>
      </c>
      <c r="G26" s="374" t="s">
        <v>90</v>
      </c>
      <c r="H26" s="289"/>
      <c r="K26" s="289"/>
      <c r="L26" s="289"/>
    </row>
    <row r="27" spans="3:18">
      <c r="C27" s="372" t="s">
        <v>416</v>
      </c>
      <c r="D27" s="373">
        <v>1.905829596412556</v>
      </c>
      <c r="E27" s="374" t="s">
        <v>90</v>
      </c>
      <c r="F27" s="373">
        <v>1.9199567333693888</v>
      </c>
      <c r="G27" s="374" t="s">
        <v>90</v>
      </c>
      <c r="H27" s="289"/>
      <c r="K27" s="289"/>
      <c r="L27" s="289"/>
    </row>
    <row r="28" spans="3:18">
      <c r="C28" s="372" t="s">
        <v>417</v>
      </c>
      <c r="D28" s="373">
        <v>1.905829596412556</v>
      </c>
      <c r="E28" s="374" t="s">
        <v>90</v>
      </c>
      <c r="F28" s="373">
        <v>1.7847485127095728</v>
      </c>
      <c r="G28" s="374" t="s">
        <v>90</v>
      </c>
      <c r="H28" s="289"/>
      <c r="K28" s="289"/>
      <c r="L28" s="289"/>
    </row>
    <row r="29" spans="3:18" ht="15.75" customHeight="1">
      <c r="C29" s="372" t="s">
        <v>418</v>
      </c>
      <c r="D29" s="373">
        <v>1.3452914798206279</v>
      </c>
      <c r="E29" s="374" t="s">
        <v>90</v>
      </c>
      <c r="F29" s="373">
        <v>1.460248783126014</v>
      </c>
      <c r="G29" s="374" t="s">
        <v>90</v>
      </c>
      <c r="O29" s="337"/>
      <c r="P29" s="337"/>
      <c r="Q29" s="337"/>
      <c r="R29" s="337"/>
    </row>
    <row r="30" spans="3:18" ht="15.75" customHeight="1">
      <c r="C30" s="372" t="s">
        <v>419</v>
      </c>
      <c r="D30" s="373">
        <v>1.3452914798206279</v>
      </c>
      <c r="E30" s="374" t="s">
        <v>90</v>
      </c>
      <c r="F30" s="373">
        <v>1.4061654948620876</v>
      </c>
      <c r="G30" s="374" t="s">
        <v>90</v>
      </c>
      <c r="O30" s="337"/>
    </row>
    <row r="31" spans="3:18">
      <c r="C31" s="372" t="s">
        <v>420</v>
      </c>
      <c r="D31" s="373">
        <v>1.1210762331838564</v>
      </c>
      <c r="E31" s="374" t="s">
        <v>90</v>
      </c>
      <c r="F31" s="373">
        <v>1.2439156300703083</v>
      </c>
      <c r="G31" s="374" t="s">
        <v>90</v>
      </c>
      <c r="O31" s="337"/>
      <c r="P31" s="337"/>
      <c r="Q31" s="337"/>
      <c r="R31" s="337"/>
    </row>
    <row r="32" spans="3:18">
      <c r="C32" s="372" t="s">
        <v>421</v>
      </c>
      <c r="D32" s="373">
        <v>0.59790732436472349</v>
      </c>
      <c r="E32" s="374" t="s">
        <v>90</v>
      </c>
      <c r="F32" s="373">
        <v>1.0275824770146025</v>
      </c>
      <c r="G32" s="374" t="s">
        <v>90</v>
      </c>
      <c r="O32" s="337"/>
      <c r="P32" s="337"/>
      <c r="Q32" s="337"/>
      <c r="R32" s="337"/>
    </row>
    <row r="33" spans="3:18">
      <c r="C33" s="372" t="s">
        <v>422</v>
      </c>
      <c r="D33" s="373">
        <v>0.97159940209267559</v>
      </c>
      <c r="E33" s="374" t="s">
        <v>90</v>
      </c>
      <c r="F33" s="373">
        <v>1.0275824770146025</v>
      </c>
      <c r="G33" s="374" t="s">
        <v>90</v>
      </c>
      <c r="H33" s="289"/>
      <c r="K33" s="289"/>
      <c r="L33" s="289"/>
    </row>
    <row r="34" spans="3:18">
      <c r="C34" s="372" t="s">
        <v>423</v>
      </c>
      <c r="D34" s="373">
        <v>0.74738415545590431</v>
      </c>
      <c r="E34" s="374" t="s">
        <v>90</v>
      </c>
      <c r="F34" s="373">
        <v>0.94645754461871279</v>
      </c>
      <c r="G34" s="374" t="s">
        <v>90</v>
      </c>
      <c r="O34" s="337"/>
      <c r="P34" s="337"/>
      <c r="Q34" s="337"/>
      <c r="R34" s="337"/>
    </row>
    <row r="35" spans="3:18">
      <c r="C35" s="372" t="s">
        <v>424</v>
      </c>
      <c r="D35" s="373">
        <v>0.63527653213751867</v>
      </c>
      <c r="E35" s="374" t="s">
        <v>90</v>
      </c>
      <c r="F35" s="373">
        <v>0.91941590048674959</v>
      </c>
      <c r="G35" s="374" t="s">
        <v>90</v>
      </c>
      <c r="O35" s="337"/>
      <c r="P35" s="337"/>
      <c r="Q35" s="337"/>
      <c r="R35" s="337"/>
    </row>
    <row r="36" spans="3:18">
      <c r="C36" s="372" t="s">
        <v>425</v>
      </c>
      <c r="D36" s="373">
        <v>0.63527653213751867</v>
      </c>
      <c r="E36" s="374" t="s">
        <v>90</v>
      </c>
      <c r="F36" s="373">
        <v>0.75716603569497021</v>
      </c>
      <c r="G36" s="374" t="s">
        <v>90</v>
      </c>
      <c r="H36" s="289"/>
      <c r="K36" s="289"/>
      <c r="L36" s="289"/>
    </row>
    <row r="37" spans="3:18">
      <c r="C37" s="372" t="s">
        <v>426</v>
      </c>
      <c r="D37" s="373">
        <v>0.71001494768310913</v>
      </c>
      <c r="E37" s="374" t="s">
        <v>90</v>
      </c>
      <c r="F37" s="373">
        <v>0.70308274743104382</v>
      </c>
      <c r="G37" s="374" t="s">
        <v>90</v>
      </c>
      <c r="O37" s="337"/>
    </row>
    <row r="38" spans="3:18">
      <c r="C38" s="372" t="s">
        <v>427</v>
      </c>
      <c r="D38" s="373">
        <v>0.44843049327354262</v>
      </c>
      <c r="E38" s="374" t="s">
        <v>90</v>
      </c>
      <c r="F38" s="373">
        <v>0.51379123850730124</v>
      </c>
      <c r="G38" s="374" t="s">
        <v>90</v>
      </c>
      <c r="H38" s="289"/>
      <c r="K38" s="289"/>
      <c r="L38" s="289"/>
    </row>
    <row r="39" spans="3:18">
      <c r="C39" s="372" t="s">
        <v>428</v>
      </c>
      <c r="D39" s="373">
        <v>0.33632286995515698</v>
      </c>
      <c r="E39" s="374" t="s">
        <v>90</v>
      </c>
      <c r="F39" s="373">
        <v>0.48674959437533805</v>
      </c>
      <c r="G39" s="374" t="s">
        <v>90</v>
      </c>
      <c r="H39" s="289"/>
      <c r="K39" s="289"/>
      <c r="L39" s="289"/>
    </row>
    <row r="40" spans="3:18">
      <c r="C40" s="376" t="s">
        <v>429</v>
      </c>
      <c r="D40" s="373">
        <v>0.44843049327354262</v>
      </c>
      <c r="E40" s="374" t="s">
        <v>90</v>
      </c>
      <c r="F40" s="373">
        <v>0.43266630611141155</v>
      </c>
      <c r="G40" s="374" t="s">
        <v>90</v>
      </c>
      <c r="O40" s="337"/>
      <c r="P40" s="337"/>
      <c r="Q40" s="337"/>
      <c r="R40" s="337"/>
    </row>
    <row r="41" spans="3:18">
      <c r="C41" s="372" t="s">
        <v>430</v>
      </c>
      <c r="D41" s="373">
        <v>0.26158445440956651</v>
      </c>
      <c r="E41" s="374" t="s">
        <v>90</v>
      </c>
      <c r="F41" s="373">
        <v>0.35154137371552191</v>
      </c>
      <c r="G41" s="374" t="s">
        <v>90</v>
      </c>
      <c r="O41" s="337"/>
      <c r="P41" s="337"/>
      <c r="Q41" s="337"/>
      <c r="R41" s="337"/>
    </row>
    <row r="42" spans="3:18">
      <c r="C42" s="372" t="s">
        <v>431</v>
      </c>
      <c r="D42" s="373">
        <v>0.37369207772795215</v>
      </c>
      <c r="E42" s="374" t="s">
        <v>90</v>
      </c>
      <c r="F42" s="373">
        <v>0.35154137371552191</v>
      </c>
      <c r="G42" s="374" t="s">
        <v>90</v>
      </c>
      <c r="H42" s="289"/>
      <c r="K42" s="289"/>
      <c r="L42" s="289"/>
    </row>
    <row r="43" spans="3:18">
      <c r="C43" s="372" t="s">
        <v>432</v>
      </c>
      <c r="D43" s="373">
        <v>0.11210762331838565</v>
      </c>
      <c r="E43" s="374" t="s">
        <v>90</v>
      </c>
      <c r="F43" s="373">
        <v>0.24337479718766902</v>
      </c>
      <c r="G43" s="374" t="s">
        <v>90</v>
      </c>
      <c r="H43" s="289"/>
      <c r="K43" s="289"/>
      <c r="L43" s="289"/>
      <c r="O43" s="337"/>
    </row>
    <row r="44" spans="3:18">
      <c r="C44" s="372" t="s">
        <v>433</v>
      </c>
      <c r="D44" s="373">
        <v>0.14947683109118087</v>
      </c>
      <c r="E44" s="374" t="s">
        <v>90</v>
      </c>
      <c r="F44" s="373">
        <v>0.10816657652785289</v>
      </c>
      <c r="G44" s="374" t="s">
        <v>90</v>
      </c>
      <c r="O44" s="337"/>
      <c r="P44" s="337"/>
      <c r="Q44" s="337"/>
      <c r="R44" s="337"/>
    </row>
    <row r="45" spans="3:18">
      <c r="C45" s="372" t="s">
        <v>434</v>
      </c>
      <c r="D45" s="373">
        <v>3.7369207772795218E-2</v>
      </c>
      <c r="E45" s="374" t="s">
        <v>90</v>
      </c>
      <c r="F45" s="373">
        <v>5.4083288263926443E-2</v>
      </c>
      <c r="G45" s="374" t="s">
        <v>90</v>
      </c>
      <c r="H45" s="289"/>
      <c r="K45" s="289"/>
      <c r="L45" s="289"/>
    </row>
    <row r="46" spans="3:18">
      <c r="C46" s="372" t="s">
        <v>435</v>
      </c>
      <c r="D46" s="373">
        <v>4.7832585949177879</v>
      </c>
      <c r="E46" s="374" t="s">
        <v>90</v>
      </c>
      <c r="F46" s="373">
        <v>3.163872363439697</v>
      </c>
      <c r="G46" s="374" t="s">
        <v>90</v>
      </c>
      <c r="H46" s="289"/>
      <c r="K46" s="289"/>
      <c r="L46" s="289"/>
    </row>
    <row r="47" spans="3:18" ht="56.25" customHeight="1">
      <c r="C47" s="28" t="s">
        <v>436</v>
      </c>
      <c r="D47" s="28"/>
      <c r="E47" s="28"/>
      <c r="F47" s="28"/>
      <c r="G47" s="28"/>
    </row>
  </sheetData>
  <mergeCells count="2">
    <mergeCell ref="C5:G5"/>
    <mergeCell ref="C47:G47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4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4:W28"/>
  <sheetViews>
    <sheetView showGridLines="0" zoomScaleNormal="100" workbookViewId="0"/>
  </sheetViews>
  <sheetFormatPr baseColWidth="10" defaultRowHeight="12.75"/>
  <cols>
    <col min="1" max="1" width="19.85546875" customWidth="1"/>
    <col min="2" max="2" width="16.7109375" customWidth="1"/>
    <col min="3" max="9" width="9.7109375" customWidth="1"/>
    <col min="10" max="10" width="10.140625" customWidth="1"/>
    <col min="11" max="11" width="12.42578125" bestFit="1" customWidth="1"/>
    <col min="12" max="12" width="12.42578125" customWidth="1"/>
    <col min="13" max="13" width="11.7109375" customWidth="1"/>
    <col min="14" max="14" width="12.42578125" customWidth="1"/>
    <col min="15" max="15" width="14" hidden="1" customWidth="1"/>
    <col min="16" max="20" width="11.42578125" hidden="1" customWidth="1"/>
    <col min="21" max="22" width="13.85546875" hidden="1" customWidth="1"/>
    <col min="23" max="23" width="0" hidden="1" customWidth="1"/>
  </cols>
  <sheetData>
    <row r="4" spans="1:23" ht="61.5" customHeight="1"/>
    <row r="5" spans="1:23" ht="18" customHeight="1">
      <c r="B5" s="11" t="s">
        <v>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30" customHeight="1">
      <c r="A6" s="20"/>
      <c r="B6" s="12"/>
      <c r="C6" s="13">
        <v>2007</v>
      </c>
      <c r="D6" s="13">
        <v>2008</v>
      </c>
      <c r="E6" s="13">
        <v>2009</v>
      </c>
      <c r="F6" s="13">
        <v>2010</v>
      </c>
      <c r="G6" s="14" t="s">
        <v>68</v>
      </c>
      <c r="H6" s="14" t="s">
        <v>69</v>
      </c>
      <c r="I6" s="14" t="s">
        <v>70</v>
      </c>
      <c r="J6" s="14" t="s">
        <v>148</v>
      </c>
      <c r="K6" s="14" t="s">
        <v>149</v>
      </c>
      <c r="L6" s="14" t="s">
        <v>111</v>
      </c>
      <c r="M6" s="14" t="s">
        <v>71</v>
      </c>
      <c r="N6" s="14" t="s">
        <v>72</v>
      </c>
      <c r="O6" s="14" t="s">
        <v>161</v>
      </c>
      <c r="P6" s="14" t="s">
        <v>162</v>
      </c>
      <c r="Q6" s="14" t="s">
        <v>517</v>
      </c>
      <c r="R6" s="14" t="s">
        <v>219</v>
      </c>
      <c r="S6" s="14" t="s">
        <v>220</v>
      </c>
      <c r="T6" s="14" t="s">
        <v>518</v>
      </c>
      <c r="U6" s="13" t="s">
        <v>51</v>
      </c>
      <c r="V6" s="13" t="s">
        <v>52</v>
      </c>
      <c r="W6" s="14" t="s">
        <v>73</v>
      </c>
    </row>
    <row r="7" spans="1:23" ht="15" customHeight="1">
      <c r="A7" s="20"/>
      <c r="B7" s="45" t="s">
        <v>74</v>
      </c>
      <c r="C7" s="16">
        <v>47.139949748743803</v>
      </c>
      <c r="D7" s="16">
        <v>48.052152317880797</v>
      </c>
      <c r="E7" s="16">
        <v>50.334354973530132</v>
      </c>
      <c r="F7" s="16">
        <v>49.404359673024537</v>
      </c>
      <c r="G7" s="46">
        <f t="shared" ref="G7:I22" si="0">D7-C7</f>
        <v>0.91220256913699416</v>
      </c>
      <c r="H7" s="46">
        <f t="shared" si="0"/>
        <v>2.2822026556493356</v>
      </c>
      <c r="I7" s="46">
        <f t="shared" si="0"/>
        <v>-0.92999530050559542</v>
      </c>
      <c r="J7" s="16">
        <v>52.086654309545843</v>
      </c>
      <c r="K7" s="16">
        <v>52.65122615803817</v>
      </c>
      <c r="L7" s="16">
        <v>52.10149672591217</v>
      </c>
      <c r="M7" s="46">
        <f t="shared" ref="M7:N24" si="1">K7-J7</f>
        <v>0.56457184849232789</v>
      </c>
      <c r="N7" s="46">
        <f t="shared" si="1"/>
        <v>-0.54972943212600001</v>
      </c>
      <c r="O7" s="18">
        <v>51.307513104251527</v>
      </c>
      <c r="P7" s="18">
        <v>51.274266365688518</v>
      </c>
      <c r="Q7" s="47">
        <f t="shared" ref="Q7:Q24" si="2">P7-O7</f>
        <v>-3.3246738563008194E-2</v>
      </c>
      <c r="R7" s="18">
        <v>49.664871104270723</v>
      </c>
      <c r="S7" s="18">
        <v>48.799557032115182</v>
      </c>
      <c r="T7" s="47">
        <f t="shared" ref="T7:T24" si="3">S7-R7</f>
        <v>-0.86531407215554168</v>
      </c>
      <c r="U7" s="16">
        <v>54.47949886104783</v>
      </c>
      <c r="V7" s="16">
        <v>54.791812865497107</v>
      </c>
      <c r="W7" s="46">
        <f t="shared" ref="W7:W24" si="4">V7-U7</f>
        <v>0.31231400444927715</v>
      </c>
    </row>
    <row r="8" spans="1:23" ht="15" customHeight="1">
      <c r="A8" s="20"/>
      <c r="B8" s="45" t="s">
        <v>75</v>
      </c>
      <c r="C8" s="16">
        <v>44.881632653061203</v>
      </c>
      <c r="D8" s="16">
        <v>47.742358078602642</v>
      </c>
      <c r="E8" s="16">
        <v>49.493421052631582</v>
      </c>
      <c r="F8" s="16">
        <v>50.537704918032766</v>
      </c>
      <c r="G8" s="46">
        <f t="shared" si="0"/>
        <v>2.8607254255414389</v>
      </c>
      <c r="H8" s="46">
        <f t="shared" si="0"/>
        <v>1.7510629740289403</v>
      </c>
      <c r="I8" s="46">
        <f t="shared" si="0"/>
        <v>1.0442838654011837</v>
      </c>
      <c r="J8" s="16">
        <v>52.245161290322592</v>
      </c>
      <c r="K8" s="16">
        <v>52.478021978022021</v>
      </c>
      <c r="L8" s="16">
        <v>51.787037037037045</v>
      </c>
      <c r="M8" s="46">
        <f t="shared" si="1"/>
        <v>0.23286068769942858</v>
      </c>
      <c r="N8" s="46">
        <f t="shared" si="1"/>
        <v>-0.69098494098497554</v>
      </c>
      <c r="O8" s="18">
        <v>51.109589041095909</v>
      </c>
      <c r="P8" s="18">
        <v>49.37414965986396</v>
      </c>
      <c r="Q8" s="47">
        <f t="shared" si="2"/>
        <v>-1.7354393812319486</v>
      </c>
      <c r="R8" s="18">
        <v>48.407239819004531</v>
      </c>
      <c r="S8" s="18">
        <v>48.920792079207928</v>
      </c>
      <c r="T8" s="47">
        <f t="shared" si="3"/>
        <v>0.51355226020339728</v>
      </c>
      <c r="U8" s="16">
        <v>51.705882352941167</v>
      </c>
      <c r="V8" s="16">
        <v>50.270270270270252</v>
      </c>
      <c r="W8" s="46">
        <f t="shared" si="4"/>
        <v>-1.4356120826709144</v>
      </c>
    </row>
    <row r="9" spans="1:23" ht="15" customHeight="1">
      <c r="A9" s="20"/>
      <c r="B9" s="45" t="s">
        <v>76</v>
      </c>
      <c r="C9" s="16">
        <v>44.393333333333302</v>
      </c>
      <c r="D9" s="16">
        <v>41.818791946308693</v>
      </c>
      <c r="E9" s="16">
        <v>43.013513513513509</v>
      </c>
      <c r="F9" s="16">
        <v>45.664429530201339</v>
      </c>
      <c r="G9" s="46">
        <f t="shared" si="0"/>
        <v>-2.5745413870246097</v>
      </c>
      <c r="H9" s="46">
        <f t="shared" si="0"/>
        <v>1.1947215672048159</v>
      </c>
      <c r="I9" s="46">
        <f t="shared" si="0"/>
        <v>2.6509160166878303</v>
      </c>
      <c r="J9" s="16">
        <v>48.691358024691361</v>
      </c>
      <c r="K9" s="16">
        <v>47.703296703296708</v>
      </c>
      <c r="L9" s="16">
        <v>51.095744680851084</v>
      </c>
      <c r="M9" s="46">
        <f t="shared" si="1"/>
        <v>-0.98806132139465319</v>
      </c>
      <c r="N9" s="46">
        <f t="shared" si="1"/>
        <v>3.3924479775543759</v>
      </c>
      <c r="O9" s="18">
        <v>43.356164383561641</v>
      </c>
      <c r="P9" s="18">
        <v>47.159999999999989</v>
      </c>
      <c r="Q9" s="47">
        <f t="shared" si="2"/>
        <v>3.8038356164383487</v>
      </c>
      <c r="R9" s="18">
        <v>42.539823008849559</v>
      </c>
      <c r="S9" s="18">
        <v>43.388888888888893</v>
      </c>
      <c r="T9" s="47">
        <f t="shared" si="3"/>
        <v>0.84906588003933336</v>
      </c>
      <c r="U9" s="16">
        <v>49.675675675675677</v>
      </c>
      <c r="V9" s="16">
        <v>50.846153846153847</v>
      </c>
      <c r="W9" s="46">
        <f t="shared" si="4"/>
        <v>1.1704781704781695</v>
      </c>
    </row>
    <row r="10" spans="1:23" ht="15" customHeight="1">
      <c r="A10" s="20"/>
      <c r="B10" s="45" t="s">
        <v>77</v>
      </c>
      <c r="C10" s="16">
        <v>47.302657161373901</v>
      </c>
      <c r="D10" s="16">
        <v>47.259899208063324</v>
      </c>
      <c r="E10" s="16">
        <v>49.0308404009252</v>
      </c>
      <c r="F10" s="16">
        <v>47.617164179104485</v>
      </c>
      <c r="G10" s="46">
        <f t="shared" si="0"/>
        <v>-4.2757953310577079E-2</v>
      </c>
      <c r="H10" s="46">
        <f t="shared" si="0"/>
        <v>1.7709411928618763</v>
      </c>
      <c r="I10" s="46">
        <f t="shared" si="0"/>
        <v>-1.4136762218207153</v>
      </c>
      <c r="J10" s="16">
        <v>50.915509259259295</v>
      </c>
      <c r="K10" s="16">
        <v>52.215349369988559</v>
      </c>
      <c r="L10" s="16">
        <v>49.974799541809858</v>
      </c>
      <c r="M10" s="46">
        <f t="shared" si="1"/>
        <v>1.2998401107292636</v>
      </c>
      <c r="N10" s="46">
        <f t="shared" si="1"/>
        <v>-2.2405498281787004</v>
      </c>
      <c r="O10" s="18">
        <v>50.678143712574901</v>
      </c>
      <c r="P10" s="18">
        <v>50.072378138847839</v>
      </c>
      <c r="Q10" s="47">
        <f t="shared" si="2"/>
        <v>-0.60576557372706219</v>
      </c>
      <c r="R10" s="18">
        <v>47.853448275862085</v>
      </c>
      <c r="S10" s="18">
        <v>46.872899159663859</v>
      </c>
      <c r="T10" s="47">
        <f t="shared" si="3"/>
        <v>-0.98054911619822605</v>
      </c>
      <c r="U10" s="16">
        <v>53.161725067385454</v>
      </c>
      <c r="V10" s="16">
        <v>51.105121293800515</v>
      </c>
      <c r="W10" s="46">
        <f t="shared" si="4"/>
        <v>-2.0566037735849392</v>
      </c>
    </row>
    <row r="11" spans="1:23" ht="15" customHeight="1">
      <c r="A11" s="20"/>
      <c r="B11" s="48" t="s">
        <v>78</v>
      </c>
      <c r="C11" s="49">
        <v>46.382239382239398</v>
      </c>
      <c r="D11" s="49">
        <v>46.707224334600753</v>
      </c>
      <c r="E11" s="49">
        <v>48.703703703703688</v>
      </c>
      <c r="F11" s="49">
        <v>50.845410628019351</v>
      </c>
      <c r="G11" s="50">
        <f t="shared" si="0"/>
        <v>0.32498495236135483</v>
      </c>
      <c r="H11" s="50">
        <f t="shared" si="0"/>
        <v>1.9964793691029357</v>
      </c>
      <c r="I11" s="50">
        <f t="shared" si="0"/>
        <v>2.1417069243156632</v>
      </c>
      <c r="J11" s="49">
        <v>49.229166666666671</v>
      </c>
      <c r="K11" s="49">
        <v>50.944700460829502</v>
      </c>
      <c r="L11" s="49">
        <v>49.954285714285717</v>
      </c>
      <c r="M11" s="50">
        <f t="shared" si="1"/>
        <v>1.7155337941628304</v>
      </c>
      <c r="N11" s="50">
        <f t="shared" si="1"/>
        <v>-0.99041474654378447</v>
      </c>
      <c r="O11" s="18">
        <v>49.932098765432094</v>
      </c>
      <c r="P11" s="18">
        <v>52.127819548872203</v>
      </c>
      <c r="Q11" s="47">
        <f t="shared" si="2"/>
        <v>2.1957207834401089</v>
      </c>
      <c r="R11" s="18">
        <v>48.597765363128488</v>
      </c>
      <c r="S11" s="18">
        <v>50.750000000000021</v>
      </c>
      <c r="T11" s="47">
        <f t="shared" si="3"/>
        <v>2.1522346368715333</v>
      </c>
      <c r="U11" s="49">
        <v>52.412698412698433</v>
      </c>
      <c r="V11" s="49">
        <v>49.851063829787222</v>
      </c>
      <c r="W11" s="50">
        <f t="shared" si="4"/>
        <v>-2.5616345829112106</v>
      </c>
    </row>
    <row r="12" spans="1:23" ht="15" customHeight="1">
      <c r="A12" s="20"/>
      <c r="B12" s="45" t="s">
        <v>79</v>
      </c>
      <c r="C12" s="16">
        <v>47.234567901234598</v>
      </c>
      <c r="D12" s="16">
        <v>45.963114754098385</v>
      </c>
      <c r="E12" s="16">
        <v>48.44534412955467</v>
      </c>
      <c r="F12" s="16">
        <v>48.378378378378365</v>
      </c>
      <c r="G12" s="46">
        <f t="shared" si="0"/>
        <v>-1.2714531471362136</v>
      </c>
      <c r="H12" s="46">
        <f t="shared" si="0"/>
        <v>2.482229375456285</v>
      </c>
      <c r="I12" s="46">
        <f t="shared" si="0"/>
        <v>-6.6965751176304877E-2</v>
      </c>
      <c r="J12" s="16">
        <v>49.284848484848482</v>
      </c>
      <c r="K12" s="16">
        <v>51.348387096774204</v>
      </c>
      <c r="L12" s="16">
        <v>48.741228070175474</v>
      </c>
      <c r="M12" s="46">
        <f t="shared" si="1"/>
        <v>2.063538611925722</v>
      </c>
      <c r="N12" s="46">
        <f t="shared" si="1"/>
        <v>-2.6071590265987297</v>
      </c>
      <c r="O12" s="18">
        <v>50.468531468531488</v>
      </c>
      <c r="P12" s="18">
        <v>50.205479452054796</v>
      </c>
      <c r="Q12" s="47">
        <f t="shared" si="2"/>
        <v>-0.26305201647669207</v>
      </c>
      <c r="R12" s="18">
        <v>47.913043478260875</v>
      </c>
      <c r="S12" s="18">
        <v>48.961352657004824</v>
      </c>
      <c r="T12" s="47">
        <f t="shared" si="3"/>
        <v>1.0483091787439491</v>
      </c>
      <c r="U12" s="16">
        <v>52.589743589743591</v>
      </c>
      <c r="V12" s="16">
        <v>48.928571428571438</v>
      </c>
      <c r="W12" s="46">
        <f t="shared" si="4"/>
        <v>-3.6611721611721535</v>
      </c>
    </row>
    <row r="13" spans="1:23" ht="15" customHeight="1">
      <c r="A13" s="20"/>
      <c r="B13" s="45" t="s">
        <v>80</v>
      </c>
      <c r="C13" s="16">
        <v>40.803030303030297</v>
      </c>
      <c r="D13" s="16">
        <v>41.736196319018383</v>
      </c>
      <c r="E13" s="16">
        <v>45.925925925925931</v>
      </c>
      <c r="F13" s="16">
        <v>42.664473684210527</v>
      </c>
      <c r="G13" s="46">
        <f t="shared" si="0"/>
        <v>0.93316601598808546</v>
      </c>
      <c r="H13" s="46">
        <f t="shared" si="0"/>
        <v>4.189729606907548</v>
      </c>
      <c r="I13" s="46">
        <f t="shared" si="0"/>
        <v>-3.2614522417154035</v>
      </c>
      <c r="J13" s="16">
        <v>45.455445544554458</v>
      </c>
      <c r="K13" s="16">
        <v>47.229166666666679</v>
      </c>
      <c r="L13" s="16">
        <v>48.534883720930232</v>
      </c>
      <c r="M13" s="46">
        <f t="shared" si="1"/>
        <v>1.7737211221122209</v>
      </c>
      <c r="N13" s="46">
        <f t="shared" si="1"/>
        <v>1.3057170542635532</v>
      </c>
      <c r="O13" s="18">
        <v>45.931506849315063</v>
      </c>
      <c r="P13" s="18">
        <v>43.733333333333341</v>
      </c>
      <c r="Q13" s="47">
        <f t="shared" si="2"/>
        <v>-2.1981735159817219</v>
      </c>
      <c r="R13" s="18">
        <v>44.673469387755105</v>
      </c>
      <c r="S13" s="18">
        <v>41.504201680672267</v>
      </c>
      <c r="T13" s="47">
        <f t="shared" si="3"/>
        <v>-3.1692677070828381</v>
      </c>
      <c r="U13" s="16">
        <v>46.017543859649123</v>
      </c>
      <c r="V13" s="16">
        <v>52.742857142857133</v>
      </c>
      <c r="W13" s="46">
        <f t="shared" si="4"/>
        <v>6.7253132832080098</v>
      </c>
    </row>
    <row r="14" spans="1:23" ht="15" customHeight="1">
      <c r="A14" s="20"/>
      <c r="B14" s="51" t="s">
        <v>81</v>
      </c>
      <c r="C14" s="24">
        <v>44.021086935684799</v>
      </c>
      <c r="D14" s="24">
        <v>44.413101860732851</v>
      </c>
      <c r="E14" s="24">
        <v>46.219978848187573</v>
      </c>
      <c r="F14" s="24">
        <v>45.647058823529434</v>
      </c>
      <c r="G14" s="25">
        <f t="shared" si="0"/>
        <v>0.39201492504805202</v>
      </c>
      <c r="H14" s="25">
        <f t="shared" si="0"/>
        <v>1.8068769874547215</v>
      </c>
      <c r="I14" s="25">
        <f t="shared" si="0"/>
        <v>-0.57292002465813852</v>
      </c>
      <c r="J14" s="24">
        <v>48.665602553870833</v>
      </c>
      <c r="K14" s="24">
        <v>49.586803331197842</v>
      </c>
      <c r="L14" s="24">
        <v>48.190430468875128</v>
      </c>
      <c r="M14" s="25">
        <f t="shared" si="1"/>
        <v>0.92120077732700878</v>
      </c>
      <c r="N14" s="25">
        <f t="shared" si="1"/>
        <v>-1.3963728623227141</v>
      </c>
      <c r="O14" s="52">
        <v>47.711145996860303</v>
      </c>
      <c r="P14" s="52">
        <v>47.839436068141822</v>
      </c>
      <c r="Q14" s="53">
        <f t="shared" si="2"/>
        <v>0.12829007128151915</v>
      </c>
      <c r="R14" s="52">
        <v>45.170634409985738</v>
      </c>
      <c r="S14" s="52">
        <v>44.923597802478639</v>
      </c>
      <c r="T14" s="53">
        <f t="shared" si="3"/>
        <v>-0.24703660750709844</v>
      </c>
      <c r="U14" s="24">
        <v>50.772189349112416</v>
      </c>
      <c r="V14" s="24">
        <v>49.604971319311666</v>
      </c>
      <c r="W14" s="25">
        <f t="shared" si="4"/>
        <v>-1.1672180298007504</v>
      </c>
    </row>
    <row r="15" spans="1:23" ht="15" customHeight="1">
      <c r="A15" s="20"/>
      <c r="B15" s="48" t="s">
        <v>82</v>
      </c>
      <c r="C15" s="49">
        <v>47.851612903225799</v>
      </c>
      <c r="D15" s="49">
        <v>52.398104265402814</v>
      </c>
      <c r="E15" s="49">
        <v>52.614583333333336</v>
      </c>
      <c r="F15" s="49">
        <v>49.36526946107783</v>
      </c>
      <c r="G15" s="50">
        <f t="shared" si="0"/>
        <v>4.5464913621770151</v>
      </c>
      <c r="H15" s="50">
        <f t="shared" si="0"/>
        <v>0.2164790679305213</v>
      </c>
      <c r="I15" s="50">
        <f t="shared" si="0"/>
        <v>-3.2493138722555059</v>
      </c>
      <c r="J15" s="49">
        <v>52.937799043062192</v>
      </c>
      <c r="K15" s="49">
        <v>51.994475138121558</v>
      </c>
      <c r="L15" s="49">
        <v>48.098765432098737</v>
      </c>
      <c r="M15" s="50">
        <f t="shared" si="1"/>
        <v>-0.94332390494063389</v>
      </c>
      <c r="N15" s="50">
        <f t="shared" si="1"/>
        <v>-3.8957097060228207</v>
      </c>
      <c r="O15" s="18">
        <v>52.090909090909093</v>
      </c>
      <c r="P15" s="18">
        <v>50.790476190476198</v>
      </c>
      <c r="Q15" s="47">
        <f t="shared" si="2"/>
        <v>-1.3004329004328952</v>
      </c>
      <c r="R15" s="18">
        <v>51.878260869565217</v>
      </c>
      <c r="S15" s="18">
        <v>50.295652173913048</v>
      </c>
      <c r="T15" s="47">
        <f t="shared" si="3"/>
        <v>-1.5826086956521692</v>
      </c>
      <c r="U15" s="49">
        <v>50.932584269662925</v>
      </c>
      <c r="V15" s="49">
        <v>48.397959183673464</v>
      </c>
      <c r="W15" s="50">
        <f t="shared" si="4"/>
        <v>-2.534625085989461</v>
      </c>
    </row>
    <row r="16" spans="1:23" ht="15" customHeight="1">
      <c r="A16" s="20"/>
      <c r="B16" s="45" t="s">
        <v>83</v>
      </c>
      <c r="C16" s="16">
        <v>44.52</v>
      </c>
      <c r="D16" s="16">
        <v>45.735905044510417</v>
      </c>
      <c r="E16" s="16">
        <v>46.184357541899423</v>
      </c>
      <c r="F16" s="16">
        <v>45.505649717514139</v>
      </c>
      <c r="G16" s="46">
        <f t="shared" si="0"/>
        <v>1.2159050445104143</v>
      </c>
      <c r="H16" s="46">
        <f t="shared" si="0"/>
        <v>0.44845249738900606</v>
      </c>
      <c r="I16" s="46">
        <f t="shared" si="0"/>
        <v>-0.67870782438528465</v>
      </c>
      <c r="J16" s="16">
        <v>48.12037037037036</v>
      </c>
      <c r="K16" s="16">
        <v>50.655339805825214</v>
      </c>
      <c r="L16" s="16">
        <v>47.847533632287011</v>
      </c>
      <c r="M16" s="46">
        <f t="shared" si="1"/>
        <v>2.5349694354548546</v>
      </c>
      <c r="N16" s="46">
        <f t="shared" si="1"/>
        <v>-2.8078061735382036</v>
      </c>
      <c r="O16" s="18">
        <v>47.354285714285709</v>
      </c>
      <c r="P16" s="18">
        <v>49.15094339622641</v>
      </c>
      <c r="Q16" s="47">
        <f t="shared" si="2"/>
        <v>1.796657681940701</v>
      </c>
      <c r="R16" s="18">
        <v>45.05494505494503</v>
      </c>
      <c r="S16" s="18">
        <v>44.275590551181089</v>
      </c>
      <c r="T16" s="47">
        <f t="shared" si="3"/>
        <v>-0.77935450376394044</v>
      </c>
      <c r="U16" s="16">
        <v>52.599999999999994</v>
      </c>
      <c r="V16" s="16">
        <v>48.965909090909086</v>
      </c>
      <c r="W16" s="46">
        <f t="shared" si="4"/>
        <v>-3.6340909090909079</v>
      </c>
    </row>
    <row r="17" spans="1:23" ht="15" customHeight="1">
      <c r="A17" s="20"/>
      <c r="B17" s="45" t="s">
        <v>84</v>
      </c>
      <c r="C17" s="16">
        <v>46.514672686230199</v>
      </c>
      <c r="D17" s="16">
        <v>50.12007684918354</v>
      </c>
      <c r="E17" s="16">
        <v>50.381301558203454</v>
      </c>
      <c r="F17" s="16">
        <v>49.247120418848127</v>
      </c>
      <c r="G17" s="46">
        <f t="shared" si="0"/>
        <v>3.6054041629533415</v>
      </c>
      <c r="H17" s="46">
        <f t="shared" si="0"/>
        <v>0.26122470901991335</v>
      </c>
      <c r="I17" s="46">
        <f t="shared" si="0"/>
        <v>-1.1341811393553272</v>
      </c>
      <c r="J17" s="16">
        <v>50.798303487276087</v>
      </c>
      <c r="K17" s="16">
        <v>51.801217038539548</v>
      </c>
      <c r="L17" s="16">
        <v>46.52169197396961</v>
      </c>
      <c r="M17" s="46">
        <f t="shared" si="1"/>
        <v>1.002913551263461</v>
      </c>
      <c r="N17" s="46">
        <f t="shared" si="1"/>
        <v>-5.2795250645699383</v>
      </c>
      <c r="O17" s="18">
        <v>49.79251170046799</v>
      </c>
      <c r="P17" s="18">
        <v>51.651801029159522</v>
      </c>
      <c r="Q17" s="47">
        <f t="shared" si="2"/>
        <v>1.8592893286915313</v>
      </c>
      <c r="R17" s="18">
        <v>49.519230769230752</v>
      </c>
      <c r="S17" s="18">
        <v>51.106382978723417</v>
      </c>
      <c r="T17" s="47">
        <f t="shared" si="3"/>
        <v>1.5871522094926647</v>
      </c>
      <c r="U17" s="16">
        <v>51.875899280575553</v>
      </c>
      <c r="V17" s="16">
        <v>47.08811475409837</v>
      </c>
      <c r="W17" s="46">
        <f t="shared" si="4"/>
        <v>-4.7877845264771821</v>
      </c>
    </row>
    <row r="18" spans="1:23" ht="15" customHeight="1">
      <c r="A18" s="20"/>
      <c r="B18" s="54" t="s">
        <v>85</v>
      </c>
      <c r="C18" s="16">
        <v>47.1795774647887</v>
      </c>
      <c r="D18" s="16">
        <v>51.052287581699339</v>
      </c>
      <c r="E18" s="16">
        <v>51.107594936708885</v>
      </c>
      <c r="F18" s="16">
        <v>49.88198757763972</v>
      </c>
      <c r="G18" s="46">
        <f t="shared" si="0"/>
        <v>3.872710116910639</v>
      </c>
      <c r="H18" s="46">
        <f t="shared" si="0"/>
        <v>5.53073550095462E-2</v>
      </c>
      <c r="I18" s="46">
        <f t="shared" si="0"/>
        <v>-1.2256073590691656</v>
      </c>
      <c r="J18" s="16">
        <v>50.904320987654344</v>
      </c>
      <c r="K18" s="16">
        <v>53.726973684210513</v>
      </c>
      <c r="L18" s="16">
        <v>45.54575163398696</v>
      </c>
      <c r="M18" s="46">
        <f t="shared" si="1"/>
        <v>2.8226526965561689</v>
      </c>
      <c r="N18" s="46">
        <f t="shared" si="1"/>
        <v>-8.1812220502235533</v>
      </c>
      <c r="O18" s="18">
        <v>49.381720430107556</v>
      </c>
      <c r="P18" s="18">
        <v>53.64705882352937</v>
      </c>
      <c r="Q18" s="47">
        <f t="shared" si="2"/>
        <v>4.2653383934218141</v>
      </c>
      <c r="R18" s="18">
        <v>49.784615384615407</v>
      </c>
      <c r="S18" s="18">
        <v>53.190721649484487</v>
      </c>
      <c r="T18" s="47">
        <f t="shared" si="3"/>
        <v>3.4061062648690807</v>
      </c>
      <c r="U18" s="16">
        <v>54.049180327868811</v>
      </c>
      <c r="V18" s="16">
        <v>45.905063291139236</v>
      </c>
      <c r="W18" s="46">
        <f t="shared" si="4"/>
        <v>-8.1441170367295754</v>
      </c>
    </row>
    <row r="19" spans="1:23" ht="15" customHeight="1">
      <c r="A19" s="20"/>
      <c r="B19" s="45" t="s">
        <v>86</v>
      </c>
      <c r="C19" s="16">
        <v>38.985765124555201</v>
      </c>
      <c r="D19" s="16">
        <v>39.887850467289724</v>
      </c>
      <c r="E19" s="16">
        <v>43.844748858447474</v>
      </c>
      <c r="F19" s="16">
        <v>43.030042918454917</v>
      </c>
      <c r="G19" s="46">
        <f t="shared" si="0"/>
        <v>0.90208534273452301</v>
      </c>
      <c r="H19" s="46">
        <f t="shared" si="0"/>
        <v>3.9568983911577504</v>
      </c>
      <c r="I19" s="46">
        <f t="shared" si="0"/>
        <v>-0.81470593999255669</v>
      </c>
      <c r="J19" s="16">
        <v>49.432203389830526</v>
      </c>
      <c r="K19" s="16">
        <v>47.198113207547166</v>
      </c>
      <c r="L19" s="16">
        <v>44.664335664335688</v>
      </c>
      <c r="M19" s="46">
        <f t="shared" si="1"/>
        <v>-2.2340901822833601</v>
      </c>
      <c r="N19" s="46">
        <f t="shared" si="1"/>
        <v>-2.5337775432114782</v>
      </c>
      <c r="O19" s="18">
        <v>49.433628318584077</v>
      </c>
      <c r="P19" s="18">
        <v>45.203883495145611</v>
      </c>
      <c r="Q19" s="47">
        <f t="shared" si="2"/>
        <v>-4.229744823438466</v>
      </c>
      <c r="R19" s="18">
        <v>43.392670157068046</v>
      </c>
      <c r="S19" s="18">
        <v>42.691891891891871</v>
      </c>
      <c r="T19" s="47">
        <f t="shared" si="3"/>
        <v>-0.70077826517617581</v>
      </c>
      <c r="U19" s="16">
        <v>47.565217391304337</v>
      </c>
      <c r="V19" s="16">
        <v>48.190476190476197</v>
      </c>
      <c r="W19" s="46">
        <f t="shared" si="4"/>
        <v>0.62525879917185989</v>
      </c>
    </row>
    <row r="20" spans="1:23" ht="15" customHeight="1">
      <c r="A20" s="20"/>
      <c r="B20" s="48" t="s">
        <v>87</v>
      </c>
      <c r="C20" s="49">
        <v>44.590425531914903</v>
      </c>
      <c r="D20" s="49">
        <v>50.624521072796959</v>
      </c>
      <c r="E20" s="49">
        <v>49.725239616613429</v>
      </c>
      <c r="F20" s="49">
        <v>47.104247104247108</v>
      </c>
      <c r="G20" s="50">
        <f t="shared" si="0"/>
        <v>6.0340955408820562</v>
      </c>
      <c r="H20" s="50">
        <f t="shared" si="0"/>
        <v>-0.89928145618353028</v>
      </c>
      <c r="I20" s="50">
        <f t="shared" si="0"/>
        <v>-2.6209925123663211</v>
      </c>
      <c r="J20" s="49">
        <v>50.434027777777807</v>
      </c>
      <c r="K20" s="49">
        <v>50.271126760563384</v>
      </c>
      <c r="L20" s="49">
        <v>44.523297491039429</v>
      </c>
      <c r="M20" s="50">
        <f t="shared" si="1"/>
        <v>-0.1629010172144234</v>
      </c>
      <c r="N20" s="50">
        <f t="shared" si="1"/>
        <v>-5.7478292695239546</v>
      </c>
      <c r="O20" s="18">
        <v>48.7049180327869</v>
      </c>
      <c r="P20" s="18">
        <v>49.462025316455723</v>
      </c>
      <c r="Q20" s="47">
        <f t="shared" si="2"/>
        <v>0.75710728366882307</v>
      </c>
      <c r="R20" s="18">
        <v>48.673796791443863</v>
      </c>
      <c r="S20" s="18">
        <v>49.462025316455723</v>
      </c>
      <c r="T20" s="47">
        <f t="shared" si="3"/>
        <v>0.78822852501185992</v>
      </c>
      <c r="U20" s="49">
        <v>49.462025316455723</v>
      </c>
      <c r="V20" s="49">
        <v>45.630434782608688</v>
      </c>
      <c r="W20" s="50">
        <f t="shared" si="4"/>
        <v>-3.8315905338470344</v>
      </c>
    </row>
    <row r="21" spans="1:23" ht="15" customHeight="1">
      <c r="A21" s="20"/>
      <c r="B21" s="48" t="s">
        <v>88</v>
      </c>
      <c r="C21" s="49" t="s">
        <v>89</v>
      </c>
      <c r="D21" s="49">
        <v>37.223292469352003</v>
      </c>
      <c r="E21" s="49">
        <v>38.304311073541733</v>
      </c>
      <c r="F21" s="49">
        <v>38.771140092553694</v>
      </c>
      <c r="G21" s="50" t="s">
        <v>90</v>
      </c>
      <c r="H21" s="50">
        <f t="shared" si="0"/>
        <v>1.0810186041897296</v>
      </c>
      <c r="I21" s="50">
        <f t="shared" si="0"/>
        <v>0.46682901901196061</v>
      </c>
      <c r="J21" s="49">
        <v>39.959876543209852</v>
      </c>
      <c r="K21" s="49">
        <v>41.298689138576833</v>
      </c>
      <c r="L21" s="49">
        <v>42.262277951933093</v>
      </c>
      <c r="M21" s="50">
        <f t="shared" si="1"/>
        <v>1.3388125953669814</v>
      </c>
      <c r="N21" s="50">
        <f t="shared" si="1"/>
        <v>0.96358881335626023</v>
      </c>
      <c r="O21" s="18">
        <v>40.341341341341291</v>
      </c>
      <c r="P21" s="18">
        <v>40.759817351598151</v>
      </c>
      <c r="Q21" s="47">
        <f t="shared" si="2"/>
        <v>0.41847601025686032</v>
      </c>
      <c r="R21" s="18">
        <v>37.768437338834403</v>
      </c>
      <c r="S21" s="18">
        <v>38.338461538461573</v>
      </c>
      <c r="T21" s="47">
        <f t="shared" si="3"/>
        <v>0.57002419962716999</v>
      </c>
      <c r="U21" s="49">
        <v>41.692506459948298</v>
      </c>
      <c r="V21" s="49">
        <v>43.485254691689008</v>
      </c>
      <c r="W21" s="50">
        <f t="shared" si="4"/>
        <v>1.7927482317407097</v>
      </c>
    </row>
    <row r="22" spans="1:23" ht="15" customHeight="1">
      <c r="A22" s="20"/>
      <c r="B22" s="45" t="s">
        <v>91</v>
      </c>
      <c r="C22" s="16">
        <v>36.472694717994699</v>
      </c>
      <c r="D22" s="16">
        <v>36.998367346938835</v>
      </c>
      <c r="E22" s="16">
        <v>38.163830629204647</v>
      </c>
      <c r="F22" s="16">
        <v>38.608346709470226</v>
      </c>
      <c r="G22" s="46">
        <f>D22-C22</f>
        <v>0.52567262894413602</v>
      </c>
      <c r="H22" s="46">
        <f t="shared" si="0"/>
        <v>1.1654632822658115</v>
      </c>
      <c r="I22" s="46">
        <f t="shared" si="0"/>
        <v>0.44451608026557921</v>
      </c>
      <c r="J22" s="16">
        <v>39.488479262672769</v>
      </c>
      <c r="K22" s="16">
        <v>41.061170212766022</v>
      </c>
      <c r="L22" s="16">
        <v>41.900990099009917</v>
      </c>
      <c r="M22" s="46">
        <f t="shared" si="1"/>
        <v>1.5726909500932535</v>
      </c>
      <c r="N22" s="46">
        <f t="shared" si="1"/>
        <v>0.83981988624389459</v>
      </c>
      <c r="O22" s="18">
        <v>40.092575618698476</v>
      </c>
      <c r="P22" s="18">
        <v>40.577526132404124</v>
      </c>
      <c r="Q22" s="47">
        <f t="shared" si="2"/>
        <v>0.48495051370564823</v>
      </c>
      <c r="R22" s="18">
        <v>37.654457831325288</v>
      </c>
      <c r="S22" s="18">
        <v>38.200568990042612</v>
      </c>
      <c r="T22" s="47">
        <f t="shared" si="3"/>
        <v>0.54611115871732352</v>
      </c>
      <c r="U22" s="16">
        <v>41.477941176470573</v>
      </c>
      <c r="V22" s="16">
        <v>42.937810945273597</v>
      </c>
      <c r="W22" s="46">
        <f t="shared" si="4"/>
        <v>1.4598697688030242</v>
      </c>
    </row>
    <row r="23" spans="1:23" ht="15" customHeight="1">
      <c r="A23" s="20"/>
      <c r="B23" s="45" t="s">
        <v>92</v>
      </c>
      <c r="C23" s="16">
        <v>38.530769230769202</v>
      </c>
      <c r="D23" s="16">
        <v>38.529411764705877</v>
      </c>
      <c r="E23" s="16">
        <v>39.111764705882344</v>
      </c>
      <c r="F23" s="16">
        <v>39.745341614906835</v>
      </c>
      <c r="G23" s="46">
        <f>D23-C23</f>
        <v>-1.3574660633253188E-3</v>
      </c>
      <c r="H23" s="46">
        <f t="shared" ref="H23:I26" si="5">E23-D23</f>
        <v>0.58235294117646674</v>
      </c>
      <c r="I23" s="46">
        <f t="shared" si="5"/>
        <v>0.63357690902449093</v>
      </c>
      <c r="J23" s="16">
        <v>40.735849056603783</v>
      </c>
      <c r="K23" s="16">
        <v>40.481481481481488</v>
      </c>
      <c r="L23" s="16">
        <v>38.943925233644848</v>
      </c>
      <c r="M23" s="46">
        <f t="shared" si="1"/>
        <v>-0.25436757512229491</v>
      </c>
      <c r="N23" s="46">
        <f t="shared" si="1"/>
        <v>-1.5375562478366405</v>
      </c>
      <c r="O23" s="18">
        <v>39.117647058823522</v>
      </c>
      <c r="P23" s="18">
        <v>40.864864864864856</v>
      </c>
      <c r="Q23" s="47">
        <f t="shared" si="2"/>
        <v>1.7472178060413341</v>
      </c>
      <c r="R23" s="18">
        <v>38.67407407407407</v>
      </c>
      <c r="S23" s="18">
        <v>39.145299145299134</v>
      </c>
      <c r="T23" s="47">
        <f t="shared" si="3"/>
        <v>0.47122507122506363</v>
      </c>
      <c r="U23" s="16">
        <v>41.794117647058819</v>
      </c>
      <c r="V23" s="16">
        <v>37.076923076923073</v>
      </c>
      <c r="W23" s="46">
        <f t="shared" si="4"/>
        <v>-4.7171945701357458</v>
      </c>
    </row>
    <row r="24" spans="1:23" ht="15" customHeight="1">
      <c r="A24" s="20"/>
      <c r="B24" s="48" t="s">
        <v>93</v>
      </c>
      <c r="C24" s="49" t="s">
        <v>89</v>
      </c>
      <c r="D24" s="49">
        <v>33.903614457831331</v>
      </c>
      <c r="E24" s="49">
        <v>36.099378881987562</v>
      </c>
      <c r="F24" s="49">
        <v>35.243478260869573</v>
      </c>
      <c r="G24" s="50" t="s">
        <v>90</v>
      </c>
      <c r="H24" s="50">
        <f t="shared" si="5"/>
        <v>2.1957644241562306</v>
      </c>
      <c r="I24" s="50">
        <f t="shared" si="5"/>
        <v>-0.85590062111798915</v>
      </c>
      <c r="J24" s="49">
        <v>35.433628318584084</v>
      </c>
      <c r="K24" s="49">
        <v>36.833333333333336</v>
      </c>
      <c r="L24" s="49">
        <v>35.377358490566031</v>
      </c>
      <c r="M24" s="50">
        <f t="shared" si="1"/>
        <v>1.3997050147492516</v>
      </c>
      <c r="N24" s="50">
        <f t="shared" si="1"/>
        <v>-1.4559748427673043</v>
      </c>
      <c r="O24" s="18">
        <v>37.391304347826086</v>
      </c>
      <c r="P24" s="18">
        <v>36.811320754716981</v>
      </c>
      <c r="Q24" s="47">
        <f t="shared" si="2"/>
        <v>-0.5799835931091053</v>
      </c>
      <c r="R24" s="18">
        <v>36.029411764705863</v>
      </c>
      <c r="S24" s="18">
        <v>35.244680851063841</v>
      </c>
      <c r="T24" s="47">
        <f t="shared" si="3"/>
        <v>-0.78473091364202219</v>
      </c>
      <c r="U24" s="49">
        <v>37.523809523809526</v>
      </c>
      <c r="V24" s="49">
        <v>35.896551724137922</v>
      </c>
      <c r="W24" s="50">
        <f t="shared" si="4"/>
        <v>-1.6272577996716038</v>
      </c>
    </row>
    <row r="25" spans="1:23" ht="15" customHeight="1">
      <c r="A25" s="20"/>
      <c r="B25" s="28" t="s">
        <v>64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55"/>
      <c r="P25" s="55"/>
      <c r="Q25" s="55"/>
      <c r="R25" s="55"/>
      <c r="S25" s="55"/>
      <c r="T25" s="55"/>
    </row>
    <row r="26" spans="1:23">
      <c r="A26" s="20"/>
      <c r="B26" s="56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T26" s="20"/>
    </row>
    <row r="27" spans="1:23">
      <c r="A27" s="20"/>
      <c r="B27" s="20"/>
      <c r="C27" s="20"/>
      <c r="D27" s="20"/>
      <c r="E27" s="21" t="s">
        <v>94</v>
      </c>
      <c r="F27" s="22"/>
      <c r="H27" s="20"/>
      <c r="I27" s="20"/>
      <c r="J27" s="20"/>
      <c r="K27" s="20"/>
      <c r="L27" s="20"/>
      <c r="M27" s="20"/>
      <c r="N27" s="20"/>
      <c r="T27" s="20"/>
    </row>
    <row r="28" spans="1:23">
      <c r="A28" s="20"/>
      <c r="B28" s="20"/>
      <c r="C28" s="20"/>
      <c r="D28" s="20"/>
      <c r="E28" s="21"/>
      <c r="F28" s="22"/>
      <c r="H28" s="20"/>
      <c r="I28" s="20"/>
      <c r="J28" s="20"/>
      <c r="K28" s="20"/>
      <c r="L28" s="20"/>
      <c r="M28" s="20"/>
      <c r="N28" s="20"/>
      <c r="T28" s="20"/>
    </row>
  </sheetData>
  <mergeCells count="3">
    <mergeCell ref="B5:W5"/>
    <mergeCell ref="E27:E28"/>
    <mergeCell ref="B25:N25"/>
  </mergeCells>
  <conditionalFormatting sqref="B7">
    <cfRule type="cellIs" dxfId="0" priority="1" operator="equal">
      <formula>$B$26</formula>
    </cfRule>
  </conditionalFormatting>
  <hyperlinks>
    <hyperlink ref="E27:E28" location="'GRAFICA EDAD POR MERCADOS'!A1" tooltip="GRÁFICA 1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"/>
  <sheetViews>
    <sheetView showGridLines="0" zoomScaleNormal="100" workbookViewId="0"/>
  </sheetViews>
  <sheetFormatPr baseColWidth="10" defaultRowHeight="12.75"/>
  <cols>
    <col min="1" max="1" width="17.7109375" customWidth="1"/>
    <col min="2" max="2" width="8.85546875" customWidth="1"/>
    <col min="3" max="3" width="9.42578125" customWidth="1"/>
  </cols>
  <sheetData/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X65"/>
  <sheetViews>
    <sheetView showGridLines="0" zoomScaleNormal="100" workbookViewId="0"/>
  </sheetViews>
  <sheetFormatPr baseColWidth="10" defaultRowHeight="12.75"/>
  <cols>
    <col min="1" max="2" width="11.42578125" style="337"/>
    <col min="3" max="3" width="25.140625" style="337" customWidth="1"/>
    <col min="4" max="10" width="9.7109375" style="337" customWidth="1"/>
    <col min="11" max="11" width="10.5703125" style="337" customWidth="1"/>
    <col min="12" max="13" width="10.28515625" style="337" customWidth="1"/>
    <col min="14" max="15" width="12" style="337" customWidth="1"/>
    <col min="16" max="18" width="11.42578125" hidden="1" customWidth="1"/>
    <col min="19" max="19" width="10.5703125" style="337" hidden="1" customWidth="1"/>
    <col min="20" max="21" width="9" style="337" hidden="1" customWidth="1"/>
    <col min="22" max="23" width="14.85546875" style="337" hidden="1" customWidth="1"/>
    <col min="24" max="24" width="0" style="337" hidden="1" customWidth="1"/>
    <col min="25" max="16384" width="11.42578125" style="337"/>
  </cols>
  <sheetData>
    <row r="1" spans="3:24" ht="30" customHeight="1"/>
    <row r="2" spans="3:24" ht="30" customHeight="1"/>
    <row r="3" spans="3:24" ht="36" customHeight="1">
      <c r="C3" s="280" t="s">
        <v>437</v>
      </c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</row>
    <row r="4" spans="3:24" ht="36.75" customHeight="1">
      <c r="C4" s="13"/>
      <c r="D4" s="13">
        <v>2007</v>
      </c>
      <c r="E4" s="13">
        <v>2008</v>
      </c>
      <c r="F4" s="13">
        <v>2009</v>
      </c>
      <c r="G4" s="13">
        <v>2010</v>
      </c>
      <c r="H4" s="14" t="s">
        <v>68</v>
      </c>
      <c r="I4" s="14" t="s">
        <v>69</v>
      </c>
      <c r="J4" s="14" t="s">
        <v>70</v>
      </c>
      <c r="K4" s="14" t="s">
        <v>148</v>
      </c>
      <c r="L4" s="14" t="s">
        <v>149</v>
      </c>
      <c r="M4" s="14" t="s">
        <v>111</v>
      </c>
      <c r="N4" s="14" t="s">
        <v>438</v>
      </c>
      <c r="O4" s="14" t="s">
        <v>439</v>
      </c>
      <c r="P4" s="14" t="s">
        <v>161</v>
      </c>
      <c r="Q4" s="14" t="s">
        <v>162</v>
      </c>
      <c r="R4" s="14" t="s">
        <v>517</v>
      </c>
      <c r="S4" s="14" t="s">
        <v>219</v>
      </c>
      <c r="T4" s="14" t="s">
        <v>220</v>
      </c>
      <c r="U4" s="14" t="s">
        <v>518</v>
      </c>
      <c r="V4" s="13" t="s">
        <v>51</v>
      </c>
      <c r="W4" s="13" t="s">
        <v>52</v>
      </c>
      <c r="X4" s="14" t="s">
        <v>519</v>
      </c>
    </row>
    <row r="5" spans="3:24" ht="15" customHeight="1">
      <c r="C5" s="377" t="s">
        <v>440</v>
      </c>
      <c r="D5" s="378">
        <v>7.7810323397561856</v>
      </c>
      <c r="E5" s="378">
        <v>7.7366088631984553</v>
      </c>
      <c r="F5" s="378">
        <v>7.9475650397763724</v>
      </c>
      <c r="G5" s="378">
        <v>7.9550119533457435</v>
      </c>
      <c r="H5" s="295">
        <f t="shared" ref="H5:J14" si="0">E5-D5</f>
        <v>-4.4423476557730268E-2</v>
      </c>
      <c r="I5" s="295">
        <f t="shared" si="0"/>
        <v>0.2109561765779171</v>
      </c>
      <c r="J5" s="295">
        <f t="shared" si="0"/>
        <v>7.4469135693711053E-3</v>
      </c>
      <c r="K5" s="378">
        <v>7.4914535195024357</v>
      </c>
      <c r="L5" s="378">
        <v>7.8905610621078415</v>
      </c>
      <c r="M5" s="378">
        <v>7.9906394453004745</v>
      </c>
      <c r="N5" s="296">
        <f>L5-K5</f>
        <v>0.39910754260540582</v>
      </c>
      <c r="O5" s="379">
        <f>M5-L5</f>
        <v>0.10007838319263307</v>
      </c>
      <c r="P5" s="380">
        <v>7.696568600189079</v>
      </c>
      <c r="Q5" s="380">
        <v>7.7231363887354973</v>
      </c>
      <c r="R5" s="296">
        <f t="shared" ref="R5:R13" si="1">Q5-P5</f>
        <v>2.6567788546418392E-2</v>
      </c>
      <c r="S5" s="380">
        <v>7.8599555300530541</v>
      </c>
      <c r="T5" s="380">
        <v>7.8939519195793766</v>
      </c>
      <c r="U5" s="296">
        <f t="shared" ref="U5:U13" si="2">T5-S5</f>
        <v>3.3996389526322446E-2</v>
      </c>
      <c r="V5" s="378">
        <v>7.6401376640137597</v>
      </c>
      <c r="W5" s="378">
        <v>7.939416959453049</v>
      </c>
      <c r="X5" s="296">
        <f t="shared" ref="X5:X13" si="3">W5-V5</f>
        <v>0.29927929543928933</v>
      </c>
    </row>
    <row r="6" spans="3:24" ht="15" customHeight="1">
      <c r="C6" s="377" t="s">
        <v>441</v>
      </c>
      <c r="D6" s="378">
        <v>7.8235911945641003</v>
      </c>
      <c r="E6" s="378">
        <v>7.7623530898521098</v>
      </c>
      <c r="F6" s="378">
        <v>7.8492257120111075</v>
      </c>
      <c r="G6" s="378">
        <v>7.9237974802116993</v>
      </c>
      <c r="H6" s="295">
        <f t="shared" si="0"/>
        <v>-6.1238104711990538E-2</v>
      </c>
      <c r="I6" s="295">
        <f t="shared" si="0"/>
        <v>8.6872622158997714E-2</v>
      </c>
      <c r="J6" s="295">
        <f t="shared" si="0"/>
        <v>7.4571768200591748E-2</v>
      </c>
      <c r="K6" s="378">
        <v>7.7684588946391324</v>
      </c>
      <c r="L6" s="378">
        <v>7.8474935177182275</v>
      </c>
      <c r="M6" s="378">
        <v>7.9146629296356528</v>
      </c>
      <c r="N6" s="296">
        <f t="shared" ref="N6:O13" si="4">L6-K6</f>
        <v>7.9034623079095034E-2</v>
      </c>
      <c r="O6" s="379">
        <f t="shared" si="4"/>
        <v>6.7169411917425315E-2</v>
      </c>
      <c r="P6" s="380">
        <v>7.8527119619227168</v>
      </c>
      <c r="Q6" s="380">
        <v>7.9267682036302851</v>
      </c>
      <c r="R6" s="296">
        <f t="shared" si="1"/>
        <v>7.4056241707568304E-2</v>
      </c>
      <c r="S6" s="380">
        <v>7.8455570745044616</v>
      </c>
      <c r="T6" s="380">
        <v>7.9212394474290155</v>
      </c>
      <c r="U6" s="296">
        <f t="shared" si="2"/>
        <v>7.5682372924553931E-2</v>
      </c>
      <c r="V6" s="378">
        <v>7.7701531640467492</v>
      </c>
      <c r="W6" s="378">
        <v>7.8811643225921282</v>
      </c>
      <c r="X6" s="296">
        <f t="shared" si="3"/>
        <v>0.11101115854537902</v>
      </c>
    </row>
    <row r="7" spans="3:24" ht="15" customHeight="1">
      <c r="C7" s="377" t="s">
        <v>442</v>
      </c>
      <c r="D7" s="378">
        <v>7.6219251336898299</v>
      </c>
      <c r="E7" s="378">
        <v>7.6936397105497001</v>
      </c>
      <c r="F7" s="378">
        <v>7.6913684871311929</v>
      </c>
      <c r="G7" s="378">
        <v>7.7586469130238624</v>
      </c>
      <c r="H7" s="295">
        <f t="shared" si="0"/>
        <v>7.1714576859870149E-2</v>
      </c>
      <c r="I7" s="295">
        <f t="shared" si="0"/>
        <v>-2.2712234185071623E-3</v>
      </c>
      <c r="J7" s="295">
        <f t="shared" si="0"/>
        <v>6.7278425892669524E-2</v>
      </c>
      <c r="K7" s="378">
        <v>7.7073453982386475</v>
      </c>
      <c r="L7" s="378">
        <v>7.7553044034545184</v>
      </c>
      <c r="M7" s="378">
        <v>7.8485400628615771</v>
      </c>
      <c r="N7" s="296">
        <f t="shared" si="4"/>
        <v>4.7959005215870931E-2</v>
      </c>
      <c r="O7" s="379">
        <f t="shared" si="4"/>
        <v>9.3235659407058691E-2</v>
      </c>
      <c r="P7" s="380">
        <v>7.7359695523158241</v>
      </c>
      <c r="Q7" s="380">
        <v>7.7853125399462995</v>
      </c>
      <c r="R7" s="296">
        <f t="shared" si="1"/>
        <v>4.9342987630475399E-2</v>
      </c>
      <c r="S7" s="380">
        <v>7.6803561769234001</v>
      </c>
      <c r="T7" s="380">
        <v>7.7454838957644672</v>
      </c>
      <c r="U7" s="296">
        <f t="shared" si="2"/>
        <v>6.512771884106705E-2</v>
      </c>
      <c r="V7" s="378">
        <v>7.7862862862862805</v>
      </c>
      <c r="W7" s="378">
        <v>7.8753393665158375</v>
      </c>
      <c r="X7" s="296">
        <f t="shared" si="3"/>
        <v>8.9053080229557047E-2</v>
      </c>
    </row>
    <row r="8" spans="3:24" ht="15" customHeight="1">
      <c r="C8" s="377" t="s">
        <v>443</v>
      </c>
      <c r="D8" s="378">
        <v>7.3619566965053345</v>
      </c>
      <c r="E8" s="378">
        <v>7.4176701922372343</v>
      </c>
      <c r="F8" s="378">
        <v>7.5932333129210159</v>
      </c>
      <c r="G8" s="378">
        <v>7.6441688727880877</v>
      </c>
      <c r="H8" s="295">
        <f t="shared" si="0"/>
        <v>5.5713495731899876E-2</v>
      </c>
      <c r="I8" s="295">
        <f t="shared" si="0"/>
        <v>0.17556312068378155</v>
      </c>
      <c r="J8" s="295">
        <f t="shared" si="0"/>
        <v>5.0935559867071767E-2</v>
      </c>
      <c r="K8" s="378">
        <v>7.4973562002850702</v>
      </c>
      <c r="L8" s="378">
        <v>7.5579399141630823</v>
      </c>
      <c r="M8" s="378">
        <v>7.7151746198676738</v>
      </c>
      <c r="N8" s="296">
        <f t="shared" si="4"/>
        <v>6.0583713878012091E-2</v>
      </c>
      <c r="O8" s="379">
        <f t="shared" si="4"/>
        <v>0.15723470570459153</v>
      </c>
      <c r="P8" s="380">
        <v>7.6245086416671892</v>
      </c>
      <c r="Q8" s="380">
        <v>7.6480384207571879</v>
      </c>
      <c r="R8" s="296">
        <f t="shared" si="1"/>
        <v>2.3529779089998648E-2</v>
      </c>
      <c r="S8" s="380">
        <v>7.6115776967512048</v>
      </c>
      <c r="T8" s="380">
        <v>7.6443242007392378</v>
      </c>
      <c r="U8" s="296">
        <f t="shared" si="2"/>
        <v>3.2746503988033027E-2</v>
      </c>
      <c r="V8" s="378">
        <v>7.5385074626865576</v>
      </c>
      <c r="W8" s="378">
        <v>7.7532950680272092</v>
      </c>
      <c r="X8" s="296">
        <f t="shared" si="3"/>
        <v>0.21478760534065167</v>
      </c>
    </row>
    <row r="9" spans="3:24" ht="15" customHeight="1">
      <c r="C9" s="86" t="s">
        <v>444</v>
      </c>
      <c r="D9" s="126">
        <v>7.5665030683715404</v>
      </c>
      <c r="E9" s="126">
        <v>7.5035201853666926</v>
      </c>
      <c r="F9" s="126">
        <v>7.5664973898220635</v>
      </c>
      <c r="G9" s="126">
        <v>7.6689464126072933</v>
      </c>
      <c r="H9" s="126">
        <f t="shared" si="0"/>
        <v>-6.2982883004847778E-2</v>
      </c>
      <c r="I9" s="126">
        <f t="shared" si="0"/>
        <v>6.2977204455370916E-2</v>
      </c>
      <c r="J9" s="126">
        <f t="shared" si="0"/>
        <v>0.10244902278522972</v>
      </c>
      <c r="K9" s="126">
        <v>7.4475389128840446</v>
      </c>
      <c r="L9" s="126">
        <v>7.5822387914156941</v>
      </c>
      <c r="M9" s="126">
        <v>7.7281389667267293</v>
      </c>
      <c r="N9" s="126">
        <f t="shared" si="4"/>
        <v>0.13469987853164955</v>
      </c>
      <c r="O9" s="126">
        <f t="shared" si="4"/>
        <v>0.14590017531103516</v>
      </c>
      <c r="P9" s="381">
        <v>7.523114532783584</v>
      </c>
      <c r="Q9" s="381">
        <v>7.6180520928714541</v>
      </c>
      <c r="R9" s="381">
        <f t="shared" si="1"/>
        <v>9.4937560087870132E-2</v>
      </c>
      <c r="S9" s="381">
        <v>7.5489411736900314</v>
      </c>
      <c r="T9" s="381">
        <v>7.6526429814099473</v>
      </c>
      <c r="U9" s="381">
        <f t="shared" si="2"/>
        <v>0.10370180771991588</v>
      </c>
      <c r="V9" s="126">
        <v>7.5295838178806775</v>
      </c>
      <c r="W9" s="126">
        <v>7.739707688915483</v>
      </c>
      <c r="X9" s="126">
        <f t="shared" si="3"/>
        <v>0.21012387103480545</v>
      </c>
    </row>
    <row r="10" spans="3:24" ht="15" customHeight="1">
      <c r="C10" s="377" t="s">
        <v>445</v>
      </c>
      <c r="D10" s="378">
        <v>7.4607215174180803</v>
      </c>
      <c r="E10" s="378">
        <v>7.3402401791166048</v>
      </c>
      <c r="F10" s="378">
        <v>7.3894571602187762</v>
      </c>
      <c r="G10" s="378">
        <v>7.619546729186788</v>
      </c>
      <c r="H10" s="295">
        <f t="shared" si="0"/>
        <v>-0.12048133830147556</v>
      </c>
      <c r="I10" s="295">
        <f t="shared" si="0"/>
        <v>4.9216981102171431E-2</v>
      </c>
      <c r="J10" s="295">
        <f t="shared" si="0"/>
        <v>0.2300895689680118</v>
      </c>
      <c r="K10" s="378">
        <v>7.2596982758620578</v>
      </c>
      <c r="L10" s="378">
        <v>7.4590835395511546</v>
      </c>
      <c r="M10" s="378">
        <v>7.6779251227196079</v>
      </c>
      <c r="N10" s="296">
        <f t="shared" si="4"/>
        <v>0.1993852636890967</v>
      </c>
      <c r="O10" s="379">
        <f t="shared" si="4"/>
        <v>0.21884158316845337</v>
      </c>
      <c r="P10" s="380">
        <v>7.3396677050882726</v>
      </c>
      <c r="Q10" s="380">
        <v>7.5670593097747316</v>
      </c>
      <c r="R10" s="296">
        <f t="shared" si="1"/>
        <v>0.22739160468645903</v>
      </c>
      <c r="S10" s="380">
        <v>7.3789117945251963</v>
      </c>
      <c r="T10" s="380">
        <v>7.6115216030056345</v>
      </c>
      <c r="U10" s="296">
        <f t="shared" si="2"/>
        <v>0.23260980848043822</v>
      </c>
      <c r="V10" s="378">
        <v>7.4696388944926317</v>
      </c>
      <c r="W10" s="378">
        <v>7.7067453927357272</v>
      </c>
      <c r="X10" s="296">
        <f t="shared" si="3"/>
        <v>0.23710649824309549</v>
      </c>
    </row>
    <row r="11" spans="3:24" ht="15" customHeight="1">
      <c r="C11" s="377" t="s">
        <v>446</v>
      </c>
      <c r="D11" s="378">
        <v>7.4879295732290903</v>
      </c>
      <c r="E11" s="378">
        <v>7.3597071583514335</v>
      </c>
      <c r="F11" s="378">
        <v>7.3878924544666145</v>
      </c>
      <c r="G11" s="378">
        <v>7.5395796134448334</v>
      </c>
      <c r="H11" s="295">
        <f t="shared" si="0"/>
        <v>-0.12822241487765673</v>
      </c>
      <c r="I11" s="295">
        <f t="shared" si="0"/>
        <v>2.8185296115180947E-2</v>
      </c>
      <c r="J11" s="295">
        <f t="shared" si="0"/>
        <v>0.15168715897821894</v>
      </c>
      <c r="K11" s="378">
        <v>7.3350149284464212</v>
      </c>
      <c r="L11" s="378">
        <v>7.4343293954134877</v>
      </c>
      <c r="M11" s="378">
        <v>7.5905288390978871</v>
      </c>
      <c r="N11" s="296">
        <f t="shared" si="4"/>
        <v>9.9314466967066473E-2</v>
      </c>
      <c r="O11" s="379">
        <f t="shared" si="4"/>
        <v>0.15619944368439942</v>
      </c>
      <c r="P11" s="380">
        <v>7.3499115670321986</v>
      </c>
      <c r="Q11" s="380">
        <v>7.4900817632421059</v>
      </c>
      <c r="R11" s="296">
        <f t="shared" si="1"/>
        <v>0.14017019620990734</v>
      </c>
      <c r="S11" s="380">
        <v>7.3761774395619826</v>
      </c>
      <c r="T11" s="380">
        <v>7.5269682751495726</v>
      </c>
      <c r="U11" s="296">
        <f t="shared" si="2"/>
        <v>0.15079083558758999</v>
      </c>
      <c r="V11" s="378">
        <v>7.4224324324324309</v>
      </c>
      <c r="W11" s="378">
        <v>7.613271494826984</v>
      </c>
      <c r="X11" s="296">
        <f t="shared" si="3"/>
        <v>0.19083906239455306</v>
      </c>
    </row>
    <row r="12" spans="3:24" ht="15" customHeight="1">
      <c r="C12" s="377" t="s">
        <v>447</v>
      </c>
      <c r="D12" s="378">
        <v>7.2897735792472496</v>
      </c>
      <c r="E12" s="378">
        <v>7.09179680220638</v>
      </c>
      <c r="F12" s="378">
        <v>7.0478346456692762</v>
      </c>
      <c r="G12" s="378">
        <v>7.2786119598428476</v>
      </c>
      <c r="H12" s="295">
        <f t="shared" si="0"/>
        <v>-0.19797677704086958</v>
      </c>
      <c r="I12" s="295">
        <f t="shared" si="0"/>
        <v>-4.396215653710378E-2</v>
      </c>
      <c r="J12" s="295">
        <f t="shared" si="0"/>
        <v>0.23077731417357139</v>
      </c>
      <c r="K12" s="378">
        <v>6.9628771980606361</v>
      </c>
      <c r="L12" s="378">
        <v>7.1436993367722907</v>
      </c>
      <c r="M12" s="378">
        <v>7.3547520661157053</v>
      </c>
      <c r="N12" s="296">
        <f t="shared" si="4"/>
        <v>0.18082213871165465</v>
      </c>
      <c r="O12" s="379">
        <f t="shared" si="4"/>
        <v>0.21105272934341457</v>
      </c>
      <c r="P12" s="380">
        <v>6.9827325053014215</v>
      </c>
      <c r="Q12" s="380">
        <v>7.2274937965260548</v>
      </c>
      <c r="R12" s="296">
        <f t="shared" si="1"/>
        <v>0.2447612912246333</v>
      </c>
      <c r="S12" s="380">
        <v>7.0249786366922882</v>
      </c>
      <c r="T12" s="380">
        <v>7.2616425236441993</v>
      </c>
      <c r="U12" s="296">
        <f t="shared" si="2"/>
        <v>0.2366638869519111</v>
      </c>
      <c r="V12" s="378">
        <v>7.1623475609756104</v>
      </c>
      <c r="W12" s="378">
        <v>7.401993916863816</v>
      </c>
      <c r="X12" s="296">
        <f t="shared" si="3"/>
        <v>0.2396463558882056</v>
      </c>
    </row>
    <row r="13" spans="3:24" ht="15" customHeight="1">
      <c r="C13" s="377" t="s">
        <v>448</v>
      </c>
      <c r="D13" s="378">
        <v>7.2035963216774999</v>
      </c>
      <c r="E13" s="378">
        <v>7.1208208829001522</v>
      </c>
      <c r="F13" s="378">
        <v>6.8755728105906204</v>
      </c>
      <c r="G13" s="378">
        <v>7.0421780466724275</v>
      </c>
      <c r="H13" s="295">
        <f t="shared" si="0"/>
        <v>-8.277543877734761E-2</v>
      </c>
      <c r="I13" s="295">
        <f t="shared" si="0"/>
        <v>-0.24524807230953183</v>
      </c>
      <c r="J13" s="295">
        <f t="shared" si="0"/>
        <v>0.16660523608180711</v>
      </c>
      <c r="K13" s="378">
        <v>6.9681394316163514</v>
      </c>
      <c r="L13" s="378">
        <v>6.8495779858943351</v>
      </c>
      <c r="M13" s="378">
        <v>7.1697397534506324</v>
      </c>
      <c r="N13" s="296">
        <f t="shared" si="4"/>
        <v>-0.11856144572201632</v>
      </c>
      <c r="O13" s="379">
        <f t="shared" si="4"/>
        <v>0.32016176755629733</v>
      </c>
      <c r="P13" s="380">
        <v>6.871231755558588</v>
      </c>
      <c r="Q13" s="380">
        <v>6.99455077086657</v>
      </c>
      <c r="R13" s="296">
        <f t="shared" si="1"/>
        <v>0.12331901530798195</v>
      </c>
      <c r="S13" s="380">
        <v>6.9018927184064784</v>
      </c>
      <c r="T13" s="380">
        <v>7.0585272796642489</v>
      </c>
      <c r="U13" s="296">
        <f t="shared" si="2"/>
        <v>0.15663456125777042</v>
      </c>
      <c r="V13" s="378">
        <v>6.820505617977533</v>
      </c>
      <c r="W13" s="378">
        <v>7.2423562412342228</v>
      </c>
      <c r="X13" s="296">
        <f t="shared" si="3"/>
        <v>0.42185062325668987</v>
      </c>
    </row>
    <row r="14" spans="3:24" ht="15" customHeight="1">
      <c r="C14" s="353" t="s">
        <v>449</v>
      </c>
      <c r="D14" s="382" t="s">
        <v>450</v>
      </c>
      <c r="E14" s="382" t="s">
        <v>450</v>
      </c>
      <c r="F14" s="382">
        <v>8.3783273946761927</v>
      </c>
      <c r="G14" s="382">
        <v>8.3686890114552561</v>
      </c>
      <c r="H14" s="382" t="s">
        <v>90</v>
      </c>
      <c r="I14" s="382" t="s">
        <v>90</v>
      </c>
      <c r="J14" s="169">
        <f t="shared" si="0"/>
        <v>-9.638383220936575E-3</v>
      </c>
      <c r="K14" s="382" t="s">
        <v>90</v>
      </c>
      <c r="L14" s="382">
        <v>8.3499812241832476</v>
      </c>
      <c r="M14" s="382">
        <v>8.3835277483209634</v>
      </c>
      <c r="N14" s="382" t="str">
        <f>IFERROR(L14-K14,"-")</f>
        <v>-</v>
      </c>
      <c r="O14" s="382">
        <f>IFERROR(M14-L14,"-")</f>
        <v>3.354652413771575E-2</v>
      </c>
      <c r="P14" s="382" t="str">
        <f t="shared" ref="P14:X14" si="5">IFERROR(N14-M14,"-")</f>
        <v>-</v>
      </c>
      <c r="Q14" s="382" t="str">
        <f t="shared" si="5"/>
        <v>-</v>
      </c>
      <c r="R14" s="382" t="str">
        <f t="shared" si="5"/>
        <v>-</v>
      </c>
      <c r="S14" s="382" t="str">
        <f t="shared" si="5"/>
        <v>-</v>
      </c>
      <c r="T14" s="382" t="str">
        <f t="shared" si="5"/>
        <v>-</v>
      </c>
      <c r="U14" s="382" t="str">
        <f t="shared" si="5"/>
        <v>-</v>
      </c>
      <c r="V14" s="382" t="str">
        <f t="shared" si="5"/>
        <v>-</v>
      </c>
      <c r="W14" s="382" t="str">
        <f t="shared" si="5"/>
        <v>-</v>
      </c>
      <c r="X14" s="382" t="str">
        <f t="shared" si="5"/>
        <v>-</v>
      </c>
    </row>
    <row r="15" spans="3:24" ht="36" customHeight="1">
      <c r="C15" s="28" t="s">
        <v>451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3:24">
      <c r="S16"/>
    </row>
    <row r="17" spans="4:19">
      <c r="S17"/>
    </row>
    <row r="20" spans="4:19"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</row>
    <row r="21" spans="4:19">
      <c r="D21" s="383"/>
      <c r="E21" s="383"/>
      <c r="F21" s="383"/>
      <c r="G21" s="383"/>
      <c r="H21" s="383"/>
      <c r="I21" s="92" t="s">
        <v>94</v>
      </c>
      <c r="J21" s="278"/>
      <c r="K21" s="383"/>
      <c r="L21" s="383"/>
      <c r="M21" s="383"/>
      <c r="N21" s="383"/>
      <c r="O21" s="383"/>
    </row>
    <row r="22" spans="4:19">
      <c r="D22" s="383"/>
      <c r="E22" s="383"/>
      <c r="F22" s="383"/>
      <c r="G22" s="383"/>
      <c r="H22" s="383"/>
      <c r="I22" s="92"/>
      <c r="J22" s="278"/>
      <c r="K22" s="383"/>
      <c r="L22" s="383"/>
      <c r="M22" s="383"/>
      <c r="N22" s="383"/>
      <c r="O22" s="383"/>
    </row>
    <row r="33" spans="19:20">
      <c r="S33"/>
      <c r="T33"/>
    </row>
    <row r="34" spans="19:20">
      <c r="S34"/>
      <c r="T34"/>
    </row>
    <row r="35" spans="19:20">
      <c r="S35"/>
      <c r="T35"/>
    </row>
    <row r="36" spans="19:20">
      <c r="S36"/>
      <c r="T36"/>
    </row>
    <row r="37" spans="19:20">
      <c r="S37"/>
      <c r="T37"/>
    </row>
    <row r="38" spans="19:20">
      <c r="S38"/>
      <c r="T38"/>
    </row>
    <row r="39" spans="19:20">
      <c r="S39"/>
      <c r="T39"/>
    </row>
    <row r="40" spans="19:20">
      <c r="S40"/>
      <c r="T40"/>
    </row>
    <row r="41" spans="19:20">
      <c r="S41"/>
      <c r="T41"/>
    </row>
    <row r="42" spans="19:20">
      <c r="S42"/>
      <c r="T42"/>
    </row>
    <row r="43" spans="19:20">
      <c r="S43"/>
      <c r="T43"/>
    </row>
    <row r="44" spans="19:20">
      <c r="S44"/>
      <c r="T44"/>
    </row>
    <row r="45" spans="19:20">
      <c r="S45"/>
      <c r="T45"/>
    </row>
    <row r="46" spans="19:20">
      <c r="S46"/>
      <c r="T46"/>
    </row>
    <row r="47" spans="19:20">
      <c r="S47"/>
      <c r="T47"/>
    </row>
    <row r="48" spans="19:20">
      <c r="S48"/>
      <c r="T48"/>
    </row>
    <row r="49" spans="19:20">
      <c r="S49"/>
      <c r="T49"/>
    </row>
    <row r="50" spans="19:20">
      <c r="S50"/>
      <c r="T50"/>
    </row>
    <row r="51" spans="19:20">
      <c r="S51"/>
      <c r="T51"/>
    </row>
    <row r="52" spans="19:20">
      <c r="S52"/>
      <c r="T52"/>
    </row>
    <row r="53" spans="19:20">
      <c r="S53"/>
      <c r="T53"/>
    </row>
    <row r="54" spans="19:20">
      <c r="S54"/>
      <c r="T54"/>
    </row>
    <row r="55" spans="19:20">
      <c r="S55"/>
      <c r="T55"/>
    </row>
    <row r="56" spans="19:20">
      <c r="S56"/>
      <c r="T56"/>
    </row>
    <row r="57" spans="19:20">
      <c r="S57"/>
      <c r="T57"/>
    </row>
    <row r="58" spans="19:20">
      <c r="S58"/>
      <c r="T58"/>
    </row>
    <row r="59" spans="19:20">
      <c r="S59"/>
      <c r="T59"/>
    </row>
    <row r="60" spans="19:20">
      <c r="S60"/>
      <c r="T60"/>
    </row>
    <row r="61" spans="19:20">
      <c r="S61"/>
      <c r="T61"/>
    </row>
    <row r="62" spans="19:20">
      <c r="S62"/>
      <c r="T62"/>
    </row>
    <row r="63" spans="19:20">
      <c r="S63"/>
      <c r="T63"/>
    </row>
    <row r="64" spans="19:20">
      <c r="S64"/>
      <c r="T64"/>
    </row>
    <row r="65" spans="19:20">
      <c r="S65"/>
      <c r="T65"/>
    </row>
  </sheetData>
  <mergeCells count="3">
    <mergeCell ref="C3:X3"/>
    <mergeCell ref="C15:X15"/>
    <mergeCell ref="I21:I22"/>
  </mergeCells>
  <hyperlinks>
    <hyperlink ref="I21:I22" location="'grafica indice de satisfacción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N38:N39"/>
  <sheetViews>
    <sheetView showGridLines="0" zoomScaleNormal="100" workbookViewId="0"/>
  </sheetViews>
  <sheetFormatPr baseColWidth="10" defaultRowHeight="12.75"/>
  <sheetData>
    <row r="38" spans="14:14">
      <c r="N38" s="106" t="s">
        <v>67</v>
      </c>
    </row>
    <row r="39" spans="14:14">
      <c r="N39" s="106"/>
    </row>
  </sheetData>
  <mergeCells count="1">
    <mergeCell ref="N38:N39"/>
  </mergeCells>
  <hyperlinks>
    <hyperlink ref="N38:N39" location="'Índice satisfacción agrupad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C2:U32"/>
  <sheetViews>
    <sheetView showGridLines="0" zoomScaleNormal="100" workbookViewId="0"/>
  </sheetViews>
  <sheetFormatPr baseColWidth="10" defaultRowHeight="12.75"/>
  <cols>
    <col min="1" max="2" width="11.42578125" style="384"/>
    <col min="3" max="3" width="16.28515625" style="384" customWidth="1"/>
    <col min="4" max="6" width="9.7109375" style="384" customWidth="1"/>
    <col min="7" max="7" width="9.7109375" style="384" hidden="1" customWidth="1"/>
    <col min="8" max="8" width="9.28515625" style="384" hidden="1" customWidth="1"/>
    <col min="9" max="9" width="10.85546875" style="384" hidden="1" customWidth="1"/>
    <col min="10" max="12" width="11.42578125" style="384" hidden="1" customWidth="1"/>
    <col min="13" max="15" width="10.85546875" hidden="1" customWidth="1"/>
    <col min="16" max="17" width="13.85546875" hidden="1" customWidth="1"/>
    <col min="18" max="18" width="14.85546875" style="384" hidden="1" customWidth="1"/>
    <col min="19" max="20" width="18" style="384" customWidth="1"/>
    <col min="21" max="21" width="17.5703125" style="384" customWidth="1"/>
    <col min="22" max="22" width="20.28515625" style="384" customWidth="1"/>
    <col min="23" max="23" width="23.28515625" style="384" customWidth="1"/>
    <col min="24" max="24" width="19.85546875" style="384" customWidth="1"/>
    <col min="25" max="25" width="5.85546875" style="384" customWidth="1"/>
    <col min="26" max="26" width="16.85546875" style="384" customWidth="1"/>
    <col min="27" max="27" width="18.140625" style="384" customWidth="1"/>
    <col min="28" max="28" width="20" style="384" customWidth="1"/>
    <col min="29" max="29" width="17.7109375" style="384" customWidth="1"/>
    <col min="30" max="30" width="17.28515625" style="384" customWidth="1"/>
    <col min="31" max="31" width="14.5703125" style="384" customWidth="1"/>
    <col min="32" max="32" width="19.7109375" style="384" bestFit="1" customWidth="1"/>
    <col min="33" max="33" width="19.7109375" style="384" customWidth="1"/>
    <col min="34" max="34" width="15" style="384" customWidth="1"/>
    <col min="35" max="35" width="21.28515625" style="384" customWidth="1"/>
    <col min="36" max="36" width="11.85546875" style="384" customWidth="1"/>
    <col min="37" max="37" width="10" style="384" customWidth="1"/>
    <col min="38" max="38" width="16.28515625" style="384" customWidth="1"/>
    <col min="39" max="39" width="13.42578125" style="384" customWidth="1"/>
    <col min="40" max="40" width="15.85546875" style="384" bestFit="1" customWidth="1"/>
    <col min="41" max="41" width="19.28515625" style="384" bestFit="1" customWidth="1"/>
    <col min="42" max="42" width="10.7109375" style="384" customWidth="1"/>
    <col min="43" max="43" width="18.28515625" style="384" bestFit="1" customWidth="1"/>
    <col min="44" max="45" width="14.5703125" style="384" bestFit="1" customWidth="1"/>
    <col min="46" max="46" width="19" style="384" bestFit="1" customWidth="1"/>
    <col min="47" max="47" width="18.28515625" style="384" bestFit="1" customWidth="1"/>
    <col min="48" max="48" width="15.7109375" style="384" bestFit="1" customWidth="1"/>
    <col min="49" max="49" width="16.5703125" style="384" bestFit="1" customWidth="1"/>
    <col min="50" max="50" width="18.140625" style="384" bestFit="1" customWidth="1"/>
    <col min="51" max="51" width="5.7109375" style="384" customWidth="1"/>
    <col min="52" max="52" width="18.5703125" style="384" bestFit="1" customWidth="1"/>
    <col min="53" max="53" width="12.140625" style="384" bestFit="1" customWidth="1"/>
    <col min="54" max="54" width="17.5703125" style="384" bestFit="1" customWidth="1"/>
    <col min="55" max="55" width="16.7109375" style="384" bestFit="1" customWidth="1"/>
    <col min="56" max="56" width="18.140625" style="384" bestFit="1" customWidth="1"/>
    <col min="57" max="57" width="17.28515625" style="384" bestFit="1" customWidth="1"/>
    <col min="58" max="58" width="18.42578125" style="384" bestFit="1" customWidth="1"/>
    <col min="59" max="59" width="25.85546875" style="384" bestFit="1" customWidth="1"/>
    <col min="60" max="60" width="28.42578125" style="384" bestFit="1" customWidth="1"/>
    <col min="61" max="61" width="25.5703125" style="384" bestFit="1" customWidth="1"/>
    <col min="62" max="62" width="30" style="384" bestFit="1" customWidth="1"/>
    <col min="63" max="63" width="22.42578125" style="384" bestFit="1" customWidth="1"/>
    <col min="64" max="64" width="32.42578125" style="384" bestFit="1" customWidth="1"/>
    <col min="65" max="65" width="29.42578125" style="384" bestFit="1" customWidth="1"/>
    <col min="66" max="66" width="27.7109375" style="384" bestFit="1" customWidth="1"/>
    <col min="67" max="67" width="16.5703125" style="384" bestFit="1" customWidth="1"/>
    <col min="68" max="68" width="23.85546875" style="384" bestFit="1" customWidth="1"/>
    <col min="69" max="69" width="21.85546875" style="384" bestFit="1" customWidth="1"/>
    <col min="70" max="70" width="14.85546875" style="384" bestFit="1" customWidth="1"/>
    <col min="71" max="71" width="17.5703125" style="384" bestFit="1" customWidth="1"/>
    <col min="72" max="72" width="14.85546875" style="384" bestFit="1" customWidth="1"/>
    <col min="73" max="73" width="19.28515625" style="384" bestFit="1" customWidth="1"/>
    <col min="74" max="74" width="18" style="384" bestFit="1" customWidth="1"/>
    <col min="75" max="75" width="17.5703125" style="384" bestFit="1" customWidth="1"/>
    <col min="76" max="76" width="20.28515625" style="384" bestFit="1" customWidth="1"/>
    <col min="77" max="77" width="23.28515625" style="384" bestFit="1" customWidth="1"/>
    <col min="78" max="78" width="19.85546875" style="384" bestFit="1" customWidth="1"/>
    <col min="79" max="79" width="5.85546875" style="384" customWidth="1"/>
    <col min="80" max="80" width="16.85546875" style="384" bestFit="1" customWidth="1"/>
    <col min="81" max="81" width="18.140625" style="384" bestFit="1" customWidth="1"/>
    <col min="82" max="82" width="20" style="384" bestFit="1" customWidth="1"/>
    <col min="83" max="83" width="17.7109375" style="384" bestFit="1" customWidth="1"/>
    <col min="84" max="84" width="17.28515625" style="384" bestFit="1" customWidth="1"/>
    <col min="85" max="85" width="14.5703125" style="384" bestFit="1" customWidth="1"/>
    <col min="86" max="87" width="19.7109375" style="384" bestFit="1" customWidth="1"/>
    <col min="88" max="88" width="15" style="384" bestFit="1" customWidth="1"/>
    <col min="89" max="89" width="21.28515625" style="384" bestFit="1" customWidth="1"/>
    <col min="90" max="90" width="11.85546875" style="384" bestFit="1" customWidth="1"/>
    <col min="91" max="91" width="10" style="384" customWidth="1"/>
    <col min="92" max="92" width="16.28515625" style="384" bestFit="1" customWidth="1"/>
    <col min="93" max="93" width="13.42578125" style="384" bestFit="1" customWidth="1"/>
    <col min="94" max="94" width="15.85546875" style="384" bestFit="1" customWidth="1"/>
    <col min="95" max="95" width="19.28515625" style="384" bestFit="1" customWidth="1"/>
    <col min="96" max="96" width="10.7109375" style="384" customWidth="1"/>
    <col min="97" max="97" width="18.28515625" style="384" bestFit="1" customWidth="1"/>
    <col min="98" max="99" width="14.5703125" style="384" bestFit="1" customWidth="1"/>
    <col min="100" max="100" width="19" style="384" bestFit="1" customWidth="1"/>
    <col min="101" max="101" width="18.28515625" style="384" bestFit="1" customWidth="1"/>
    <col min="102" max="102" width="15.7109375" style="384" bestFit="1" customWidth="1"/>
    <col min="103" max="103" width="16.5703125" style="384" bestFit="1" customWidth="1"/>
    <col min="104" max="104" width="18.140625" style="384" bestFit="1" customWidth="1"/>
    <col min="105" max="105" width="5.7109375" style="384" customWidth="1"/>
    <col min="106" max="106" width="18.5703125" style="384" bestFit="1" customWidth="1"/>
    <col min="107" max="107" width="12.140625" style="384" bestFit="1" customWidth="1"/>
    <col min="108" max="108" width="17.5703125" style="384" bestFit="1" customWidth="1"/>
    <col min="109" max="109" width="16.7109375" style="384" bestFit="1" customWidth="1"/>
    <col min="110" max="110" width="18.140625" style="384" bestFit="1" customWidth="1"/>
    <col min="111" max="111" width="17.28515625" style="384" bestFit="1" customWidth="1"/>
    <col min="112" max="112" width="18.42578125" style="384" bestFit="1" customWidth="1"/>
    <col min="113" max="113" width="25.85546875" style="384" bestFit="1" customWidth="1"/>
    <col min="114" max="114" width="28.42578125" style="384" bestFit="1" customWidth="1"/>
    <col min="115" max="115" width="25.5703125" style="384" bestFit="1" customWidth="1"/>
    <col min="116" max="116" width="30" style="384" bestFit="1" customWidth="1"/>
    <col min="117" max="117" width="22.42578125" style="384" bestFit="1" customWidth="1"/>
    <col min="118" max="118" width="32.42578125" style="384" bestFit="1" customWidth="1"/>
    <col min="119" max="119" width="29.42578125" style="384" bestFit="1" customWidth="1"/>
    <col min="120" max="120" width="27.7109375" style="384" bestFit="1" customWidth="1"/>
    <col min="121" max="121" width="16.5703125" style="384" bestFit="1" customWidth="1"/>
    <col min="122" max="16384" width="11.42578125" style="384"/>
  </cols>
  <sheetData>
    <row r="2" spans="3:21" ht="32.25" customHeight="1">
      <c r="M2" s="384"/>
      <c r="N2" s="384"/>
      <c r="O2" s="384"/>
      <c r="P2" s="384"/>
      <c r="Q2" s="384"/>
    </row>
    <row r="3" spans="3:21" ht="36" customHeight="1">
      <c r="C3" s="385" t="s">
        <v>452</v>
      </c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</row>
    <row r="4" spans="3:21" ht="27.75" customHeight="1">
      <c r="C4" s="118"/>
      <c r="D4" s="118">
        <v>2009</v>
      </c>
      <c r="E4" s="118">
        <v>2010</v>
      </c>
      <c r="F4" s="109" t="s">
        <v>70</v>
      </c>
      <c r="G4" s="14" t="s">
        <v>148</v>
      </c>
      <c r="H4" s="14" t="s">
        <v>149</v>
      </c>
      <c r="I4" s="14" t="s">
        <v>438</v>
      </c>
      <c r="J4" s="14" t="s">
        <v>161</v>
      </c>
      <c r="K4" s="14" t="s">
        <v>162</v>
      </c>
      <c r="L4" s="14" t="s">
        <v>517</v>
      </c>
      <c r="M4" s="14" t="s">
        <v>219</v>
      </c>
      <c r="N4" s="14" t="s">
        <v>220</v>
      </c>
      <c r="O4" s="14" t="s">
        <v>518</v>
      </c>
      <c r="P4" s="13" t="s">
        <v>51</v>
      </c>
      <c r="Q4" s="13" t="s">
        <v>52</v>
      </c>
      <c r="R4" s="14" t="s">
        <v>519</v>
      </c>
      <c r="S4" s="13" t="s">
        <v>149</v>
      </c>
      <c r="T4" s="13" t="s">
        <v>111</v>
      </c>
      <c r="U4" s="14" t="s">
        <v>439</v>
      </c>
    </row>
    <row r="5" spans="3:21" ht="15" customHeight="1">
      <c r="C5" s="386" t="s">
        <v>92</v>
      </c>
      <c r="D5" s="387">
        <v>8.8709677419354858</v>
      </c>
      <c r="E5" s="387">
        <v>8.9253731343283587</v>
      </c>
      <c r="F5" s="290">
        <f t="shared" ref="F5:F21" si="0">E5-D5</f>
        <v>5.4405392392872898E-2</v>
      </c>
      <c r="G5" s="388">
        <v>0</v>
      </c>
      <c r="H5" s="388">
        <v>9.1176470588235308</v>
      </c>
      <c r="I5" s="80" t="s">
        <v>90</v>
      </c>
      <c r="J5" s="388">
        <v>9.0882352941176485</v>
      </c>
      <c r="K5" s="388">
        <v>9.2727272727272716</v>
      </c>
      <c r="L5" s="389">
        <f t="shared" ref="L5:L21" si="1">K5-J5</f>
        <v>0.18449197860962308</v>
      </c>
      <c r="M5" s="388">
        <v>8.8490566037735849</v>
      </c>
      <c r="N5" s="388">
        <v>9.2448979591836729</v>
      </c>
      <c r="O5" s="389">
        <f t="shared" ref="O5:O21" si="2">N5-M5</f>
        <v>0.39584135541008791</v>
      </c>
      <c r="P5" s="387">
        <v>9.25</v>
      </c>
      <c r="Q5" s="387">
        <v>9.0909090909090899</v>
      </c>
      <c r="R5" s="290">
        <f>Q5-P5</f>
        <v>-0.15909090909091006</v>
      </c>
      <c r="S5" s="387">
        <v>9.1176470588235308</v>
      </c>
      <c r="T5" s="387">
        <v>8.5961538461538485</v>
      </c>
      <c r="U5" s="290">
        <f>T5-S5</f>
        <v>-0.52149321266968229</v>
      </c>
    </row>
    <row r="6" spans="3:21" ht="15" customHeight="1">
      <c r="C6" s="386" t="s">
        <v>393</v>
      </c>
      <c r="D6" s="387">
        <v>8.5345433255269256</v>
      </c>
      <c r="E6" s="387">
        <v>8.5365429234338901</v>
      </c>
      <c r="F6" s="290">
        <f t="shared" si="0"/>
        <v>1.9995979069644676E-3</v>
      </c>
      <c r="G6" s="388">
        <v>0</v>
      </c>
      <c r="H6" s="388">
        <v>8.4236252545824701</v>
      </c>
      <c r="I6" s="80" t="s">
        <v>90</v>
      </c>
      <c r="J6" s="388">
        <v>8.4822521419828778</v>
      </c>
      <c r="K6" s="388">
        <v>8.4463350785340285</v>
      </c>
      <c r="L6" s="389">
        <f t="shared" si="1"/>
        <v>-3.5917063448849262E-2</v>
      </c>
      <c r="M6" s="388">
        <v>8.5253419147224481</v>
      </c>
      <c r="N6" s="388">
        <v>8.4942810457516416</v>
      </c>
      <c r="O6" s="389">
        <f t="shared" si="2"/>
        <v>-3.106086897080651E-2</v>
      </c>
      <c r="P6" s="387">
        <v>8.3027989821882944</v>
      </c>
      <c r="Q6" s="387">
        <v>8.6686046511627932</v>
      </c>
      <c r="R6" s="290">
        <f t="shared" ref="R6:R21" si="3">Q6-P6</f>
        <v>0.36580566897449884</v>
      </c>
      <c r="S6" s="387">
        <v>8.4236252545824701</v>
      </c>
      <c r="T6" s="387">
        <v>8.6783505154639133</v>
      </c>
      <c r="U6" s="290">
        <f t="shared" ref="U6:U21" si="4">T6-S6</f>
        <v>0.25472526088144321</v>
      </c>
    </row>
    <row r="7" spans="3:21" ht="15" customHeight="1">
      <c r="C7" s="386" t="s">
        <v>157</v>
      </c>
      <c r="D7" s="387">
        <v>8.6666666666666714</v>
      </c>
      <c r="E7" s="387">
        <v>8.5228758169934604</v>
      </c>
      <c r="F7" s="290">
        <f t="shared" si="0"/>
        <v>-0.14379084967321099</v>
      </c>
      <c r="G7" s="388">
        <v>0</v>
      </c>
      <c r="H7" s="388">
        <v>8.5555555555555536</v>
      </c>
      <c r="I7" s="80" t="s">
        <v>90</v>
      </c>
      <c r="J7" s="388">
        <v>8.7848101265822809</v>
      </c>
      <c r="K7" s="388">
        <v>8.5686274509803901</v>
      </c>
      <c r="L7" s="389">
        <f t="shared" si="1"/>
        <v>-0.21618267560189075</v>
      </c>
      <c r="M7" s="388">
        <v>8.6637931034482811</v>
      </c>
      <c r="N7" s="388">
        <v>8.6422018348623837</v>
      </c>
      <c r="O7" s="389">
        <f t="shared" si="2"/>
        <v>-2.1591268585897438E-2</v>
      </c>
      <c r="P7" s="387">
        <v>8.5625</v>
      </c>
      <c r="Q7" s="387">
        <v>8.4473684210526336</v>
      </c>
      <c r="R7" s="290">
        <f t="shared" si="3"/>
        <v>-0.11513157894736636</v>
      </c>
      <c r="S7" s="387">
        <v>8.5555555555555536</v>
      </c>
      <c r="T7" s="387">
        <v>8.2222222222222232</v>
      </c>
      <c r="U7" s="290">
        <f t="shared" si="4"/>
        <v>-0.33333333333333037</v>
      </c>
    </row>
    <row r="8" spans="3:21" ht="15" customHeight="1">
      <c r="C8" s="390" t="s">
        <v>76</v>
      </c>
      <c r="D8" s="391">
        <v>8.5633802816901436</v>
      </c>
      <c r="E8" s="391">
        <v>8.5</v>
      </c>
      <c r="F8" s="290">
        <f t="shared" si="0"/>
        <v>-6.3380281690143647E-2</v>
      </c>
      <c r="G8" s="392">
        <v>0</v>
      </c>
      <c r="H8" s="392">
        <v>8.5348837209302335</v>
      </c>
      <c r="I8" s="80" t="s">
        <v>90</v>
      </c>
      <c r="J8" s="392">
        <v>8.6000000000000014</v>
      </c>
      <c r="K8" s="392">
        <v>8.545454545454545</v>
      </c>
      <c r="L8" s="389">
        <f t="shared" si="1"/>
        <v>-5.4545454545456451E-2</v>
      </c>
      <c r="M8" s="392">
        <v>8.5660377358490596</v>
      </c>
      <c r="N8" s="392">
        <v>8.5581395348837201</v>
      </c>
      <c r="O8" s="389">
        <f t="shared" si="2"/>
        <v>-7.8982009653394414E-3</v>
      </c>
      <c r="P8" s="391">
        <v>8.6111111111111089</v>
      </c>
      <c r="Q8" s="391">
        <v>8.3157894736842088</v>
      </c>
      <c r="R8" s="290">
        <f t="shared" si="3"/>
        <v>-0.2953216374269001</v>
      </c>
      <c r="S8" s="391">
        <v>8.5348837209302335</v>
      </c>
      <c r="T8" s="391">
        <v>8.31111111111111</v>
      </c>
      <c r="U8" s="290">
        <f t="shared" si="4"/>
        <v>-0.2237726098191235</v>
      </c>
    </row>
    <row r="9" spans="3:21" ht="15" customHeight="1">
      <c r="C9" s="386" t="s">
        <v>87</v>
      </c>
      <c r="D9" s="387">
        <v>8.5573770491803316</v>
      </c>
      <c r="E9" s="387">
        <v>8.4758064516128986</v>
      </c>
      <c r="F9" s="290">
        <f t="shared" si="0"/>
        <v>-8.1570597567433012E-2</v>
      </c>
      <c r="G9" s="388">
        <v>0</v>
      </c>
      <c r="H9" s="388">
        <v>8.5932203389830484</v>
      </c>
      <c r="I9" s="80" t="s">
        <v>90</v>
      </c>
      <c r="J9" s="388">
        <v>8.4520547945205475</v>
      </c>
      <c r="K9" s="388">
        <v>8.5</v>
      </c>
      <c r="L9" s="389">
        <f t="shared" si="1"/>
        <v>4.7945205479452468E-2</v>
      </c>
      <c r="M9" s="388">
        <v>8.4459459459459456</v>
      </c>
      <c r="N9" s="388">
        <v>8.5</v>
      </c>
      <c r="O9" s="389">
        <f t="shared" si="2"/>
        <v>5.405405405405439E-2</v>
      </c>
      <c r="P9" s="387">
        <v>8.5</v>
      </c>
      <c r="Q9" s="387">
        <v>8.2641509433962259</v>
      </c>
      <c r="R9" s="290">
        <f t="shared" si="3"/>
        <v>-0.23584905660377409</v>
      </c>
      <c r="S9" s="387">
        <v>8.5932203389830484</v>
      </c>
      <c r="T9" s="387">
        <v>8.4067796610169481</v>
      </c>
      <c r="U9" s="290">
        <f t="shared" si="4"/>
        <v>-0.18644067796610031</v>
      </c>
    </row>
    <row r="10" spans="3:21" ht="15" customHeight="1">
      <c r="C10" s="386" t="s">
        <v>392</v>
      </c>
      <c r="D10" s="387">
        <v>8.3571428571428523</v>
      </c>
      <c r="E10" s="387">
        <v>8.4745762711864412</v>
      </c>
      <c r="F10" s="290">
        <f t="shared" si="0"/>
        <v>0.11743341404358887</v>
      </c>
      <c r="G10" s="388">
        <v>0</v>
      </c>
      <c r="H10" s="388">
        <v>8.2272727272727266</v>
      </c>
      <c r="I10" s="80" t="s">
        <v>90</v>
      </c>
      <c r="J10" s="388">
        <v>8.4864864864864842</v>
      </c>
      <c r="K10" s="388">
        <v>8.3783783783783772</v>
      </c>
      <c r="L10" s="389">
        <f t="shared" si="1"/>
        <v>-0.108108108108107</v>
      </c>
      <c r="M10" s="388">
        <v>8.4791666666666625</v>
      </c>
      <c r="N10" s="388">
        <v>8.3999999999999986</v>
      </c>
      <c r="O10" s="389">
        <f t="shared" si="2"/>
        <v>-7.9166666666663943E-2</v>
      </c>
      <c r="P10" s="387">
        <v>8.35</v>
      </c>
      <c r="Q10" s="387">
        <v>7.6666666666666661</v>
      </c>
      <c r="R10" s="290">
        <f t="shared" si="3"/>
        <v>-0.68333333333333357</v>
      </c>
      <c r="S10" s="387">
        <v>8.2272727272727266</v>
      </c>
      <c r="T10" s="387">
        <v>8.2962962962962941</v>
      </c>
      <c r="U10" s="290">
        <f t="shared" si="4"/>
        <v>6.9023569023567433E-2</v>
      </c>
    </row>
    <row r="11" spans="3:21" ht="15" customHeight="1">
      <c r="C11" s="393" t="s">
        <v>81</v>
      </c>
      <c r="D11" s="394">
        <v>8.3783273946761927</v>
      </c>
      <c r="E11" s="394">
        <v>8.3686890114552561</v>
      </c>
      <c r="F11" s="394">
        <f t="shared" si="0"/>
        <v>-9.638383220936575E-3</v>
      </c>
      <c r="G11" s="395">
        <v>0</v>
      </c>
      <c r="H11" s="395">
        <v>8.3499812241832476</v>
      </c>
      <c r="I11" s="396" t="s">
        <v>90</v>
      </c>
      <c r="J11" s="395">
        <v>8.3799999999999972</v>
      </c>
      <c r="K11" s="395">
        <v>8.3337880854934312</v>
      </c>
      <c r="L11" s="397">
        <f t="shared" si="1"/>
        <v>-4.6211914506566032E-2</v>
      </c>
      <c r="M11" s="395">
        <v>8.3588743382558022</v>
      </c>
      <c r="N11" s="395">
        <v>8.3609518348623837</v>
      </c>
      <c r="O11" s="397">
        <f t="shared" si="2"/>
        <v>2.0774966065815192E-3</v>
      </c>
      <c r="P11" s="394">
        <v>8.3082373782108139</v>
      </c>
      <c r="Q11" s="394">
        <v>8.3662587412587648</v>
      </c>
      <c r="R11" s="394">
        <f t="shared" si="3"/>
        <v>5.8021363047950913E-2</v>
      </c>
      <c r="S11" s="394">
        <v>8.3499812241832476</v>
      </c>
      <c r="T11" s="394">
        <v>8.3835277483209634</v>
      </c>
      <c r="U11" s="394">
        <f>T11-S11</f>
        <v>3.354652413771575E-2</v>
      </c>
    </row>
    <row r="12" spans="3:21" ht="15" customHeight="1">
      <c r="C12" s="386" t="s">
        <v>77</v>
      </c>
      <c r="D12" s="387">
        <v>8.2415316642120668</v>
      </c>
      <c r="E12" s="387">
        <v>8.3478964401294498</v>
      </c>
      <c r="F12" s="290">
        <f t="shared" si="0"/>
        <v>0.10636477591738291</v>
      </c>
      <c r="G12" s="388">
        <v>0</v>
      </c>
      <c r="H12" s="388">
        <v>8.2676399026764003</v>
      </c>
      <c r="I12" s="80" t="s">
        <v>90</v>
      </c>
      <c r="J12" s="388">
        <v>8.2982954545454515</v>
      </c>
      <c r="K12" s="388">
        <v>8.3805031446540816</v>
      </c>
      <c r="L12" s="389">
        <f t="shared" si="1"/>
        <v>8.220769010863016E-2</v>
      </c>
      <c r="M12" s="388">
        <v>8.264344262295074</v>
      </c>
      <c r="N12" s="388">
        <v>8.3846153846153797</v>
      </c>
      <c r="O12" s="389">
        <f t="shared" si="2"/>
        <v>0.12027112232030568</v>
      </c>
      <c r="P12" s="387">
        <v>8.3597560975609735</v>
      </c>
      <c r="Q12" s="387">
        <v>8.3138297872340345</v>
      </c>
      <c r="R12" s="290">
        <f t="shared" si="3"/>
        <v>-4.5926310326938946E-2</v>
      </c>
      <c r="S12" s="387">
        <v>8.2676399026764003</v>
      </c>
      <c r="T12" s="387">
        <v>8.2977667493796456</v>
      </c>
      <c r="U12" s="290">
        <f t="shared" si="4"/>
        <v>3.0126846703245391E-2</v>
      </c>
    </row>
    <row r="13" spans="3:21" ht="15" customHeight="1">
      <c r="C13" s="386" t="s">
        <v>84</v>
      </c>
      <c r="D13" s="387">
        <v>8.4760765550239245</v>
      </c>
      <c r="E13" s="387">
        <v>8.3195121951219644</v>
      </c>
      <c r="F13" s="290">
        <f t="shared" si="0"/>
        <v>-0.15656435990196016</v>
      </c>
      <c r="G13" s="388">
        <v>0</v>
      </c>
      <c r="H13" s="388">
        <v>8.4645669291338521</v>
      </c>
      <c r="I13" s="80" t="s">
        <v>90</v>
      </c>
      <c r="J13" s="388">
        <v>8.3442622950819629</v>
      </c>
      <c r="K13" s="388">
        <v>8.3228699551569463</v>
      </c>
      <c r="L13" s="389">
        <f t="shared" si="1"/>
        <v>-2.1392339925016657E-2</v>
      </c>
      <c r="M13" s="388">
        <v>8.3593749999999982</v>
      </c>
      <c r="N13" s="388">
        <v>8.3083333333333318</v>
      </c>
      <c r="O13" s="389">
        <f t="shared" si="2"/>
        <v>-5.104166666666643E-2</v>
      </c>
      <c r="P13" s="387">
        <v>8.3209302325581369</v>
      </c>
      <c r="Q13" s="387">
        <v>8.2797927461139995</v>
      </c>
      <c r="R13" s="290">
        <f t="shared" si="3"/>
        <v>-4.1137486444137394E-2</v>
      </c>
      <c r="S13" s="387">
        <v>8.4645669291338521</v>
      </c>
      <c r="T13" s="387">
        <v>8.3250000000000064</v>
      </c>
      <c r="U13" s="290">
        <f t="shared" si="4"/>
        <v>-0.13956692913384572</v>
      </c>
    </row>
    <row r="14" spans="3:21" ht="15" customHeight="1">
      <c r="C14" s="390" t="s">
        <v>82</v>
      </c>
      <c r="D14" s="391">
        <v>8.4722222222222214</v>
      </c>
      <c r="E14" s="391">
        <v>8.3103448275862029</v>
      </c>
      <c r="F14" s="290">
        <f t="shared" si="0"/>
        <v>-0.16187739463601858</v>
      </c>
      <c r="G14" s="392">
        <v>0</v>
      </c>
      <c r="H14" s="392">
        <v>8.491803278688522</v>
      </c>
      <c r="I14" s="80" t="s">
        <v>90</v>
      </c>
      <c r="J14" s="392">
        <v>8.2999999999999989</v>
      </c>
      <c r="K14" s="392">
        <v>8.3548387096774199</v>
      </c>
      <c r="L14" s="389">
        <f t="shared" si="1"/>
        <v>5.4838709677420994E-2</v>
      </c>
      <c r="M14" s="392">
        <v>8.3571428571428559</v>
      </c>
      <c r="N14" s="392">
        <v>8.2499999999999982</v>
      </c>
      <c r="O14" s="389">
        <f t="shared" si="2"/>
        <v>-0.10714285714285765</v>
      </c>
      <c r="P14" s="391">
        <v>8.3703703703703702</v>
      </c>
      <c r="Q14" s="391">
        <v>8.1794871794871788</v>
      </c>
      <c r="R14" s="290">
        <f t="shared" si="3"/>
        <v>-0.19088319088319139</v>
      </c>
      <c r="S14" s="391">
        <v>8.491803278688522</v>
      </c>
      <c r="T14" s="391">
        <v>8.2089552238805972</v>
      </c>
      <c r="U14" s="290">
        <f t="shared" si="4"/>
        <v>-0.28284805480792485</v>
      </c>
    </row>
    <row r="15" spans="3:21" ht="15" customHeight="1">
      <c r="C15" s="386" t="s">
        <v>78</v>
      </c>
      <c r="D15" s="387">
        <v>8.5288461538461462</v>
      </c>
      <c r="E15" s="387">
        <v>8.3066666666666649</v>
      </c>
      <c r="F15" s="290">
        <f t="shared" si="0"/>
        <v>-0.22217948717948133</v>
      </c>
      <c r="G15" s="388">
        <v>0</v>
      </c>
      <c r="H15" s="388">
        <v>8.5774647887323923</v>
      </c>
      <c r="I15" s="80" t="s">
        <v>90</v>
      </c>
      <c r="J15" s="388">
        <v>8.5079365079365061</v>
      </c>
      <c r="K15" s="388">
        <v>8.5526315789473681</v>
      </c>
      <c r="L15" s="389">
        <f t="shared" si="1"/>
        <v>4.4695071010862009E-2</v>
      </c>
      <c r="M15" s="388">
        <v>8.4999999999999982</v>
      </c>
      <c r="N15" s="388">
        <v>8.4893617021276597</v>
      </c>
      <c r="O15" s="389">
        <f t="shared" si="2"/>
        <v>-1.0638297872338498E-2</v>
      </c>
      <c r="P15" s="387">
        <v>8.5675675675675667</v>
      </c>
      <c r="Q15" s="387">
        <v>8.4090909090909101</v>
      </c>
      <c r="R15" s="290">
        <f t="shared" si="3"/>
        <v>-0.1584766584766566</v>
      </c>
      <c r="S15" s="387">
        <v>8.5774647887323923</v>
      </c>
      <c r="T15" s="387">
        <v>8.2976190476190386</v>
      </c>
      <c r="U15" s="290">
        <f t="shared" si="4"/>
        <v>-0.2798457411133537</v>
      </c>
    </row>
    <row r="16" spans="3:21" ht="15" customHeight="1">
      <c r="C16" s="386" t="s">
        <v>75</v>
      </c>
      <c r="D16" s="387">
        <v>8.3362068965517224</v>
      </c>
      <c r="E16" s="387">
        <v>8.2195121951219576</v>
      </c>
      <c r="F16" s="290">
        <f t="shared" si="0"/>
        <v>-0.11669470142976479</v>
      </c>
      <c r="G16" s="388">
        <v>0</v>
      </c>
      <c r="H16" s="388">
        <v>8.3174603174603146</v>
      </c>
      <c r="I16" s="80" t="s">
        <v>90</v>
      </c>
      <c r="J16" s="388">
        <v>8.4074074074074083</v>
      </c>
      <c r="K16" s="388">
        <v>8.2982456140350873</v>
      </c>
      <c r="L16" s="389">
        <f t="shared" si="1"/>
        <v>-0.10916179337232101</v>
      </c>
      <c r="M16" s="388">
        <v>8.3793103448275854</v>
      </c>
      <c r="N16" s="388">
        <v>8.2771084337349414</v>
      </c>
      <c r="O16" s="389">
        <f t="shared" si="2"/>
        <v>-0.10220191109264398</v>
      </c>
      <c r="P16" s="387">
        <v>8.3333333333333339</v>
      </c>
      <c r="Q16" s="387">
        <v>8.586206896551726</v>
      </c>
      <c r="R16" s="290">
        <f t="shared" si="3"/>
        <v>0.25287356321839205</v>
      </c>
      <c r="S16" s="387">
        <v>8.3174603174603146</v>
      </c>
      <c r="T16" s="387">
        <v>8.2528735632183867</v>
      </c>
      <c r="U16" s="290">
        <f t="shared" si="4"/>
        <v>-6.4586754241927835E-2</v>
      </c>
    </row>
    <row r="17" spans="3:21" ht="15" customHeight="1">
      <c r="C17" s="386" t="s">
        <v>85</v>
      </c>
      <c r="D17" s="387">
        <v>8.3500000000000032</v>
      </c>
      <c r="E17" s="387">
        <v>8.2026143790849702</v>
      </c>
      <c r="F17" s="290">
        <f t="shared" si="0"/>
        <v>-0.14738562091503304</v>
      </c>
      <c r="G17" s="388">
        <v>0</v>
      </c>
      <c r="H17" s="388">
        <v>8.2748091603053417</v>
      </c>
      <c r="I17" s="80" t="s">
        <v>90</v>
      </c>
      <c r="J17" s="388">
        <v>8.1029411764705923</v>
      </c>
      <c r="K17" s="388">
        <v>8.059523809523812</v>
      </c>
      <c r="L17" s="389">
        <f t="shared" si="1"/>
        <v>-4.3417366946780334E-2</v>
      </c>
      <c r="M17" s="388">
        <v>8.1285714285714317</v>
      </c>
      <c r="N17" s="388">
        <v>8.0804597701149437</v>
      </c>
      <c r="O17" s="389">
        <f t="shared" si="2"/>
        <v>-4.8111658456488016E-2</v>
      </c>
      <c r="P17" s="387">
        <v>8.0370370370370381</v>
      </c>
      <c r="Q17" s="387">
        <v>8.2631578947368407</v>
      </c>
      <c r="R17" s="290">
        <f t="shared" si="3"/>
        <v>0.22612085769980261</v>
      </c>
      <c r="S17" s="387">
        <v>8.2748091603053417</v>
      </c>
      <c r="T17" s="387">
        <v>8.3282442748091601</v>
      </c>
      <c r="U17" s="290">
        <f t="shared" si="4"/>
        <v>5.3435114503818326E-2</v>
      </c>
    </row>
    <row r="18" spans="3:21" ht="15" customHeight="1">
      <c r="C18" s="386" t="s">
        <v>91</v>
      </c>
      <c r="D18" s="387">
        <v>8.1916524701874067</v>
      </c>
      <c r="E18" s="387">
        <v>8.1929982046678482</v>
      </c>
      <c r="F18" s="290">
        <f t="shared" si="0"/>
        <v>1.3457344804415072E-3</v>
      </c>
      <c r="G18" s="388">
        <v>0</v>
      </c>
      <c r="H18" s="388">
        <v>8.2448132780082997</v>
      </c>
      <c r="I18" s="80" t="s">
        <v>90</v>
      </c>
      <c r="J18" s="388">
        <v>8.2033542976939291</v>
      </c>
      <c r="K18" s="388">
        <v>8.1562500000000053</v>
      </c>
      <c r="L18" s="389">
        <f t="shared" si="1"/>
        <v>-4.7104297693923769E-2</v>
      </c>
      <c r="M18" s="388">
        <v>8.1576763485477279</v>
      </c>
      <c r="N18" s="388">
        <v>8.2089864158829631</v>
      </c>
      <c r="O18" s="389">
        <f t="shared" si="2"/>
        <v>5.1310067335235132E-2</v>
      </c>
      <c r="P18" s="387">
        <v>8.25</v>
      </c>
      <c r="Q18" s="387">
        <v>8.1062801932367172</v>
      </c>
      <c r="R18" s="290">
        <f t="shared" si="3"/>
        <v>-0.14371980676328278</v>
      </c>
      <c r="S18" s="387">
        <v>8.2448132780082997</v>
      </c>
      <c r="T18" s="387">
        <v>8.1032388663967669</v>
      </c>
      <c r="U18" s="290">
        <f t="shared" si="4"/>
        <v>-0.14157441161153272</v>
      </c>
    </row>
    <row r="19" spans="3:21" ht="15" customHeight="1">
      <c r="C19" s="390" t="s">
        <v>79</v>
      </c>
      <c r="D19" s="391">
        <v>8.1946902654867273</v>
      </c>
      <c r="E19" s="391">
        <v>8.1487603305785115</v>
      </c>
      <c r="F19" s="290">
        <f t="shared" si="0"/>
        <v>-4.5929934908215841E-2</v>
      </c>
      <c r="G19" s="392">
        <v>0</v>
      </c>
      <c r="H19" s="392">
        <v>7.9999999999999991</v>
      </c>
      <c r="I19" s="80" t="s">
        <v>90</v>
      </c>
      <c r="J19" s="392">
        <v>8.1718750000000036</v>
      </c>
      <c r="K19" s="392">
        <v>8.1730769230769251</v>
      </c>
      <c r="L19" s="389">
        <f t="shared" si="1"/>
        <v>1.2019230769215739E-3</v>
      </c>
      <c r="M19" s="392">
        <v>8.2100000000000009</v>
      </c>
      <c r="N19" s="392">
        <v>8.1923076923076952</v>
      </c>
      <c r="O19" s="389">
        <f t="shared" si="2"/>
        <v>-1.7692307692305675E-2</v>
      </c>
      <c r="P19" s="391">
        <v>8.0416666666666679</v>
      </c>
      <c r="Q19" s="391">
        <v>7.9387755102040805</v>
      </c>
      <c r="R19" s="290">
        <f t="shared" si="3"/>
        <v>-0.1028911564625874</v>
      </c>
      <c r="S19" s="391">
        <v>7.9999999999999991</v>
      </c>
      <c r="T19" s="391">
        <v>8.017241379310347</v>
      </c>
      <c r="U19" s="290">
        <f t="shared" si="4"/>
        <v>1.724137931034786E-2</v>
      </c>
    </row>
    <row r="20" spans="3:21" ht="15" customHeight="1">
      <c r="C20" s="386" t="s">
        <v>86</v>
      </c>
      <c r="D20" s="387">
        <v>8.3000000000000007</v>
      </c>
      <c r="E20" s="387">
        <v>8.0430107526881738</v>
      </c>
      <c r="F20" s="290">
        <f t="shared" si="0"/>
        <v>-0.25698924731182693</v>
      </c>
      <c r="G20" s="388">
        <v>0</v>
      </c>
      <c r="H20" s="388">
        <v>8.0217391304347796</v>
      </c>
      <c r="I20" s="80" t="s">
        <v>90</v>
      </c>
      <c r="J20" s="388">
        <v>8.4318181818181834</v>
      </c>
      <c r="K20" s="388">
        <v>7.8181818181818175</v>
      </c>
      <c r="L20" s="389">
        <f t="shared" si="1"/>
        <v>-0.61363636363636598</v>
      </c>
      <c r="M20" s="388">
        <v>8.3461538461538485</v>
      </c>
      <c r="N20" s="388">
        <v>7.9753086419753103</v>
      </c>
      <c r="O20" s="389">
        <f t="shared" si="2"/>
        <v>-0.37084520417853817</v>
      </c>
      <c r="P20" s="387">
        <v>8.0967741935483843</v>
      </c>
      <c r="Q20" s="387">
        <v>8.3636363636363615</v>
      </c>
      <c r="R20" s="290">
        <f t="shared" si="3"/>
        <v>0.26686217008797719</v>
      </c>
      <c r="S20" s="387">
        <v>8.0217391304347796</v>
      </c>
      <c r="T20" s="387">
        <v>8.5217391304347796</v>
      </c>
      <c r="U20" s="290">
        <f t="shared" si="4"/>
        <v>0.5</v>
      </c>
    </row>
    <row r="21" spans="3:21" ht="15" customHeight="1">
      <c r="C21" s="386" t="s">
        <v>83</v>
      </c>
      <c r="D21" s="387">
        <v>8.0378787878787854</v>
      </c>
      <c r="E21" s="387">
        <v>8.0117647058823511</v>
      </c>
      <c r="F21" s="290">
        <f t="shared" si="0"/>
        <v>-2.611408199643428E-2</v>
      </c>
      <c r="G21" s="388">
        <v>0</v>
      </c>
      <c r="H21" s="388">
        <v>7.9259259259259283</v>
      </c>
      <c r="I21" s="80" t="s">
        <v>90</v>
      </c>
      <c r="J21" s="388">
        <v>8.0634920634920633</v>
      </c>
      <c r="K21" s="388">
        <v>7.9866666666666681</v>
      </c>
      <c r="L21" s="389">
        <f t="shared" si="1"/>
        <v>-7.6825396825395131E-2</v>
      </c>
      <c r="M21" s="388">
        <v>8.0582524271844633</v>
      </c>
      <c r="N21" s="388">
        <v>7.9677419354838728</v>
      </c>
      <c r="O21" s="389">
        <f t="shared" si="2"/>
        <v>-9.0510491700590556E-2</v>
      </c>
      <c r="P21" s="387">
        <v>7.8999999999999995</v>
      </c>
      <c r="Q21" s="387">
        <v>8</v>
      </c>
      <c r="R21" s="290">
        <f t="shared" si="3"/>
        <v>0.10000000000000053</v>
      </c>
      <c r="S21" s="387">
        <v>7.9259259259259283</v>
      </c>
      <c r="T21" s="387">
        <v>8.0505050505050519</v>
      </c>
      <c r="U21" s="290">
        <f t="shared" si="4"/>
        <v>0.12457912457912368</v>
      </c>
    </row>
    <row r="22" spans="3:21" ht="36" customHeight="1">
      <c r="C22" s="173" t="s">
        <v>453</v>
      </c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</row>
    <row r="23" spans="3:21">
      <c r="C23" s="398"/>
      <c r="D23" s="398"/>
      <c r="E23" s="398"/>
      <c r="F23" s="398"/>
      <c r="G23" s="398"/>
      <c r="H23" s="398"/>
      <c r="I23" s="398"/>
      <c r="J23" s="398"/>
      <c r="M23" s="384"/>
      <c r="N23" s="384"/>
      <c r="O23" s="384"/>
      <c r="P23" s="384"/>
      <c r="Q23" s="384"/>
    </row>
    <row r="24" spans="3:21">
      <c r="C24" s="398"/>
      <c r="D24" s="398"/>
      <c r="E24" s="398"/>
      <c r="F24" s="398"/>
      <c r="G24" s="398"/>
      <c r="H24" s="398"/>
      <c r="I24" s="398"/>
      <c r="J24" s="398"/>
      <c r="M24" s="384"/>
      <c r="N24" s="384"/>
      <c r="O24" s="384"/>
      <c r="P24" s="384"/>
      <c r="Q24" s="384"/>
    </row>
    <row r="25" spans="3:21">
      <c r="C25" s="398"/>
      <c r="D25" s="398"/>
      <c r="E25" s="398"/>
      <c r="F25" s="398"/>
      <c r="G25" s="398"/>
      <c r="H25" s="398"/>
      <c r="I25" s="398"/>
      <c r="J25" s="398"/>
      <c r="M25" s="384"/>
      <c r="N25" s="384"/>
      <c r="O25" s="384"/>
      <c r="P25" s="384"/>
      <c r="Q25" s="384"/>
    </row>
    <row r="26" spans="3:21">
      <c r="C26" s="398"/>
      <c r="D26" s="398"/>
      <c r="E26" s="398"/>
      <c r="F26" s="398"/>
      <c r="G26" s="398"/>
      <c r="H26" s="398"/>
      <c r="I26" s="398"/>
      <c r="J26" s="398"/>
      <c r="M26" s="384"/>
      <c r="N26" s="384"/>
      <c r="O26" s="384"/>
      <c r="P26" s="384"/>
      <c r="Q26" s="384"/>
    </row>
    <row r="27" spans="3:21">
      <c r="C27" s="398"/>
      <c r="D27" s="398"/>
      <c r="E27" s="398"/>
      <c r="F27" s="398"/>
      <c r="G27" s="398"/>
      <c r="H27" s="398"/>
      <c r="I27" s="398"/>
      <c r="J27" s="398"/>
      <c r="M27" s="384"/>
      <c r="N27" s="384"/>
      <c r="O27" s="384"/>
      <c r="P27" s="384"/>
      <c r="Q27" s="384"/>
    </row>
    <row r="28" spans="3:21">
      <c r="C28" s="398"/>
      <c r="D28" s="398"/>
      <c r="E28" s="398"/>
      <c r="F28" s="398"/>
      <c r="G28" s="398"/>
      <c r="H28" s="398"/>
      <c r="I28" s="398"/>
      <c r="J28" s="398"/>
      <c r="M28" s="384"/>
      <c r="N28" s="384"/>
      <c r="O28" s="384"/>
      <c r="P28" s="384"/>
      <c r="Q28" s="384"/>
    </row>
    <row r="29" spans="3:21">
      <c r="C29" s="398"/>
      <c r="D29" s="398"/>
      <c r="E29" s="398"/>
      <c r="F29" s="398"/>
      <c r="G29" s="398"/>
      <c r="I29" s="398"/>
      <c r="J29" s="398"/>
      <c r="M29" s="384"/>
      <c r="N29" s="384"/>
      <c r="O29" s="384"/>
      <c r="P29" s="384"/>
      <c r="Q29" s="384"/>
    </row>
    <row r="30" spans="3:21">
      <c r="C30" s="398"/>
      <c r="D30" s="398"/>
      <c r="E30" s="398"/>
      <c r="F30" s="398"/>
      <c r="G30" s="398"/>
      <c r="H30" s="398"/>
      <c r="I30" s="398"/>
      <c r="J30" s="398"/>
      <c r="M30" s="384"/>
      <c r="N30" s="384"/>
      <c r="O30" s="384"/>
      <c r="P30" s="384"/>
      <c r="Q30" s="384"/>
    </row>
    <row r="31" spans="3:21">
      <c r="J31" s="398"/>
      <c r="M31" s="384"/>
      <c r="N31" s="384"/>
      <c r="O31" s="384"/>
      <c r="P31" s="384"/>
      <c r="Q31" s="384"/>
    </row>
    <row r="32" spans="3:21">
      <c r="C32" s="398"/>
      <c r="D32" s="398"/>
      <c r="E32" s="398"/>
      <c r="F32" s="398"/>
      <c r="G32" s="398"/>
      <c r="M32" s="384"/>
      <c r="N32" s="384"/>
      <c r="O32" s="384"/>
      <c r="P32" s="384"/>
      <c r="Q32" s="384"/>
    </row>
  </sheetData>
  <mergeCells count="2">
    <mergeCell ref="C3:U3"/>
    <mergeCell ref="C22:U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C2:X51"/>
  <sheetViews>
    <sheetView showGridLines="0" zoomScaleNormal="100" workbookViewId="0"/>
  </sheetViews>
  <sheetFormatPr baseColWidth="10" defaultRowHeight="12.75"/>
  <cols>
    <col min="3" max="3" width="61.42578125" bestFit="1" customWidth="1"/>
    <col min="4" max="5" width="11.5703125" customWidth="1"/>
    <col min="6" max="7" width="11.28515625" customWidth="1"/>
    <col min="8" max="8" width="14.140625" customWidth="1"/>
    <col min="9" max="10" width="18.140625" customWidth="1"/>
    <col min="11" max="12" width="18.140625" hidden="1" customWidth="1"/>
    <col min="13" max="13" width="11.28515625" customWidth="1"/>
    <col min="14" max="15" width="9.7109375" customWidth="1"/>
    <col min="16" max="17" width="16.140625" customWidth="1"/>
    <col min="18" max="18" width="11.42578125" hidden="1" customWidth="1"/>
    <col min="19" max="21" width="11.85546875" hidden="1" customWidth="1"/>
    <col min="22" max="23" width="13.85546875" hidden="1" customWidth="1"/>
    <col min="24" max="24" width="0" hidden="1" customWidth="1"/>
  </cols>
  <sheetData>
    <row r="2" spans="3:24" ht="37.5" customHeight="1"/>
    <row r="3" spans="3:24" ht="36" customHeight="1">
      <c r="C3" s="399" t="s">
        <v>454</v>
      </c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</row>
    <row r="4" spans="3:24" ht="15" customHeight="1">
      <c r="C4" s="175" t="s">
        <v>455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</row>
    <row r="5" spans="3:24" ht="38.25">
      <c r="C5" s="13"/>
      <c r="D5" s="13">
        <v>2007</v>
      </c>
      <c r="E5" s="13">
        <v>2008</v>
      </c>
      <c r="F5" s="13">
        <v>2009</v>
      </c>
      <c r="G5" s="13">
        <v>2010</v>
      </c>
      <c r="H5" s="14" t="s">
        <v>148</v>
      </c>
      <c r="I5" s="14" t="s">
        <v>149</v>
      </c>
      <c r="J5" s="14" t="s">
        <v>111</v>
      </c>
      <c r="K5" s="14" t="s">
        <v>161</v>
      </c>
      <c r="L5" s="14" t="s">
        <v>162</v>
      </c>
      <c r="M5" s="14" t="s">
        <v>68</v>
      </c>
      <c r="N5" s="14" t="s">
        <v>69</v>
      </c>
      <c r="O5" s="14" t="s">
        <v>70</v>
      </c>
      <c r="P5" s="14" t="s">
        <v>438</v>
      </c>
      <c r="Q5" s="14" t="s">
        <v>439</v>
      </c>
      <c r="R5" s="14" t="s">
        <v>456</v>
      </c>
      <c r="S5" s="14" t="s">
        <v>219</v>
      </c>
      <c r="T5" s="14" t="s">
        <v>220</v>
      </c>
      <c r="U5" s="14" t="s">
        <v>518</v>
      </c>
      <c r="V5" s="13" t="s">
        <v>51</v>
      </c>
      <c r="W5" s="13" t="s">
        <v>52</v>
      </c>
      <c r="X5" s="14" t="s">
        <v>519</v>
      </c>
    </row>
    <row r="6" spans="3:24" ht="15" customHeight="1">
      <c r="C6" s="400" t="s">
        <v>457</v>
      </c>
      <c r="D6" s="401" t="s">
        <v>89</v>
      </c>
      <c r="E6" s="401" t="s">
        <v>89</v>
      </c>
      <c r="F6" s="401">
        <v>8.3783273946761927</v>
      </c>
      <c r="G6" s="401">
        <v>8.3686890114552561</v>
      </c>
      <c r="H6" s="401" t="s">
        <v>458</v>
      </c>
      <c r="I6" s="401">
        <v>8.3499812241832476</v>
      </c>
      <c r="J6" s="401">
        <v>8.3835277483209634</v>
      </c>
      <c r="K6" s="401">
        <v>8.3799999999999972</v>
      </c>
      <c r="L6" s="401">
        <v>8.3337880854934312</v>
      </c>
      <c r="M6" s="401" t="s">
        <v>89</v>
      </c>
      <c r="N6" s="401" t="s">
        <v>89</v>
      </c>
      <c r="O6" s="401">
        <f t="shared" ref="N6:O50" si="0">G6-F6</f>
        <v>-9.638383220936575E-3</v>
      </c>
      <c r="P6" s="401" t="str">
        <f>IFERROR(I6-H6,"-")</f>
        <v>-</v>
      </c>
      <c r="Q6" s="401">
        <f>J6-I6</f>
        <v>3.354652413771575E-2</v>
      </c>
      <c r="R6" s="402">
        <f>L6-K6</f>
        <v>-4.6211914506566032E-2</v>
      </c>
      <c r="S6" s="402">
        <v>8.3588743382558022</v>
      </c>
      <c r="T6" s="402">
        <v>8.3609518348623837</v>
      </c>
      <c r="U6" s="402">
        <f>T6-S6</f>
        <v>2.0774966065815192E-3</v>
      </c>
      <c r="V6" s="401">
        <v>8.3082373782108139</v>
      </c>
      <c r="W6" s="401">
        <v>8.3662587412587648</v>
      </c>
      <c r="X6" s="401">
        <f>W6-V6</f>
        <v>5.8021363047950913E-2</v>
      </c>
    </row>
    <row r="7" spans="3:24" ht="15" customHeight="1">
      <c r="C7" s="403" t="s">
        <v>459</v>
      </c>
      <c r="D7" s="404">
        <v>7.5665030683715404</v>
      </c>
      <c r="E7" s="404">
        <v>7.5035201853666926</v>
      </c>
      <c r="F7" s="404">
        <v>7.5664973898220635</v>
      </c>
      <c r="G7" s="404">
        <v>7.6689464126072933</v>
      </c>
      <c r="H7" s="404">
        <v>7.4475389128840446</v>
      </c>
      <c r="I7" s="404">
        <v>7.5822387914156941</v>
      </c>
      <c r="J7" s="404">
        <v>7.7281389667267293</v>
      </c>
      <c r="K7" s="404">
        <v>7.523114532783584</v>
      </c>
      <c r="L7" s="404">
        <v>7.6180520928714541</v>
      </c>
      <c r="M7" s="404">
        <f t="shared" ref="M7:M50" si="1">E7-D7</f>
        <v>-6.2982883004847778E-2</v>
      </c>
      <c r="N7" s="404">
        <f t="shared" si="0"/>
        <v>6.2977204455370916E-2</v>
      </c>
      <c r="O7" s="404">
        <f t="shared" si="0"/>
        <v>0.10244902278522972</v>
      </c>
      <c r="P7" s="404">
        <f>I7-H7</f>
        <v>0.13469987853164955</v>
      </c>
      <c r="Q7" s="404">
        <f>J7-I7</f>
        <v>0.14590017531103516</v>
      </c>
      <c r="R7" s="405">
        <f>L7-K7</f>
        <v>9.4937560087870132E-2</v>
      </c>
      <c r="S7" s="405">
        <v>7.5489411736900314</v>
      </c>
      <c r="T7" s="405">
        <v>7.6526429814099473</v>
      </c>
      <c r="U7" s="405">
        <f t="shared" ref="U7:U50" si="2">T7-S7</f>
        <v>0.10370180771991588</v>
      </c>
      <c r="V7" s="404">
        <v>7.5295838178806775</v>
      </c>
      <c r="W7" s="404">
        <v>7.739707688915483</v>
      </c>
      <c r="X7" s="404">
        <f t="shared" ref="X7:X50" si="3">W7-V7</f>
        <v>0.21012387103480545</v>
      </c>
    </row>
    <row r="8" spans="3:24" ht="15" customHeight="1">
      <c r="C8" s="406" t="s">
        <v>441</v>
      </c>
      <c r="D8" s="407">
        <v>7.8235911945641003</v>
      </c>
      <c r="E8" s="407">
        <v>7.7623530898521098</v>
      </c>
      <c r="F8" s="407">
        <v>7.8492257120111075</v>
      </c>
      <c r="G8" s="407">
        <v>7.9237974802116993</v>
      </c>
      <c r="H8" s="407">
        <v>7.7684588946391324</v>
      </c>
      <c r="I8" s="407">
        <v>7.8474935177182275</v>
      </c>
      <c r="J8" s="407">
        <v>7.9146629296356528</v>
      </c>
      <c r="K8" s="407">
        <v>7.8527119619227168</v>
      </c>
      <c r="L8" s="407">
        <v>7.9267682036302851</v>
      </c>
      <c r="M8" s="407">
        <f t="shared" si="1"/>
        <v>-6.1238104711990538E-2</v>
      </c>
      <c r="N8" s="407">
        <f t="shared" si="0"/>
        <v>8.6872622158997714E-2</v>
      </c>
      <c r="O8" s="407">
        <f t="shared" si="0"/>
        <v>7.4571768200591748E-2</v>
      </c>
      <c r="P8" s="407">
        <f t="shared" ref="P8:Q50" si="4">I8-H8</f>
        <v>7.9034623079095034E-2</v>
      </c>
      <c r="Q8" s="407">
        <f t="shared" si="4"/>
        <v>6.7169411917425315E-2</v>
      </c>
      <c r="R8" s="408">
        <f>L8-K8</f>
        <v>7.4056241707568304E-2</v>
      </c>
      <c r="S8" s="408">
        <v>7.8455570745044616</v>
      </c>
      <c r="T8" s="408">
        <v>7.9212394474290155</v>
      </c>
      <c r="U8" s="408">
        <f t="shared" si="2"/>
        <v>7.5682372924553931E-2</v>
      </c>
      <c r="V8" s="407">
        <v>7.7701531640467492</v>
      </c>
      <c r="W8" s="407">
        <v>7.8811643225921282</v>
      </c>
      <c r="X8" s="407">
        <f t="shared" si="3"/>
        <v>0.11101115854537902</v>
      </c>
    </row>
    <row r="9" spans="3:24" ht="15" customHeight="1">
      <c r="C9" s="409" t="s">
        <v>460</v>
      </c>
      <c r="D9" s="410">
        <v>7.9594461901021196</v>
      </c>
      <c r="E9" s="410">
        <v>7.8729867875397757</v>
      </c>
      <c r="F9" s="410">
        <v>7.9511992400854892</v>
      </c>
      <c r="G9" s="410">
        <v>8.0225563909774333</v>
      </c>
      <c r="H9" s="410">
        <v>7.8997498213009321</v>
      </c>
      <c r="I9" s="410">
        <v>7.9404432132964118</v>
      </c>
      <c r="J9" s="410">
        <v>8.0045817071101641</v>
      </c>
      <c r="K9" s="410">
        <v>7.9589534325491975</v>
      </c>
      <c r="L9" s="410">
        <v>7.9966167230546192</v>
      </c>
      <c r="M9" s="410">
        <f>E9-D9</f>
        <v>-8.6459402562343968E-2</v>
      </c>
      <c r="N9" s="410">
        <f>F9-E9</f>
        <v>7.8212452545713518E-2</v>
      </c>
      <c r="O9" s="410">
        <f>G9-F9</f>
        <v>7.1357150891944165E-2</v>
      </c>
      <c r="P9" s="410">
        <f t="shared" si="4"/>
        <v>4.0693391995479722E-2</v>
      </c>
      <c r="Q9" s="410">
        <f t="shared" si="4"/>
        <v>6.4138493813752362E-2</v>
      </c>
      <c r="R9" s="411">
        <f t="shared" ref="R9:R50" si="5">L9-K9</f>
        <v>3.766329050542172E-2</v>
      </c>
      <c r="S9" s="412">
        <v>7.9379463577210023</v>
      </c>
      <c r="T9" s="412">
        <v>8.009540846750161</v>
      </c>
      <c r="U9" s="411">
        <f t="shared" si="2"/>
        <v>7.1594489029158659E-2</v>
      </c>
      <c r="V9" s="410">
        <v>7.8148828663298211</v>
      </c>
      <c r="W9" s="410">
        <v>7.9370686155095305</v>
      </c>
      <c r="X9" s="410">
        <f t="shared" si="3"/>
        <v>0.12218574917970937</v>
      </c>
    </row>
    <row r="10" spans="3:24" ht="15" customHeight="1">
      <c r="C10" s="409" t="s">
        <v>461</v>
      </c>
      <c r="D10" s="410">
        <v>8.1313800600476398</v>
      </c>
      <c r="E10" s="410">
        <v>8.1394923857867916</v>
      </c>
      <c r="F10" s="410">
        <v>8.2156644394951623</v>
      </c>
      <c r="G10" s="410">
        <v>8.2641896512422814</v>
      </c>
      <c r="H10" s="410">
        <v>8.1633999246136781</v>
      </c>
      <c r="I10" s="410">
        <v>8.213097713097719</v>
      </c>
      <c r="J10" s="410">
        <v>8.2502687208885774</v>
      </c>
      <c r="K10" s="410">
        <v>8.2163991975927644</v>
      </c>
      <c r="L10" s="410">
        <v>8.2687280040220994</v>
      </c>
      <c r="M10" s="410">
        <f t="shared" si="1"/>
        <v>8.1123257391517711E-3</v>
      </c>
      <c r="N10" s="410">
        <f t="shared" si="0"/>
        <v>7.6172053708370768E-2</v>
      </c>
      <c r="O10" s="410">
        <f t="shared" si="0"/>
        <v>4.8525211747119101E-2</v>
      </c>
      <c r="P10" s="410">
        <f t="shared" si="4"/>
        <v>4.9697788484040828E-2</v>
      </c>
      <c r="Q10" s="410">
        <f t="shared" si="4"/>
        <v>3.7171007790858468E-2</v>
      </c>
      <c r="R10" s="411">
        <f t="shared" si="5"/>
        <v>5.2328806429335017E-2</v>
      </c>
      <c r="S10" s="412">
        <v>8.2057274522712156</v>
      </c>
      <c r="T10" s="412">
        <v>8.2690875232774275</v>
      </c>
      <c r="U10" s="411">
        <f t="shared" si="2"/>
        <v>6.3360071006211882E-2</v>
      </c>
      <c r="V10" s="410">
        <v>8.1179585941261259</v>
      </c>
      <c r="W10" s="410">
        <v>8.2180257510729415</v>
      </c>
      <c r="X10" s="410">
        <f t="shared" si="3"/>
        <v>0.10006715694681567</v>
      </c>
    </row>
    <row r="11" spans="3:24" ht="15" customHeight="1">
      <c r="C11" s="409" t="s">
        <v>462</v>
      </c>
      <c r="D11" s="410">
        <v>7.4655917747400604</v>
      </c>
      <c r="E11" s="410">
        <v>7.4358738199401655</v>
      </c>
      <c r="F11" s="410">
        <v>7.4766277128547509</v>
      </c>
      <c r="G11" s="410">
        <v>7.5926157697121237</v>
      </c>
      <c r="H11" s="410">
        <v>7.4593654932637818</v>
      </c>
      <c r="I11" s="410">
        <v>7.5151800423628874</v>
      </c>
      <c r="J11" s="410">
        <v>7.6129798179659787</v>
      </c>
      <c r="K11" s="410">
        <v>7.483238636363633</v>
      </c>
      <c r="L11" s="410">
        <v>7.5857938718662838</v>
      </c>
      <c r="M11" s="410">
        <f t="shared" si="1"/>
        <v>-2.9717954799894919E-2</v>
      </c>
      <c r="N11" s="410">
        <f t="shared" si="0"/>
        <v>4.0753892914585421E-2</v>
      </c>
      <c r="O11" s="410">
        <f t="shared" si="0"/>
        <v>0.11598805685737279</v>
      </c>
      <c r="P11" s="410">
        <f t="shared" si="4"/>
        <v>5.5814549099105548E-2</v>
      </c>
      <c r="Q11" s="410">
        <f t="shared" si="4"/>
        <v>9.7799775603091277E-2</v>
      </c>
      <c r="R11" s="411">
        <f t="shared" si="5"/>
        <v>0.10255523550265089</v>
      </c>
      <c r="S11" s="412">
        <v>7.4656600994292166</v>
      </c>
      <c r="T11" s="412">
        <v>7.5715748165841834</v>
      </c>
      <c r="U11" s="411">
        <f t="shared" si="2"/>
        <v>0.10591471715496681</v>
      </c>
      <c r="V11" s="410">
        <v>7.4863238512034913</v>
      </c>
      <c r="W11" s="410">
        <v>7.5752508361203983</v>
      </c>
      <c r="X11" s="410">
        <f t="shared" si="3"/>
        <v>8.8926984916906981E-2</v>
      </c>
    </row>
    <row r="12" spans="3:24" ht="15" customHeight="1">
      <c r="C12" s="409" t="s">
        <v>463</v>
      </c>
      <c r="D12" s="410">
        <v>7.8923027166882198</v>
      </c>
      <c r="E12" s="410">
        <v>7.8009189997862789</v>
      </c>
      <c r="F12" s="410">
        <v>7.9081364829396694</v>
      </c>
      <c r="G12" s="410">
        <v>7.952477854919799</v>
      </c>
      <c r="H12" s="410">
        <v>7.7558877739094703</v>
      </c>
      <c r="I12" s="410">
        <v>7.887298747763845</v>
      </c>
      <c r="J12" s="410">
        <v>7.8967235102509949</v>
      </c>
      <c r="K12" s="410">
        <v>7.8991935483871094</v>
      </c>
      <c r="L12" s="410">
        <v>8.0018827326519677</v>
      </c>
      <c r="M12" s="410">
        <f t="shared" si="1"/>
        <v>-9.1383716901940915E-2</v>
      </c>
      <c r="N12" s="410">
        <f t="shared" si="0"/>
        <v>0.10721748315339052</v>
      </c>
      <c r="O12" s="410">
        <f t="shared" si="0"/>
        <v>4.4341371980129551E-2</v>
      </c>
      <c r="P12" s="410">
        <f t="shared" si="4"/>
        <v>0.13141097385437472</v>
      </c>
      <c r="Q12" s="410">
        <f t="shared" si="4"/>
        <v>9.4247624871499625E-3</v>
      </c>
      <c r="R12" s="411">
        <f t="shared" si="5"/>
        <v>0.10268918426485829</v>
      </c>
      <c r="S12" s="412">
        <v>7.924712443360086</v>
      </c>
      <c r="T12" s="412">
        <v>7.985670086305138</v>
      </c>
      <c r="U12" s="411">
        <f t="shared" si="2"/>
        <v>6.0957642945052015E-2</v>
      </c>
      <c r="V12" s="410">
        <v>7.8542766631467815</v>
      </c>
      <c r="W12" s="410">
        <v>7.9102325581395299</v>
      </c>
      <c r="X12" s="410">
        <f t="shared" si="3"/>
        <v>5.5955894992748334E-2</v>
      </c>
    </row>
    <row r="13" spans="3:24" ht="15" customHeight="1">
      <c r="C13" s="409" t="s">
        <v>464</v>
      </c>
      <c r="D13" s="410">
        <v>7.8923027166882198</v>
      </c>
      <c r="E13" s="410">
        <v>7.8009189997862789</v>
      </c>
      <c r="F13" s="410">
        <v>7.9081364829396694</v>
      </c>
      <c r="G13" s="410">
        <v>7.952477854919799</v>
      </c>
      <c r="H13" s="410">
        <v>7.7558877739094703</v>
      </c>
      <c r="I13" s="410">
        <v>7.887298747763845</v>
      </c>
      <c r="J13" s="410">
        <v>7.8967235102509949</v>
      </c>
      <c r="K13" s="410">
        <v>7.8991935483871094</v>
      </c>
      <c r="L13" s="410">
        <v>8.0018827326519677</v>
      </c>
      <c r="M13" s="410">
        <f t="shared" si="1"/>
        <v>-9.1383716901940915E-2</v>
      </c>
      <c r="N13" s="410">
        <f t="shared" si="0"/>
        <v>0.10721748315339052</v>
      </c>
      <c r="O13" s="410">
        <f t="shared" si="0"/>
        <v>4.4341371980129551E-2</v>
      </c>
      <c r="P13" s="410">
        <f t="shared" si="4"/>
        <v>0.13141097385437472</v>
      </c>
      <c r="Q13" s="410">
        <f t="shared" si="4"/>
        <v>9.4247624871499625E-3</v>
      </c>
      <c r="R13" s="411">
        <f t="shared" si="5"/>
        <v>0.10268918426485829</v>
      </c>
      <c r="S13" s="412">
        <v>7.924712443360086</v>
      </c>
      <c r="T13" s="412">
        <v>7.985670086305138</v>
      </c>
      <c r="U13" s="411">
        <f t="shared" si="2"/>
        <v>6.0957642945052015E-2</v>
      </c>
      <c r="V13" s="410">
        <v>7.8542766631467815</v>
      </c>
      <c r="W13" s="410">
        <v>7.9102325581395299</v>
      </c>
      <c r="X13" s="410">
        <f t="shared" si="3"/>
        <v>5.5955894992748334E-2</v>
      </c>
    </row>
    <row r="14" spans="3:24" ht="15" customHeight="1">
      <c r="C14" s="413" t="s">
        <v>443</v>
      </c>
      <c r="D14" s="414">
        <f>AVERAGE(D15:D18)</f>
        <v>7.3619566965053345</v>
      </c>
      <c r="E14" s="414">
        <v>7.4176701922372343</v>
      </c>
      <c r="F14" s="414">
        <v>7.5932333129210159</v>
      </c>
      <c r="G14" s="414">
        <v>7.6441688727880877</v>
      </c>
      <c r="H14" s="414">
        <v>7.4973562002850702</v>
      </c>
      <c r="I14" s="414">
        <v>7.5579399141630823</v>
      </c>
      <c r="J14" s="414">
        <v>7.7151746198676738</v>
      </c>
      <c r="K14" s="414">
        <v>7.6245086416671892</v>
      </c>
      <c r="L14" s="414">
        <v>7.6480384207571879</v>
      </c>
      <c r="M14" s="414">
        <f t="shared" si="1"/>
        <v>5.5713495731899876E-2</v>
      </c>
      <c r="N14" s="414">
        <f t="shared" si="0"/>
        <v>0.17556312068378155</v>
      </c>
      <c r="O14" s="414">
        <f t="shared" si="0"/>
        <v>5.0935559867071767E-2</v>
      </c>
      <c r="P14" s="414">
        <f t="shared" si="4"/>
        <v>6.0583713878012091E-2</v>
      </c>
      <c r="Q14" s="414">
        <f t="shared" si="4"/>
        <v>0.15723470570459153</v>
      </c>
      <c r="R14" s="415">
        <f t="shared" si="5"/>
        <v>2.3529779089998648E-2</v>
      </c>
      <c r="S14" s="415">
        <v>7.6115776967512048</v>
      </c>
      <c r="T14" s="415">
        <v>7.6443242007392378</v>
      </c>
      <c r="U14" s="415">
        <f t="shared" si="2"/>
        <v>3.2746503988033027E-2</v>
      </c>
      <c r="V14" s="414">
        <v>7.5385074626865576</v>
      </c>
      <c r="W14" s="414">
        <v>7.7532950680272092</v>
      </c>
      <c r="X14" s="414">
        <f t="shared" si="3"/>
        <v>0.21478760534065167</v>
      </c>
    </row>
    <row r="15" spans="3:24" ht="15" customHeight="1">
      <c r="C15" s="409" t="s">
        <v>465</v>
      </c>
      <c r="D15" s="410">
        <v>7.2148148148148499</v>
      </c>
      <c r="E15" s="410">
        <v>7.2661998224677173</v>
      </c>
      <c r="F15" s="410">
        <v>7.4195050232786093</v>
      </c>
      <c r="G15" s="410">
        <v>7.5262038073908313</v>
      </c>
      <c r="H15" s="410">
        <v>7.2915586819696365</v>
      </c>
      <c r="I15" s="410">
        <v>7.3647347941839021</v>
      </c>
      <c r="J15" s="410">
        <v>7.5603001608004208</v>
      </c>
      <c r="K15" s="410">
        <v>7.4376558603491363</v>
      </c>
      <c r="L15" s="410">
        <v>7.4930034982508733</v>
      </c>
      <c r="M15" s="410">
        <f t="shared" si="1"/>
        <v>5.1385007652867465E-2</v>
      </c>
      <c r="N15" s="410">
        <f t="shared" si="0"/>
        <v>0.15330520081089194</v>
      </c>
      <c r="O15" s="410">
        <f t="shared" si="0"/>
        <v>0.106698784112222</v>
      </c>
      <c r="P15" s="410">
        <f t="shared" si="4"/>
        <v>7.3176112214265565E-2</v>
      </c>
      <c r="Q15" s="410">
        <f t="shared" si="4"/>
        <v>0.19556536661651869</v>
      </c>
      <c r="R15" s="411">
        <f t="shared" si="5"/>
        <v>5.5347637901737023E-2</v>
      </c>
      <c r="S15" s="412">
        <v>7.4515072083879517</v>
      </c>
      <c r="T15" s="412">
        <v>7.5348410757946347</v>
      </c>
      <c r="U15" s="411">
        <f t="shared" si="2"/>
        <v>8.3333867406683027E-2</v>
      </c>
      <c r="V15" s="410">
        <v>7.3448441247002378</v>
      </c>
      <c r="W15" s="410">
        <v>7.578001752848377</v>
      </c>
      <c r="X15" s="416">
        <f t="shared" si="3"/>
        <v>0.23315762814813912</v>
      </c>
    </row>
    <row r="16" spans="3:24" ht="15" customHeight="1">
      <c r="C16" s="409" t="s">
        <v>466</v>
      </c>
      <c r="D16" s="410">
        <v>7.5288367546431996</v>
      </c>
      <c r="E16" s="410">
        <v>7.5508947469693863</v>
      </c>
      <c r="F16" s="410">
        <v>7.7619682462731863</v>
      </c>
      <c r="G16" s="410">
        <v>7.8075355293599147</v>
      </c>
      <c r="H16" s="410">
        <v>7.7309846431797702</v>
      </c>
      <c r="I16" s="410">
        <v>7.7319692058346705</v>
      </c>
      <c r="J16" s="410">
        <v>7.9584905660377183</v>
      </c>
      <c r="K16" s="410">
        <v>7.8521439132577626</v>
      </c>
      <c r="L16" s="410">
        <v>7.8413758970551708</v>
      </c>
      <c r="M16" s="410">
        <f t="shared" si="1"/>
        <v>2.2057992326186771E-2</v>
      </c>
      <c r="N16" s="410">
        <f t="shared" si="0"/>
        <v>0.21107349930379993</v>
      </c>
      <c r="O16" s="410">
        <f t="shared" si="0"/>
        <v>4.5567283086728416E-2</v>
      </c>
      <c r="P16" s="410">
        <f t="shared" si="4"/>
        <v>9.845626549003228E-4</v>
      </c>
      <c r="Q16" s="410">
        <f t="shared" si="4"/>
        <v>0.22652136020304781</v>
      </c>
      <c r="R16" s="411">
        <f t="shared" si="5"/>
        <v>-1.0768016202591824E-2</v>
      </c>
      <c r="S16" s="412">
        <v>7.7896272285251378</v>
      </c>
      <c r="T16" s="412">
        <v>7.788940927632563</v>
      </c>
      <c r="U16" s="411">
        <f t="shared" si="2"/>
        <v>-6.8630089257482041E-4</v>
      </c>
      <c r="V16" s="410">
        <v>7.7471698113207523</v>
      </c>
      <c r="W16" s="410">
        <v>8.0365296803653052</v>
      </c>
      <c r="X16" s="416">
        <f t="shared" si="3"/>
        <v>0.28935986904455291</v>
      </c>
    </row>
    <row r="17" spans="3:24" ht="15" customHeight="1">
      <c r="C17" s="409" t="s">
        <v>467</v>
      </c>
      <c r="D17" s="410">
        <v>7.3401999394123001</v>
      </c>
      <c r="E17" s="410">
        <v>7.4033830845771211</v>
      </c>
      <c r="F17" s="410">
        <v>7.5660494594258791</v>
      </c>
      <c r="G17" s="410">
        <v>7.5725096001807399</v>
      </c>
      <c r="H17" s="410">
        <v>7.4657534246575308</v>
      </c>
      <c r="I17" s="410">
        <v>7.5066280033140282</v>
      </c>
      <c r="J17" s="410">
        <v>7.6807336182336163</v>
      </c>
      <c r="K17" s="410">
        <v>7.5943132774815805</v>
      </c>
      <c r="L17" s="410">
        <v>7.5695882798686549</v>
      </c>
      <c r="M17" s="410">
        <f t="shared" si="1"/>
        <v>6.3183145164821042E-2</v>
      </c>
      <c r="N17" s="410">
        <f t="shared" si="0"/>
        <v>0.16266637484875801</v>
      </c>
      <c r="O17" s="410">
        <f t="shared" si="0"/>
        <v>6.4601407548607881E-3</v>
      </c>
      <c r="P17" s="410">
        <f t="shared" si="4"/>
        <v>4.0874578656497462E-2</v>
      </c>
      <c r="Q17" s="410">
        <f t="shared" si="4"/>
        <v>0.17410561491958809</v>
      </c>
      <c r="R17" s="411">
        <f t="shared" si="5"/>
        <v>-2.472499761292557E-2</v>
      </c>
      <c r="S17" s="412">
        <v>7.5811013142571877</v>
      </c>
      <c r="T17" s="412">
        <v>7.5654853620955436</v>
      </c>
      <c r="U17" s="411">
        <f t="shared" si="2"/>
        <v>-1.5615952161644131E-2</v>
      </c>
      <c r="V17" s="410">
        <v>7.4730451675570739</v>
      </c>
      <c r="W17" s="410">
        <v>7.75236864771749</v>
      </c>
      <c r="X17" s="416">
        <f t="shared" si="3"/>
        <v>0.27932348016041608</v>
      </c>
    </row>
    <row r="18" spans="3:24" ht="15" customHeight="1">
      <c r="C18" s="409" t="s">
        <v>468</v>
      </c>
      <c r="D18" s="410">
        <v>7.3639752771509901</v>
      </c>
      <c r="E18" s="410">
        <v>7.446118192352249</v>
      </c>
      <c r="F18" s="410">
        <v>7.6230487804878271</v>
      </c>
      <c r="G18" s="410">
        <v>7.6668882978723634</v>
      </c>
      <c r="H18" s="410">
        <v>7.4949844975378346</v>
      </c>
      <c r="I18" s="410">
        <v>7.6253807106598837</v>
      </c>
      <c r="J18" s="410">
        <v>7.6531671858774537</v>
      </c>
      <c r="K18" s="410">
        <v>7.6106965174129391</v>
      </c>
      <c r="L18" s="410">
        <v>7.6851897792111155</v>
      </c>
      <c r="M18" s="410">
        <f t="shared" si="1"/>
        <v>8.2142915201258937E-2</v>
      </c>
      <c r="N18" s="410">
        <f t="shared" si="0"/>
        <v>0.17693058813557805</v>
      </c>
      <c r="O18" s="410">
        <f t="shared" si="0"/>
        <v>4.3839517384536286E-2</v>
      </c>
      <c r="P18" s="410">
        <f t="shared" si="4"/>
        <v>0.13039621312204908</v>
      </c>
      <c r="Q18" s="410">
        <f t="shared" si="4"/>
        <v>2.778647521757005E-2</v>
      </c>
      <c r="R18" s="411">
        <f t="shared" si="5"/>
        <v>7.4493261798176391E-2</v>
      </c>
      <c r="S18" s="412">
        <v>7.6216525146962857</v>
      </c>
      <c r="T18" s="412">
        <v>7.6854324734446209</v>
      </c>
      <c r="U18" s="411">
        <f t="shared" si="2"/>
        <v>6.3779958748335197E-2</v>
      </c>
      <c r="V18" s="410">
        <v>7.5840833728090908</v>
      </c>
      <c r="W18" s="410">
        <v>7.6363256784968732</v>
      </c>
      <c r="X18" s="410">
        <f t="shared" si="3"/>
        <v>5.224230568778232E-2</v>
      </c>
    </row>
    <row r="19" spans="3:24" ht="15" customHeight="1">
      <c r="C19" s="413" t="s">
        <v>440</v>
      </c>
      <c r="D19" s="414">
        <f>AVERAGE(D20:D24)</f>
        <v>7.7810323397561856</v>
      </c>
      <c r="E19" s="414">
        <v>7.7366088631984553</v>
      </c>
      <c r="F19" s="414">
        <v>7.9475650397763724</v>
      </c>
      <c r="G19" s="414">
        <v>7.9550119533457435</v>
      </c>
      <c r="H19" s="414">
        <v>7.4914535195024357</v>
      </c>
      <c r="I19" s="414">
        <v>7.8905610621078415</v>
      </c>
      <c r="J19" s="414">
        <v>7.9906394453004745</v>
      </c>
      <c r="K19" s="414">
        <v>7.696568600189079</v>
      </c>
      <c r="L19" s="414">
        <v>7.7231363887354973</v>
      </c>
      <c r="M19" s="414">
        <f t="shared" si="1"/>
        <v>-4.4423476557730268E-2</v>
      </c>
      <c r="N19" s="414">
        <f t="shared" si="0"/>
        <v>0.2109561765779171</v>
      </c>
      <c r="O19" s="414">
        <f t="shared" si="0"/>
        <v>7.4469135693711053E-3</v>
      </c>
      <c r="P19" s="414">
        <f t="shared" si="4"/>
        <v>0.39910754260540582</v>
      </c>
      <c r="Q19" s="414">
        <f t="shared" si="4"/>
        <v>0.10007838319263307</v>
      </c>
      <c r="R19" s="415">
        <f t="shared" si="5"/>
        <v>2.6567788546418392E-2</v>
      </c>
      <c r="S19" s="415">
        <v>7.8599555300530541</v>
      </c>
      <c r="T19" s="415">
        <v>7.8939519195793766</v>
      </c>
      <c r="U19" s="415">
        <f t="shared" si="2"/>
        <v>3.3996389526322446E-2</v>
      </c>
      <c r="V19" s="414">
        <v>7.6401376640137597</v>
      </c>
      <c r="W19" s="414">
        <v>7.939416959453049</v>
      </c>
      <c r="X19" s="414">
        <f t="shared" si="3"/>
        <v>0.29927929543928933</v>
      </c>
    </row>
    <row r="20" spans="3:24" ht="15" customHeight="1">
      <c r="C20" s="409" t="s">
        <v>469</v>
      </c>
      <c r="D20" s="410">
        <v>7.7351667170343701</v>
      </c>
      <c r="E20" s="410">
        <v>7.749427803761586</v>
      </c>
      <c r="F20" s="410">
        <v>8.1230033957992749</v>
      </c>
      <c r="G20" s="410">
        <v>8.1939435182034792</v>
      </c>
      <c r="H20" s="410">
        <v>7.9031650339110717</v>
      </c>
      <c r="I20" s="410">
        <v>8.1163475699558365</v>
      </c>
      <c r="J20" s="410">
        <v>8.2989636395572965</v>
      </c>
      <c r="K20" s="410">
        <v>8.122595537317272</v>
      </c>
      <c r="L20" s="410">
        <v>8.1464853771164787</v>
      </c>
      <c r="M20" s="410">
        <f t="shared" si="1"/>
        <v>1.4261086727215933E-2</v>
      </c>
      <c r="N20" s="410">
        <f t="shared" si="0"/>
        <v>0.37357559203768886</v>
      </c>
      <c r="O20" s="410">
        <f t="shared" si="0"/>
        <v>7.0940122404204331E-2</v>
      </c>
      <c r="P20" s="410">
        <f t="shared" si="4"/>
        <v>0.21318253604476478</v>
      </c>
      <c r="Q20" s="410">
        <f t="shared" si="4"/>
        <v>0.18261606960146004</v>
      </c>
      <c r="R20" s="411">
        <f t="shared" si="5"/>
        <v>2.3889839799206669E-2</v>
      </c>
      <c r="S20" s="412">
        <v>8.1210030292830488</v>
      </c>
      <c r="T20" s="412">
        <v>8.1772210984907652</v>
      </c>
      <c r="U20" s="411">
        <f t="shared" si="2"/>
        <v>5.6218069207716326E-2</v>
      </c>
      <c r="V20" s="410">
        <v>8.1001974333662599</v>
      </c>
      <c r="W20" s="410">
        <v>8.3384159254552941</v>
      </c>
      <c r="X20" s="410">
        <f t="shared" si="3"/>
        <v>0.23821849208903423</v>
      </c>
    </row>
    <row r="21" spans="3:24" ht="15" customHeight="1">
      <c r="C21" s="409" t="s">
        <v>470</v>
      </c>
      <c r="D21" s="410">
        <v>8.25172744721689</v>
      </c>
      <c r="E21" s="410">
        <v>8.0056985468704944</v>
      </c>
      <c r="F21" s="410">
        <v>8.3631636231708573</v>
      </c>
      <c r="G21" s="410">
        <v>8.2529148959354757</v>
      </c>
      <c r="H21" s="410">
        <v>7.5591455753006738</v>
      </c>
      <c r="I21" s="410">
        <v>8.2620245522238047</v>
      </c>
      <c r="J21" s="410">
        <v>8.2420554428667678</v>
      </c>
      <c r="K21" s="410">
        <v>7.9874507874015661</v>
      </c>
      <c r="L21" s="410">
        <v>7.9480423540999956</v>
      </c>
      <c r="M21" s="410">
        <f t="shared" si="1"/>
        <v>-0.24602890034639557</v>
      </c>
      <c r="N21" s="410">
        <f t="shared" si="0"/>
        <v>0.35746507630036284</v>
      </c>
      <c r="O21" s="410">
        <f t="shared" si="0"/>
        <v>-0.11024872723538159</v>
      </c>
      <c r="P21" s="410">
        <f t="shared" si="4"/>
        <v>0.70287897692313095</v>
      </c>
      <c r="Q21" s="410">
        <f t="shared" si="4"/>
        <v>-1.9969109357036885E-2</v>
      </c>
      <c r="R21" s="411">
        <f t="shared" si="5"/>
        <v>-3.9408433301570511E-2</v>
      </c>
      <c r="S21" s="412">
        <v>8.2280758631868789</v>
      </c>
      <c r="T21" s="412">
        <v>8.1907262905162348</v>
      </c>
      <c r="U21" s="411">
        <f t="shared" si="2"/>
        <v>-3.7349572670644093E-2</v>
      </c>
      <c r="V21" s="410">
        <v>7.8451764705882381</v>
      </c>
      <c r="W21" s="410">
        <v>8.2300776460972447</v>
      </c>
      <c r="X21" s="410">
        <f t="shared" si="3"/>
        <v>0.3849011755090066</v>
      </c>
    </row>
    <row r="22" spans="3:24" ht="15" customHeight="1">
      <c r="C22" s="409" t="s">
        <v>471</v>
      </c>
      <c r="D22" s="410">
        <v>8.5549884437596493</v>
      </c>
      <c r="E22" s="410">
        <v>8.3708250071367409</v>
      </c>
      <c r="F22" s="410">
        <v>8.5504609412906714</v>
      </c>
      <c r="G22" s="410">
        <v>8.6057092857924253</v>
      </c>
      <c r="H22" s="410">
        <v>7.8591701095742534</v>
      </c>
      <c r="I22" s="410">
        <v>8.5796075257940618</v>
      </c>
      <c r="J22" s="410">
        <v>8.4667119565217579</v>
      </c>
      <c r="K22" s="410">
        <v>8.1438778024143499</v>
      </c>
      <c r="L22" s="410">
        <v>8.3372064276885105</v>
      </c>
      <c r="M22" s="410">
        <f t="shared" si="1"/>
        <v>-0.18416343662290835</v>
      </c>
      <c r="N22" s="410">
        <f t="shared" si="0"/>
        <v>0.17963593415393042</v>
      </c>
      <c r="O22" s="410">
        <f t="shared" si="0"/>
        <v>5.5248344501753976E-2</v>
      </c>
      <c r="P22" s="410">
        <f t="shared" si="4"/>
        <v>0.72043741621980839</v>
      </c>
      <c r="Q22" s="410">
        <f t="shared" si="4"/>
        <v>-0.11289556927230393</v>
      </c>
      <c r="R22" s="411">
        <f t="shared" si="5"/>
        <v>0.19332862527416061</v>
      </c>
      <c r="S22" s="412">
        <v>8.4023716699155226</v>
      </c>
      <c r="T22" s="412">
        <v>8.5395390872119332</v>
      </c>
      <c r="U22" s="411">
        <f t="shared" si="2"/>
        <v>0.13716741729641058</v>
      </c>
      <c r="V22" s="410">
        <v>8.2683042040623675</v>
      </c>
      <c r="W22" s="410">
        <v>8.2617477328936584</v>
      </c>
      <c r="X22" s="410">
        <f t="shared" si="3"/>
        <v>-6.5564711687091659E-3</v>
      </c>
    </row>
    <row r="23" spans="3:24" ht="15" customHeight="1">
      <c r="C23" s="409" t="s">
        <v>472</v>
      </c>
      <c r="D23" s="410">
        <v>7.3137311703360401</v>
      </c>
      <c r="E23" s="410">
        <v>7.2238596491227991</v>
      </c>
      <c r="F23" s="410">
        <v>7.2656091798852502</v>
      </c>
      <c r="G23" s="410">
        <v>7.3356895773800632</v>
      </c>
      <c r="H23" s="410">
        <v>6.7792651666191936</v>
      </c>
      <c r="I23" s="410">
        <v>7.1162860576922995</v>
      </c>
      <c r="J23" s="410">
        <v>7.3097554562187828</v>
      </c>
      <c r="K23" s="410">
        <v>6.8175477239353803</v>
      </c>
      <c r="L23" s="410">
        <v>6.9326888650196867</v>
      </c>
      <c r="M23" s="410">
        <f t="shared" si="1"/>
        <v>-8.9871521213241046E-2</v>
      </c>
      <c r="N23" s="410">
        <f t="shared" si="0"/>
        <v>4.1749530762451137E-2</v>
      </c>
      <c r="O23" s="410">
        <f t="shared" si="0"/>
        <v>7.0080397494812985E-2</v>
      </c>
      <c r="P23" s="410">
        <f t="shared" si="4"/>
        <v>0.33702089107310584</v>
      </c>
      <c r="Q23" s="410">
        <f t="shared" si="4"/>
        <v>0.19346939852648326</v>
      </c>
      <c r="R23" s="411">
        <f t="shared" si="5"/>
        <v>0.1151411410843064</v>
      </c>
      <c r="S23" s="412">
        <v>7.1738937069157052</v>
      </c>
      <c r="T23" s="412">
        <v>7.2582943211886759</v>
      </c>
      <c r="U23" s="411">
        <f t="shared" si="2"/>
        <v>8.4400614272970742E-2</v>
      </c>
      <c r="V23" s="410">
        <v>6.7432134996331614</v>
      </c>
      <c r="W23" s="410">
        <v>7.0991620111731795</v>
      </c>
      <c r="X23" s="410">
        <f t="shared" si="3"/>
        <v>0.35594851154001805</v>
      </c>
    </row>
    <row r="24" spans="3:24" ht="15" customHeight="1">
      <c r="C24" s="409" t="s">
        <v>473</v>
      </c>
      <c r="D24" s="410">
        <v>7.0495479204339802</v>
      </c>
      <c r="E24" s="410">
        <v>7.0336549776417892</v>
      </c>
      <c r="F24" s="410">
        <v>7.1026694045174574</v>
      </c>
      <c r="G24" s="410">
        <v>7.0799999999999885</v>
      </c>
      <c r="H24" s="410">
        <v>7.0034706154558037</v>
      </c>
      <c r="I24" s="410">
        <v>6.9537615596101086</v>
      </c>
      <c r="J24" s="410">
        <v>7.2489270386266096</v>
      </c>
      <c r="K24" s="410">
        <v>6.996599690880986</v>
      </c>
      <c r="L24" s="410">
        <v>6.8659824932085813</v>
      </c>
      <c r="M24" s="410">
        <f t="shared" si="1"/>
        <v>-1.5892942792191E-2</v>
      </c>
      <c r="N24" s="410">
        <f t="shared" si="0"/>
        <v>6.9014426875668278E-2</v>
      </c>
      <c r="O24" s="410">
        <f t="shared" si="0"/>
        <v>-2.2669404517468905E-2</v>
      </c>
      <c r="P24" s="410">
        <f t="shared" si="4"/>
        <v>-4.9709055845695183E-2</v>
      </c>
      <c r="Q24" s="410">
        <f t="shared" si="4"/>
        <v>0.29516547901650103</v>
      </c>
      <c r="R24" s="411">
        <f t="shared" si="5"/>
        <v>-0.13061719767240465</v>
      </c>
      <c r="S24" s="412">
        <v>7.0638671875000068</v>
      </c>
      <c r="T24" s="412">
        <v>7.0076813147552643</v>
      </c>
      <c r="U24" s="411">
        <f t="shared" si="2"/>
        <v>-5.6185872744742404E-2</v>
      </c>
      <c r="V24" s="410">
        <v>6.7552489502099595</v>
      </c>
      <c r="W24" s="410">
        <v>7.2788203753351057</v>
      </c>
      <c r="X24" s="410">
        <f t="shared" si="3"/>
        <v>0.52357142512514621</v>
      </c>
    </row>
    <row r="25" spans="3:24" ht="15" customHeight="1">
      <c r="C25" s="413" t="s">
        <v>446</v>
      </c>
      <c r="D25" s="414">
        <v>7.4879295732290903</v>
      </c>
      <c r="E25" s="414">
        <v>7.3597071583514335</v>
      </c>
      <c r="F25" s="414">
        <v>7.3878924544666145</v>
      </c>
      <c r="G25" s="414">
        <v>7.5395796134448334</v>
      </c>
      <c r="H25" s="414">
        <v>7.3350149284464212</v>
      </c>
      <c r="I25" s="414">
        <v>7.4343293954134877</v>
      </c>
      <c r="J25" s="414">
        <v>7.5905288390978871</v>
      </c>
      <c r="K25" s="414">
        <v>7.3499115670321986</v>
      </c>
      <c r="L25" s="414">
        <v>7.4900817632421059</v>
      </c>
      <c r="M25" s="414">
        <f t="shared" si="1"/>
        <v>-0.12822241487765673</v>
      </c>
      <c r="N25" s="414">
        <f t="shared" si="0"/>
        <v>2.8185296115180947E-2</v>
      </c>
      <c r="O25" s="414">
        <f t="shared" si="0"/>
        <v>0.15168715897821894</v>
      </c>
      <c r="P25" s="414">
        <f t="shared" si="4"/>
        <v>9.9314466967066473E-2</v>
      </c>
      <c r="Q25" s="414">
        <f t="shared" si="4"/>
        <v>0.15619944368439942</v>
      </c>
      <c r="R25" s="415">
        <f t="shared" si="5"/>
        <v>0.14017019620990734</v>
      </c>
      <c r="S25" s="415">
        <v>7.3761774395619826</v>
      </c>
      <c r="T25" s="415">
        <v>7.5269682751495726</v>
      </c>
      <c r="U25" s="415">
        <f t="shared" si="2"/>
        <v>0.15079083558758999</v>
      </c>
      <c r="V25" s="414">
        <v>7.4224324324324309</v>
      </c>
      <c r="W25" s="414">
        <v>7.613271494826984</v>
      </c>
      <c r="X25" s="417">
        <f t="shared" si="3"/>
        <v>0.19083906239455306</v>
      </c>
    </row>
    <row r="26" spans="3:24" ht="15" customHeight="1">
      <c r="C26" s="409" t="s">
        <v>474</v>
      </c>
      <c r="D26" s="410">
        <v>7.5259608178995601</v>
      </c>
      <c r="E26" s="410">
        <v>7.4301189464740638</v>
      </c>
      <c r="F26" s="410">
        <v>7.4592704333516346</v>
      </c>
      <c r="G26" s="410">
        <v>7.5100853854720881</v>
      </c>
      <c r="H26" s="410">
        <v>7.4579552329098702</v>
      </c>
      <c r="I26" s="410">
        <v>7.445662100456615</v>
      </c>
      <c r="J26" s="410">
        <v>7.5379005948954223</v>
      </c>
      <c r="K26" s="410">
        <v>7.4747559274755906</v>
      </c>
      <c r="L26" s="410">
        <v>7.4789088863891955</v>
      </c>
      <c r="M26" s="410">
        <f t="shared" si="1"/>
        <v>-9.5841871425496272E-2</v>
      </c>
      <c r="N26" s="410">
        <f t="shared" si="0"/>
        <v>2.9151486877570854E-2</v>
      </c>
      <c r="O26" s="410">
        <f t="shared" si="0"/>
        <v>5.0814952120453505E-2</v>
      </c>
      <c r="P26" s="410">
        <f t="shared" si="4"/>
        <v>-1.229313245325514E-2</v>
      </c>
      <c r="Q26" s="410">
        <f t="shared" si="4"/>
        <v>9.2238494438807273E-2</v>
      </c>
      <c r="R26" s="411">
        <f t="shared" si="5"/>
        <v>4.1529589136048983E-3</v>
      </c>
      <c r="S26" s="412">
        <v>7.4565816045529676</v>
      </c>
      <c r="T26" s="412">
        <v>7.4999148356327643</v>
      </c>
      <c r="U26" s="411">
        <f t="shared" si="2"/>
        <v>4.3333231079796697E-2</v>
      </c>
      <c r="V26" s="410">
        <v>7.4227902023429175</v>
      </c>
      <c r="W26" s="410">
        <v>7.5534386617100182</v>
      </c>
      <c r="X26" s="410">
        <f t="shared" si="3"/>
        <v>0.13064845936710068</v>
      </c>
    </row>
    <row r="27" spans="3:24" ht="15" customHeight="1">
      <c r="C27" s="409" t="s">
        <v>475</v>
      </c>
      <c r="D27" s="410">
        <v>7.3292332452005997</v>
      </c>
      <c r="E27" s="410">
        <v>7.2451553720903581</v>
      </c>
      <c r="F27" s="410">
        <v>7.2520935604966752</v>
      </c>
      <c r="G27" s="410">
        <v>7.3520574787720419</v>
      </c>
      <c r="H27" s="410">
        <v>7.2388222464558307</v>
      </c>
      <c r="I27" s="410">
        <v>7.2512088974854922</v>
      </c>
      <c r="J27" s="410">
        <v>7.4254358974358956</v>
      </c>
      <c r="K27" s="410">
        <v>7.2284023668639028</v>
      </c>
      <c r="L27" s="410">
        <v>7.2900355871886058</v>
      </c>
      <c r="M27" s="410">
        <f t="shared" si="1"/>
        <v>-8.4077873110241619E-2</v>
      </c>
      <c r="N27" s="410">
        <f t="shared" si="0"/>
        <v>6.9381884063171029E-3</v>
      </c>
      <c r="O27" s="410">
        <f t="shared" si="0"/>
        <v>9.9963918275366659E-2</v>
      </c>
      <c r="P27" s="410">
        <f t="shared" si="4"/>
        <v>1.2386651029661522E-2</v>
      </c>
      <c r="Q27" s="410">
        <f t="shared" si="4"/>
        <v>0.17422699995040336</v>
      </c>
      <c r="R27" s="411">
        <f t="shared" si="5"/>
        <v>6.1633220324702975E-2</v>
      </c>
      <c r="S27" s="412">
        <v>7.2512058653289557</v>
      </c>
      <c r="T27" s="412">
        <v>7.3311816388739421</v>
      </c>
      <c r="U27" s="411">
        <f t="shared" si="2"/>
        <v>7.9975773544986417E-2</v>
      </c>
      <c r="V27" s="410">
        <v>7.2386877828054272</v>
      </c>
      <c r="W27" s="410">
        <v>7.4646970455683466</v>
      </c>
      <c r="X27" s="410">
        <f t="shared" si="3"/>
        <v>0.22600926276291933</v>
      </c>
    </row>
    <row r="28" spans="3:24" ht="15" customHeight="1">
      <c r="C28" s="409" t="s">
        <v>476</v>
      </c>
      <c r="D28" s="410">
        <v>7.8253096392030201</v>
      </c>
      <c r="E28" s="410">
        <v>7.812154108131109</v>
      </c>
      <c r="F28" s="410">
        <v>7.8688703728998668</v>
      </c>
      <c r="G28" s="410">
        <v>7.9512345679012437</v>
      </c>
      <c r="H28" s="410">
        <v>7.8131445904954413</v>
      </c>
      <c r="I28" s="410">
        <v>7.8669253595069817</v>
      </c>
      <c r="J28" s="410">
        <v>7.9362811353543199</v>
      </c>
      <c r="K28" s="410">
        <v>7.840769659788057</v>
      </c>
      <c r="L28" s="410">
        <v>7.9121678321678299</v>
      </c>
      <c r="M28" s="410">
        <f t="shared" si="1"/>
        <v>-1.3155531071911142E-2</v>
      </c>
      <c r="N28" s="410">
        <f t="shared" si="0"/>
        <v>5.6716264768757796E-2</v>
      </c>
      <c r="O28" s="410">
        <f t="shared" si="0"/>
        <v>8.2364195001376928E-2</v>
      </c>
      <c r="P28" s="410">
        <f t="shared" si="4"/>
        <v>5.3780769011540386E-2</v>
      </c>
      <c r="Q28" s="410">
        <f t="shared" si="4"/>
        <v>6.9355775847338208E-2</v>
      </c>
      <c r="R28" s="411">
        <f t="shared" si="5"/>
        <v>7.1398172379772973E-2</v>
      </c>
      <c r="S28" s="412">
        <v>7.8629061701350782</v>
      </c>
      <c r="T28" s="412">
        <v>7.9561982073397637</v>
      </c>
      <c r="U28" s="411">
        <f t="shared" si="2"/>
        <v>9.3292037204685485E-2</v>
      </c>
      <c r="V28" s="410">
        <v>7.7948990435706724</v>
      </c>
      <c r="W28" s="410">
        <v>7.9156963204471271</v>
      </c>
      <c r="X28" s="410">
        <f t="shared" si="3"/>
        <v>0.1207972768764547</v>
      </c>
    </row>
    <row r="29" spans="3:24" ht="15" customHeight="1">
      <c r="C29" s="409" t="s">
        <v>477</v>
      </c>
      <c r="D29" s="410">
        <v>7.2601599654128801</v>
      </c>
      <c r="E29" s="410">
        <v>6.9408366320744408</v>
      </c>
      <c r="F29" s="410">
        <v>6.9622563821026615</v>
      </c>
      <c r="G29" s="410">
        <v>7.3342401384938745</v>
      </c>
      <c r="H29" s="410">
        <v>6.8219566538383569</v>
      </c>
      <c r="I29" s="410">
        <v>7.1626630061770706</v>
      </c>
      <c r="J29" s="410">
        <v>7.453052550231833</v>
      </c>
      <c r="K29" s="410">
        <v>6.8484933035714279</v>
      </c>
      <c r="L29" s="410">
        <v>7.2669848399775283</v>
      </c>
      <c r="M29" s="410">
        <f t="shared" si="1"/>
        <v>-0.31932333333843932</v>
      </c>
      <c r="N29" s="410">
        <f t="shared" si="0"/>
        <v>2.1419750028220719E-2</v>
      </c>
      <c r="O29" s="410">
        <f t="shared" si="0"/>
        <v>0.37198375639121295</v>
      </c>
      <c r="P29" s="410">
        <f t="shared" si="4"/>
        <v>0.34070635233871371</v>
      </c>
      <c r="Q29" s="410">
        <f t="shared" si="4"/>
        <v>0.29038954405476236</v>
      </c>
      <c r="R29" s="411">
        <f t="shared" si="5"/>
        <v>0.41849153640610037</v>
      </c>
      <c r="S29" s="412">
        <v>6.924857615285676</v>
      </c>
      <c r="T29" s="412">
        <v>7.3076660988075055</v>
      </c>
      <c r="U29" s="411">
        <f t="shared" si="2"/>
        <v>0.3828084835218295</v>
      </c>
      <c r="V29" s="410">
        <v>7.2211538461538387</v>
      </c>
      <c r="W29" s="410">
        <v>7.5073355418835739</v>
      </c>
      <c r="X29" s="410">
        <f t="shared" si="3"/>
        <v>0.28618169572973517</v>
      </c>
    </row>
    <row r="30" spans="3:24" ht="15" customHeight="1">
      <c r="C30" s="413" t="s">
        <v>448</v>
      </c>
      <c r="D30" s="414">
        <v>7.2035963216774999</v>
      </c>
      <c r="E30" s="414">
        <v>7.1208208829001522</v>
      </c>
      <c r="F30" s="414">
        <v>6.8755728105906204</v>
      </c>
      <c r="G30" s="414">
        <v>7.0421780466724275</v>
      </c>
      <c r="H30" s="414">
        <v>6.9681394316163514</v>
      </c>
      <c r="I30" s="414">
        <v>6.8495779858943351</v>
      </c>
      <c r="J30" s="414">
        <v>7.1697397534506324</v>
      </c>
      <c r="K30" s="414">
        <v>6.871231755558588</v>
      </c>
      <c r="L30" s="414">
        <v>6.99455077086657</v>
      </c>
      <c r="M30" s="414">
        <f t="shared" si="1"/>
        <v>-8.277543877734761E-2</v>
      </c>
      <c r="N30" s="414">
        <f t="shared" si="0"/>
        <v>-0.24524807230953183</v>
      </c>
      <c r="O30" s="414">
        <f t="shared" si="0"/>
        <v>0.16660523608180711</v>
      </c>
      <c r="P30" s="414">
        <f t="shared" si="4"/>
        <v>-0.11856144572201632</v>
      </c>
      <c r="Q30" s="414">
        <f t="shared" si="4"/>
        <v>0.32016176755629733</v>
      </c>
      <c r="R30" s="415">
        <f t="shared" si="5"/>
        <v>0.12331901530798195</v>
      </c>
      <c r="S30" s="415">
        <v>6.9018927184064784</v>
      </c>
      <c r="T30" s="415">
        <v>7.0585272796642489</v>
      </c>
      <c r="U30" s="415">
        <f t="shared" si="2"/>
        <v>0.15663456125777042</v>
      </c>
      <c r="V30" s="414">
        <v>6.820505617977533</v>
      </c>
      <c r="W30" s="414">
        <v>7.2423562412342228</v>
      </c>
      <c r="X30" s="417">
        <f t="shared" si="3"/>
        <v>0.42185062325668987</v>
      </c>
    </row>
    <row r="31" spans="3:24" ht="15" customHeight="1">
      <c r="C31" s="409" t="s">
        <v>478</v>
      </c>
      <c r="D31" s="410">
        <v>7.6573616600790402</v>
      </c>
      <c r="E31" s="410">
        <v>7.5512367491166144</v>
      </c>
      <c r="F31" s="410">
        <v>7.3785505707459667</v>
      </c>
      <c r="G31" s="410">
        <v>7.5666986564299137</v>
      </c>
      <c r="H31" s="410">
        <v>7.4488434163701136</v>
      </c>
      <c r="I31" s="410">
        <v>7.3872617387261768</v>
      </c>
      <c r="J31" s="410">
        <v>7.7756410256410167</v>
      </c>
      <c r="K31" s="410">
        <v>7.3836689038031391</v>
      </c>
      <c r="L31" s="410">
        <v>7.4707505518763764</v>
      </c>
      <c r="M31" s="410">
        <f t="shared" si="1"/>
        <v>-0.10612491096242582</v>
      </c>
      <c r="N31" s="410">
        <f t="shared" si="0"/>
        <v>-0.1726861783706477</v>
      </c>
      <c r="O31" s="410">
        <f t="shared" si="0"/>
        <v>0.18814808568394703</v>
      </c>
      <c r="P31" s="410">
        <f t="shared" si="4"/>
        <v>-6.158167764393685E-2</v>
      </c>
      <c r="Q31" s="410">
        <f t="shared" si="4"/>
        <v>0.38837928691483992</v>
      </c>
      <c r="R31" s="411">
        <f t="shared" si="5"/>
        <v>8.7081648073237261E-2</v>
      </c>
      <c r="S31" s="412">
        <v>7.3962329961632509</v>
      </c>
      <c r="T31" s="412">
        <v>7.5231065468549394</v>
      </c>
      <c r="U31" s="411">
        <f t="shared" si="2"/>
        <v>0.12687355069168849</v>
      </c>
      <c r="V31" s="410">
        <v>7.3789704271631944</v>
      </c>
      <c r="W31" s="410">
        <v>7.7930258717660248</v>
      </c>
      <c r="X31" s="416">
        <f t="shared" si="3"/>
        <v>0.41405544460283039</v>
      </c>
    </row>
    <row r="32" spans="3:24" ht="15" customHeight="1">
      <c r="C32" s="409" t="s">
        <v>479</v>
      </c>
      <c r="D32" s="410">
        <v>7.1636129861780802</v>
      </c>
      <c r="E32" s="410">
        <v>7.0656143608789899</v>
      </c>
      <c r="F32" s="410">
        <v>6.7865243495663838</v>
      </c>
      <c r="G32" s="410">
        <v>7.0080073914382597</v>
      </c>
      <c r="H32" s="410">
        <v>6.817197835237522</v>
      </c>
      <c r="I32" s="410">
        <v>6.8053691275167774</v>
      </c>
      <c r="J32" s="410">
        <v>7.1591813530415029</v>
      </c>
      <c r="K32" s="410">
        <v>6.7322325915290779</v>
      </c>
      <c r="L32" s="410">
        <v>6.9459269662921361</v>
      </c>
      <c r="M32" s="410">
        <f t="shared" si="1"/>
        <v>-9.7998625299090314E-2</v>
      </c>
      <c r="N32" s="410">
        <f t="shared" si="0"/>
        <v>-0.27909001131260602</v>
      </c>
      <c r="O32" s="410">
        <f t="shared" si="0"/>
        <v>0.22148304187187584</v>
      </c>
      <c r="P32" s="410">
        <f t="shared" si="4"/>
        <v>-1.1828707720744625E-2</v>
      </c>
      <c r="Q32" s="410">
        <f t="shared" si="4"/>
        <v>0.35381222552472558</v>
      </c>
      <c r="R32" s="411">
        <f t="shared" si="5"/>
        <v>0.21369437476305819</v>
      </c>
      <c r="S32" s="412">
        <v>6.8090082286704297</v>
      </c>
      <c r="T32" s="412">
        <v>7.0252442996742603</v>
      </c>
      <c r="U32" s="411">
        <f t="shared" si="2"/>
        <v>0.21623607100383069</v>
      </c>
      <c r="V32" s="410">
        <v>6.7616892911010593</v>
      </c>
      <c r="W32" s="410">
        <v>7.2331288343558313</v>
      </c>
      <c r="X32" s="416">
        <f t="shared" si="3"/>
        <v>0.471439543254772</v>
      </c>
    </row>
    <row r="33" spans="3:24" ht="15" customHeight="1">
      <c r="C33" s="409" t="s">
        <v>480</v>
      </c>
      <c r="D33" s="410">
        <v>7.1291996047430803</v>
      </c>
      <c r="E33" s="410">
        <v>7.0384709033357886</v>
      </c>
      <c r="F33" s="410">
        <v>6.7545018007202842</v>
      </c>
      <c r="G33" s="410">
        <v>6.8271103896103869</v>
      </c>
      <c r="H33" s="410">
        <v>6.8873239436619729</v>
      </c>
      <c r="I33" s="410">
        <v>6.6507230255839831</v>
      </c>
      <c r="J33" s="410">
        <v>6.939349830179518</v>
      </c>
      <c r="K33" s="410">
        <v>6.7441558441558396</v>
      </c>
      <c r="L33" s="410">
        <v>6.7985978330146519</v>
      </c>
      <c r="M33" s="410">
        <f t="shared" si="1"/>
        <v>-9.0728701407291723E-2</v>
      </c>
      <c r="N33" s="410">
        <f t="shared" si="0"/>
        <v>-0.28396910261550445</v>
      </c>
      <c r="O33" s="410">
        <f t="shared" si="0"/>
        <v>7.2608588890102688E-2</v>
      </c>
      <c r="P33" s="410">
        <f t="shared" si="4"/>
        <v>-0.23660091807798977</v>
      </c>
      <c r="Q33" s="410">
        <f t="shared" si="4"/>
        <v>0.28862680459553491</v>
      </c>
      <c r="R33" s="411">
        <f t="shared" si="5"/>
        <v>5.4441988858812351E-2</v>
      </c>
      <c r="S33" s="412">
        <v>6.7810304449648786</v>
      </c>
      <c r="T33" s="412">
        <v>6.8620317002881848</v>
      </c>
      <c r="U33" s="411">
        <f t="shared" si="2"/>
        <v>8.1001255323306154E-2</v>
      </c>
      <c r="V33" s="410">
        <v>6.5716272600834538</v>
      </c>
      <c r="W33" s="410">
        <v>7.0543615676358948</v>
      </c>
      <c r="X33" s="416">
        <f t="shared" si="3"/>
        <v>0.48273430755244107</v>
      </c>
    </row>
    <row r="34" spans="3:24" ht="15" customHeight="1">
      <c r="C34" s="409" t="s">
        <v>481</v>
      </c>
      <c r="D34" s="410">
        <v>7.0184201204392496</v>
      </c>
      <c r="E34" s="410">
        <v>6.9447270261105318</v>
      </c>
      <c r="F34" s="410">
        <v>6.6411719939117226</v>
      </c>
      <c r="G34" s="410">
        <v>6.8585099111414936</v>
      </c>
      <c r="H34" s="410">
        <v>6.7522184300341284</v>
      </c>
      <c r="I34" s="410">
        <v>6.6426553672316455</v>
      </c>
      <c r="J34" s="410">
        <v>6.9261363636363686</v>
      </c>
      <c r="K34" s="410">
        <v>6.6241830065359482</v>
      </c>
      <c r="L34" s="410">
        <v>6.8391167192428997</v>
      </c>
      <c r="M34" s="410">
        <f t="shared" si="1"/>
        <v>-7.3693094328717734E-2</v>
      </c>
      <c r="N34" s="410">
        <f t="shared" si="0"/>
        <v>-0.30355503219880919</v>
      </c>
      <c r="O34" s="410">
        <f t="shared" si="0"/>
        <v>0.21733791722977092</v>
      </c>
      <c r="P34" s="410">
        <f t="shared" si="4"/>
        <v>-0.10956306280248285</v>
      </c>
      <c r="Q34" s="410">
        <f t="shared" si="4"/>
        <v>0.28348099640472313</v>
      </c>
      <c r="R34" s="411">
        <f t="shared" si="5"/>
        <v>0.2149337127069515</v>
      </c>
      <c r="S34" s="412">
        <v>6.6668295065950192</v>
      </c>
      <c r="T34" s="412">
        <v>6.9090909090909145</v>
      </c>
      <c r="U34" s="411">
        <f t="shared" si="2"/>
        <v>0.24226140249589534</v>
      </c>
      <c r="V34" s="410">
        <v>6.609294320137697</v>
      </c>
      <c r="W34" s="410">
        <v>6.9982728842832467</v>
      </c>
      <c r="X34" s="416">
        <f t="shared" si="3"/>
        <v>0.38897856414554965</v>
      </c>
    </row>
    <row r="35" spans="3:24" ht="15" customHeight="1">
      <c r="C35" s="409" t="s">
        <v>482</v>
      </c>
      <c r="D35" s="410">
        <v>6.9116003943476798</v>
      </c>
      <c r="E35" s="410">
        <v>6.8739469578783083</v>
      </c>
      <c r="F35" s="410">
        <v>6.6719116170070389</v>
      </c>
      <c r="G35" s="410">
        <v>6.8182640144665463</v>
      </c>
      <c r="H35" s="410">
        <v>6.7536496350364832</v>
      </c>
      <c r="I35" s="410">
        <v>6.5860182370820679</v>
      </c>
      <c r="J35" s="410">
        <v>6.8614768174012539</v>
      </c>
      <c r="K35" s="410">
        <v>6.7092352092352154</v>
      </c>
      <c r="L35" s="410">
        <v>6.7953135768435642</v>
      </c>
      <c r="M35" s="410">
        <f t="shared" si="1"/>
        <v>-3.7653436469371471E-2</v>
      </c>
      <c r="N35" s="410">
        <f t="shared" si="0"/>
        <v>-0.2020353408712694</v>
      </c>
      <c r="O35" s="410">
        <f t="shared" si="0"/>
        <v>0.14635239745950734</v>
      </c>
      <c r="P35" s="410">
        <f t="shared" si="4"/>
        <v>-0.16763139795441528</v>
      </c>
      <c r="Q35" s="410">
        <f t="shared" si="4"/>
        <v>0.27545858031918602</v>
      </c>
      <c r="R35" s="411">
        <f t="shared" si="5"/>
        <v>8.6078367608348749E-2</v>
      </c>
      <c r="S35" s="412">
        <v>6.7238547968885038</v>
      </c>
      <c r="T35" s="412">
        <v>6.8658777120315504</v>
      </c>
      <c r="U35" s="411">
        <f t="shared" si="2"/>
        <v>0.14202291514304655</v>
      </c>
      <c r="V35" s="410">
        <v>6.5730994152046867</v>
      </c>
      <c r="W35" s="410">
        <v>6.9464831804281255</v>
      </c>
      <c r="X35" s="416">
        <f t="shared" si="3"/>
        <v>0.37338376522343886</v>
      </c>
    </row>
    <row r="36" spans="3:24" ht="15" customHeight="1">
      <c r="C36" s="413" t="s">
        <v>442</v>
      </c>
      <c r="D36" s="414">
        <v>7.6219251336898299</v>
      </c>
      <c r="E36" s="414">
        <v>7.6936397105497001</v>
      </c>
      <c r="F36" s="414">
        <v>7.6913684871311929</v>
      </c>
      <c r="G36" s="414">
        <v>7.7586469130238624</v>
      </c>
      <c r="H36" s="414">
        <v>7.7073453982386475</v>
      </c>
      <c r="I36" s="414">
        <v>7.7553044034545184</v>
      </c>
      <c r="J36" s="414">
        <v>7.8485400628615771</v>
      </c>
      <c r="K36" s="414">
        <v>7.7359695523158241</v>
      </c>
      <c r="L36" s="414">
        <v>7.7853125399462995</v>
      </c>
      <c r="M36" s="414">
        <f t="shared" si="1"/>
        <v>7.1714576859870149E-2</v>
      </c>
      <c r="N36" s="414">
        <f t="shared" si="0"/>
        <v>-2.2712234185071623E-3</v>
      </c>
      <c r="O36" s="414">
        <f t="shared" si="0"/>
        <v>6.7278425892669524E-2</v>
      </c>
      <c r="P36" s="414">
        <f t="shared" si="4"/>
        <v>4.7959005215870931E-2</v>
      </c>
      <c r="Q36" s="414">
        <f t="shared" si="4"/>
        <v>9.3235659407058691E-2</v>
      </c>
      <c r="R36" s="415">
        <f t="shared" si="5"/>
        <v>4.9342987630475399E-2</v>
      </c>
      <c r="S36" s="415">
        <v>7.6803561769234001</v>
      </c>
      <c r="T36" s="415">
        <v>7.7454838957644672</v>
      </c>
      <c r="U36" s="415">
        <f t="shared" si="2"/>
        <v>6.512771884106705E-2</v>
      </c>
      <c r="V36" s="414">
        <v>7.7862862862862805</v>
      </c>
      <c r="W36" s="414">
        <v>7.8753393665158375</v>
      </c>
      <c r="X36" s="414">
        <f t="shared" si="3"/>
        <v>8.9053080229557047E-2</v>
      </c>
    </row>
    <row r="37" spans="3:24" ht="15" customHeight="1">
      <c r="C37" s="409" t="s">
        <v>483</v>
      </c>
      <c r="D37" s="410">
        <v>8.1364356194420306</v>
      </c>
      <c r="E37" s="410">
        <v>8.1248628216071452</v>
      </c>
      <c r="F37" s="410">
        <v>8.2227867590454284</v>
      </c>
      <c r="G37" s="410">
        <v>8.2679938744257502</v>
      </c>
      <c r="H37" s="410">
        <v>8.1514456172556287</v>
      </c>
      <c r="I37" s="410">
        <v>8.2422907488987107</v>
      </c>
      <c r="J37" s="410">
        <v>8.3016386373436664</v>
      </c>
      <c r="K37" s="410">
        <v>8.2163009404388614</v>
      </c>
      <c r="L37" s="410">
        <v>8.258860759493718</v>
      </c>
      <c r="M37" s="410">
        <f t="shared" si="1"/>
        <v>-1.1572797834885407E-2</v>
      </c>
      <c r="N37" s="410">
        <f t="shared" si="0"/>
        <v>9.7923937438283204E-2</v>
      </c>
      <c r="O37" s="410">
        <f t="shared" si="0"/>
        <v>4.5207115380321738E-2</v>
      </c>
      <c r="P37" s="410">
        <f t="shared" si="4"/>
        <v>9.0845131643082055E-2</v>
      </c>
      <c r="Q37" s="410">
        <f t="shared" si="4"/>
        <v>5.9347888444955643E-2</v>
      </c>
      <c r="R37" s="411">
        <f t="shared" si="5"/>
        <v>4.2559819054856618E-2</v>
      </c>
      <c r="S37" s="412">
        <v>8.2142562834775195</v>
      </c>
      <c r="T37" s="412">
        <v>8.2621340523883315</v>
      </c>
      <c r="U37" s="411">
        <f t="shared" si="2"/>
        <v>4.787776891081208E-2</v>
      </c>
      <c r="V37" s="410">
        <v>8.2089642640823808</v>
      </c>
      <c r="W37" s="410">
        <v>8.2969984202211631</v>
      </c>
      <c r="X37" s="410">
        <f t="shared" si="3"/>
        <v>8.8034156138782294E-2</v>
      </c>
    </row>
    <row r="38" spans="3:24" ht="15" customHeight="1">
      <c r="C38" s="409" t="s">
        <v>484</v>
      </c>
      <c r="D38" s="410">
        <v>7.5932944606413999</v>
      </c>
      <c r="E38" s="410">
        <v>7.5286016949152614</v>
      </c>
      <c r="F38" s="410">
        <v>7.6656118143459908</v>
      </c>
      <c r="G38" s="410">
        <v>7.7544311956171459</v>
      </c>
      <c r="H38" s="410">
        <v>7.6170212765957448</v>
      </c>
      <c r="I38" s="410">
        <v>7.8197501487210079</v>
      </c>
      <c r="J38" s="410">
        <v>7.8067177371832601</v>
      </c>
      <c r="K38" s="410">
        <v>7.7096069868995603</v>
      </c>
      <c r="L38" s="410">
        <v>7.7993265993266023</v>
      </c>
      <c r="M38" s="410">
        <f t="shared" si="1"/>
        <v>-6.4692765726138468E-2</v>
      </c>
      <c r="N38" s="410">
        <f t="shared" si="0"/>
        <v>0.13701011943072938</v>
      </c>
      <c r="O38" s="410">
        <f t="shared" si="0"/>
        <v>8.8819381271155073E-2</v>
      </c>
      <c r="P38" s="410">
        <f t="shared" si="4"/>
        <v>0.20272887212526314</v>
      </c>
      <c r="Q38" s="410">
        <f t="shared" si="4"/>
        <v>-1.3032411537747812E-2</v>
      </c>
      <c r="R38" s="411">
        <f t="shared" si="5"/>
        <v>8.9719612427042073E-2</v>
      </c>
      <c r="S38" s="412">
        <v>7.6201834862385303</v>
      </c>
      <c r="T38" s="412">
        <v>7.7529711375212171</v>
      </c>
      <c r="U38" s="411">
        <f t="shared" si="2"/>
        <v>0.13278765128268688</v>
      </c>
      <c r="V38" s="410">
        <v>7.8583218707015163</v>
      </c>
      <c r="W38" s="410">
        <v>7.8538011695906409</v>
      </c>
      <c r="X38" s="410">
        <f t="shared" si="3"/>
        <v>-4.5207011108754358E-3</v>
      </c>
    </row>
    <row r="39" spans="3:24" ht="15" customHeight="1">
      <c r="C39" s="409" t="s">
        <v>485</v>
      </c>
      <c r="D39" s="410">
        <v>7.9412206855080898</v>
      </c>
      <c r="E39" s="410">
        <v>8.0045843520782594</v>
      </c>
      <c r="F39" s="410">
        <v>7.9390007745933238</v>
      </c>
      <c r="G39" s="410">
        <v>8.0346207376478915</v>
      </c>
      <c r="H39" s="410">
        <v>7.9817432273262456</v>
      </c>
      <c r="I39" s="410">
        <v>8.0148771021992182</v>
      </c>
      <c r="J39" s="410">
        <v>8.1146674088505648</v>
      </c>
      <c r="K39" s="410">
        <v>7.9396346306592553</v>
      </c>
      <c r="L39" s="410">
        <v>8.0489510489510323</v>
      </c>
      <c r="M39" s="410">
        <f t="shared" si="1"/>
        <v>6.3363666570169563E-2</v>
      </c>
      <c r="N39" s="410">
        <f t="shared" si="0"/>
        <v>-6.5583577484935596E-2</v>
      </c>
      <c r="O39" s="410">
        <f t="shared" si="0"/>
        <v>9.5619963054567769E-2</v>
      </c>
      <c r="P39" s="410">
        <f t="shared" si="4"/>
        <v>3.3133874872972591E-2</v>
      </c>
      <c r="Q39" s="410">
        <f t="shared" si="4"/>
        <v>9.9790306651346583E-2</v>
      </c>
      <c r="R39" s="411">
        <f t="shared" si="5"/>
        <v>0.10931641829177696</v>
      </c>
      <c r="S39" s="412">
        <v>7.9354091610910915</v>
      </c>
      <c r="T39" s="412">
        <v>8.030245296499162</v>
      </c>
      <c r="U39" s="411">
        <f t="shared" si="2"/>
        <v>9.4836135408070454E-2</v>
      </c>
      <c r="V39" s="410">
        <v>8.0626398210290819</v>
      </c>
      <c r="W39" s="410">
        <v>8.1364883401920505</v>
      </c>
      <c r="X39" s="410">
        <f t="shared" si="3"/>
        <v>7.3848519162968529E-2</v>
      </c>
    </row>
    <row r="40" spans="3:24" ht="15" customHeight="1">
      <c r="C40" s="409" t="s">
        <v>486</v>
      </c>
      <c r="D40" s="410">
        <v>7.86090310869072</v>
      </c>
      <c r="E40" s="410">
        <v>7.8657882983474607</v>
      </c>
      <c r="F40" s="410">
        <v>7.691397584421992</v>
      </c>
      <c r="G40" s="410">
        <v>7.7226852894796156</v>
      </c>
      <c r="H40" s="410">
        <v>7.8224455611390313</v>
      </c>
      <c r="I40" s="410">
        <v>7.738441215323653</v>
      </c>
      <c r="J40" s="410">
        <v>7.8116627265563494</v>
      </c>
      <c r="K40" s="410">
        <v>7.7749360613810756</v>
      </c>
      <c r="L40" s="410">
        <v>7.7771966527196605</v>
      </c>
      <c r="M40" s="410">
        <f t="shared" si="1"/>
        <v>4.8851896567407849E-3</v>
      </c>
      <c r="N40" s="410">
        <f t="shared" si="0"/>
        <v>-0.17439071392546879</v>
      </c>
      <c r="O40" s="410">
        <f t="shared" si="0"/>
        <v>3.1287705057623683E-2</v>
      </c>
      <c r="P40" s="410">
        <f t="shared" si="4"/>
        <v>-8.4004345815378301E-2</v>
      </c>
      <c r="Q40" s="410">
        <f t="shared" si="4"/>
        <v>7.3221511232696379E-2</v>
      </c>
      <c r="R40" s="411">
        <f t="shared" si="5"/>
        <v>2.2605913385849163E-3</v>
      </c>
      <c r="S40" s="412">
        <v>7.6965894465894484</v>
      </c>
      <c r="T40" s="412">
        <v>7.7478813559321997</v>
      </c>
      <c r="U40" s="411">
        <f t="shared" si="2"/>
        <v>5.1291909342751296E-2</v>
      </c>
      <c r="V40" s="410">
        <v>7.7980871413389998</v>
      </c>
      <c r="W40" s="410">
        <v>7.9604989604989616</v>
      </c>
      <c r="X40" s="410">
        <f t="shared" si="3"/>
        <v>0.16241181915996172</v>
      </c>
    </row>
    <row r="41" spans="3:24" ht="15" customHeight="1">
      <c r="C41" s="409" t="s">
        <v>487</v>
      </c>
      <c r="D41" s="410">
        <v>7.1858536038560796</v>
      </c>
      <c r="E41" s="410">
        <v>7.3833032083144952</v>
      </c>
      <c r="F41" s="410">
        <v>7.3710268053317787</v>
      </c>
      <c r="G41" s="410">
        <v>7.4210731453813112</v>
      </c>
      <c r="H41" s="410">
        <v>7.4111353711790429</v>
      </c>
      <c r="I41" s="410">
        <v>7.432352213702714</v>
      </c>
      <c r="J41" s="410">
        <v>7.5312306740878334</v>
      </c>
      <c r="K41" s="410">
        <v>7.4571342925659492</v>
      </c>
      <c r="L41" s="410">
        <v>7.4473763118440672</v>
      </c>
      <c r="M41" s="410">
        <f t="shared" si="1"/>
        <v>0.19744960445841553</v>
      </c>
      <c r="N41" s="410">
        <f t="shared" si="0"/>
        <v>-1.2276402982716483E-2</v>
      </c>
      <c r="O41" s="410">
        <f t="shared" si="0"/>
        <v>5.0046340049532567E-2</v>
      </c>
      <c r="P41" s="410">
        <f t="shared" si="4"/>
        <v>2.1216842523671176E-2</v>
      </c>
      <c r="Q41" s="410">
        <f t="shared" si="4"/>
        <v>9.8878460385119382E-2</v>
      </c>
      <c r="R41" s="411">
        <f t="shared" si="5"/>
        <v>-9.7579807218819425E-3</v>
      </c>
      <c r="S41" s="412">
        <v>7.3481654957064739</v>
      </c>
      <c r="T41" s="412">
        <v>7.3889581478183288</v>
      </c>
      <c r="U41" s="411">
        <f t="shared" si="2"/>
        <v>4.0792652111854899E-2</v>
      </c>
      <c r="V41" s="410">
        <v>7.4413309982486862</v>
      </c>
      <c r="W41" s="410">
        <v>7.5155850792028556</v>
      </c>
      <c r="X41" s="410">
        <f t="shared" si="3"/>
        <v>7.425408095416941E-2</v>
      </c>
    </row>
    <row r="42" spans="3:24" ht="15" customHeight="1">
      <c r="C42" s="409" t="s">
        <v>488</v>
      </c>
      <c r="D42" s="410">
        <v>7.2102674823077804</v>
      </c>
      <c r="E42" s="410">
        <v>7.3247228119839596</v>
      </c>
      <c r="F42" s="410">
        <v>7.3097481847674999</v>
      </c>
      <c r="G42" s="410">
        <v>7.4213253340605307</v>
      </c>
      <c r="H42" s="410">
        <v>7.3265875785066186</v>
      </c>
      <c r="I42" s="410">
        <v>7.3759181532004359</v>
      </c>
      <c r="J42" s="410">
        <v>7.5565142364107043</v>
      </c>
      <c r="K42" s="410">
        <v>7.3668903803131967</v>
      </c>
      <c r="L42" s="410">
        <v>7.4540880503144757</v>
      </c>
      <c r="M42" s="410">
        <f t="shared" si="1"/>
        <v>0.11445532967617922</v>
      </c>
      <c r="N42" s="410">
        <f t="shared" si="0"/>
        <v>-1.4974627216459702E-2</v>
      </c>
      <c r="O42" s="410">
        <f t="shared" si="0"/>
        <v>0.11157714929303086</v>
      </c>
      <c r="P42" s="410">
        <f t="shared" si="4"/>
        <v>4.9330574693817297E-2</v>
      </c>
      <c r="Q42" s="410">
        <f t="shared" si="4"/>
        <v>0.18059608321026843</v>
      </c>
      <c r="R42" s="411">
        <f t="shared" si="5"/>
        <v>8.7197670001279093E-2</v>
      </c>
      <c r="S42" s="412">
        <v>7.3116164720344177</v>
      </c>
      <c r="T42" s="412">
        <v>7.3901345291479856</v>
      </c>
      <c r="U42" s="411">
        <f t="shared" si="2"/>
        <v>7.8518057113567963E-2</v>
      </c>
      <c r="V42" s="410">
        <v>7.4521309450277977</v>
      </c>
      <c r="W42" s="410">
        <v>7.5856382978723413</v>
      </c>
      <c r="X42" s="410">
        <f t="shared" si="3"/>
        <v>0.13350735284454363</v>
      </c>
    </row>
    <row r="43" spans="3:24" ht="15" customHeight="1">
      <c r="C43" s="413" t="s">
        <v>445</v>
      </c>
      <c r="D43" s="414">
        <v>7.4607215174180803</v>
      </c>
      <c r="E43" s="414">
        <v>7.3402401791166048</v>
      </c>
      <c r="F43" s="414">
        <v>7.3894571602187762</v>
      </c>
      <c r="G43" s="414">
        <v>7.619546729186788</v>
      </c>
      <c r="H43" s="414">
        <v>7.2596982758620578</v>
      </c>
      <c r="I43" s="414">
        <v>7.4590835395511546</v>
      </c>
      <c r="J43" s="414">
        <v>7.6779251227196079</v>
      </c>
      <c r="K43" s="414">
        <v>7.3396677050882726</v>
      </c>
      <c r="L43" s="414">
        <v>7.5670593097747316</v>
      </c>
      <c r="M43" s="414">
        <f t="shared" si="1"/>
        <v>-0.12048133830147556</v>
      </c>
      <c r="N43" s="414">
        <f t="shared" si="0"/>
        <v>4.9216981102171431E-2</v>
      </c>
      <c r="O43" s="414">
        <f t="shared" si="0"/>
        <v>0.2300895689680118</v>
      </c>
      <c r="P43" s="414">
        <f t="shared" si="4"/>
        <v>0.1993852636890967</v>
      </c>
      <c r="Q43" s="414">
        <f t="shared" si="4"/>
        <v>0.21884158316845337</v>
      </c>
      <c r="R43" s="415">
        <f t="shared" si="5"/>
        <v>0.22739160468645903</v>
      </c>
      <c r="S43" s="415">
        <v>7.3789117945251963</v>
      </c>
      <c r="T43" s="415">
        <v>7.6115216030056345</v>
      </c>
      <c r="U43" s="415">
        <f t="shared" si="2"/>
        <v>0.23260980848043822</v>
      </c>
      <c r="V43" s="414">
        <v>7.4696388944926317</v>
      </c>
      <c r="W43" s="414">
        <v>7.7067453927357272</v>
      </c>
      <c r="X43" s="417">
        <f t="shared" si="3"/>
        <v>0.23710649824309549</v>
      </c>
    </row>
    <row r="44" spans="3:24" ht="15" customHeight="1">
      <c r="C44" s="409" t="s">
        <v>489</v>
      </c>
      <c r="D44" s="410">
        <v>8.0135181188231392</v>
      </c>
      <c r="E44" s="410">
        <v>8.0459246080284679</v>
      </c>
      <c r="F44" s="410">
        <v>8.136143548846519</v>
      </c>
      <c r="G44" s="410">
        <v>8.2214696485623122</v>
      </c>
      <c r="H44" s="410">
        <v>8.0544217687075044</v>
      </c>
      <c r="I44" s="410">
        <v>8.1426519865964391</v>
      </c>
      <c r="J44" s="410">
        <v>8.2650409754147667</v>
      </c>
      <c r="K44" s="410">
        <v>8.1309419655876454</v>
      </c>
      <c r="L44" s="410">
        <v>8.1782810685249689</v>
      </c>
      <c r="M44" s="410">
        <f t="shared" si="1"/>
        <v>3.2406489205328626E-2</v>
      </c>
      <c r="N44" s="410">
        <f t="shared" si="0"/>
        <v>9.0218940818051152E-2</v>
      </c>
      <c r="O44" s="410">
        <f t="shared" si="0"/>
        <v>8.5326099715793191E-2</v>
      </c>
      <c r="P44" s="410">
        <f t="shared" si="4"/>
        <v>8.8230217888934703E-2</v>
      </c>
      <c r="Q44" s="410">
        <f t="shared" si="4"/>
        <v>0.1223889888183276</v>
      </c>
      <c r="R44" s="411">
        <f t="shared" si="5"/>
        <v>4.7339102937323574E-2</v>
      </c>
      <c r="S44" s="412">
        <v>8.1270203460734383</v>
      </c>
      <c r="T44" s="412">
        <v>8.2060266292922037</v>
      </c>
      <c r="U44" s="411">
        <f t="shared" si="2"/>
        <v>7.9006283218765461E-2</v>
      </c>
      <c r="V44" s="410">
        <v>8.0902934537245859</v>
      </c>
      <c r="W44" s="410">
        <v>8.2618004866180481</v>
      </c>
      <c r="X44" s="410">
        <f t="shared" si="3"/>
        <v>0.17150703289346225</v>
      </c>
    </row>
    <row r="45" spans="3:24" ht="15" customHeight="1">
      <c r="C45" s="409" t="s">
        <v>490</v>
      </c>
      <c r="D45" s="410">
        <v>7.1427332639611398</v>
      </c>
      <c r="E45" s="410">
        <v>7.1469331966512755</v>
      </c>
      <c r="F45" s="410">
        <v>7.1886828522271244</v>
      </c>
      <c r="G45" s="410">
        <v>7.3487462208785344</v>
      </c>
      <c r="H45" s="410">
        <v>7.0956249999999912</v>
      </c>
      <c r="I45" s="410">
        <v>7.2210940058958348</v>
      </c>
      <c r="J45" s="410">
        <v>7.3697097944377195</v>
      </c>
      <c r="K45" s="410">
        <v>7.1792228390166528</v>
      </c>
      <c r="L45" s="410">
        <v>7.3201720093823335</v>
      </c>
      <c r="M45" s="410">
        <f t="shared" si="1"/>
        <v>4.1999326901356326E-3</v>
      </c>
      <c r="N45" s="410">
        <f t="shared" si="0"/>
        <v>4.1749655575848976E-2</v>
      </c>
      <c r="O45" s="410">
        <f t="shared" si="0"/>
        <v>0.16006336865140991</v>
      </c>
      <c r="P45" s="410">
        <f t="shared" si="4"/>
        <v>0.12546900589584364</v>
      </c>
      <c r="Q45" s="410">
        <f t="shared" si="4"/>
        <v>0.14861578854188462</v>
      </c>
      <c r="R45" s="411">
        <f t="shared" si="5"/>
        <v>0.14094917036568066</v>
      </c>
      <c r="S45" s="412">
        <v>7.184771573604074</v>
      </c>
      <c r="T45" s="412">
        <v>7.3599143061175827</v>
      </c>
      <c r="U45" s="411">
        <f t="shared" si="2"/>
        <v>0.17514273251350865</v>
      </c>
      <c r="V45" s="410">
        <v>7.2078431372549057</v>
      </c>
      <c r="W45" s="410">
        <v>7.4113207547169777</v>
      </c>
      <c r="X45" s="416">
        <f t="shared" si="3"/>
        <v>0.20347761746207205</v>
      </c>
    </row>
    <row r="46" spans="3:24" ht="15" customHeight="1">
      <c r="C46" s="409" t="s">
        <v>491</v>
      </c>
      <c r="D46" s="410">
        <v>7.1457943925233698</v>
      </c>
      <c r="E46" s="410">
        <v>6.8036835065336136</v>
      </c>
      <c r="F46" s="410">
        <v>6.8300200133422306</v>
      </c>
      <c r="G46" s="410">
        <v>7.2357615894039622</v>
      </c>
      <c r="H46" s="410">
        <v>6.6281446540880635</v>
      </c>
      <c r="I46" s="410">
        <v>6.9846256684491976</v>
      </c>
      <c r="J46" s="410">
        <v>7.3186586736605488</v>
      </c>
      <c r="K46" s="410">
        <v>6.7121500407719505</v>
      </c>
      <c r="L46" s="410">
        <v>7.1662132752992393</v>
      </c>
      <c r="M46" s="410">
        <f t="shared" si="1"/>
        <v>-0.34211088598975614</v>
      </c>
      <c r="N46" s="410">
        <f t="shared" si="0"/>
        <v>2.6336506808616988E-2</v>
      </c>
      <c r="O46" s="410">
        <f t="shared" si="0"/>
        <v>0.40574157606173156</v>
      </c>
      <c r="P46" s="410">
        <f t="shared" si="4"/>
        <v>0.35648101436113411</v>
      </c>
      <c r="Q46" s="410">
        <f t="shared" si="4"/>
        <v>0.33403300521135115</v>
      </c>
      <c r="R46" s="411">
        <f t="shared" si="5"/>
        <v>0.45406323452728881</v>
      </c>
      <c r="S46" s="412">
        <v>6.8125446747676852</v>
      </c>
      <c r="T46" s="412">
        <v>7.2260353077049997</v>
      </c>
      <c r="U46" s="411">
        <f t="shared" si="2"/>
        <v>0.41349063293731447</v>
      </c>
      <c r="V46" s="410">
        <v>7.068586387434558</v>
      </c>
      <c r="W46" s="410">
        <v>7.3675871435038482</v>
      </c>
      <c r="X46" s="416">
        <f t="shared" si="3"/>
        <v>0.29900075606929022</v>
      </c>
    </row>
    <row r="47" spans="3:24" ht="15" customHeight="1">
      <c r="C47" s="413" t="s">
        <v>447</v>
      </c>
      <c r="D47" s="414">
        <v>7.2897735792472496</v>
      </c>
      <c r="E47" s="414">
        <v>7.09179680220638</v>
      </c>
      <c r="F47" s="414">
        <v>7.0478346456692762</v>
      </c>
      <c r="G47" s="414">
        <v>7.2786119598428476</v>
      </c>
      <c r="H47" s="414">
        <v>6.9628771980606361</v>
      </c>
      <c r="I47" s="414">
        <v>7.1436993367722907</v>
      </c>
      <c r="J47" s="414">
        <v>7.3547520661157053</v>
      </c>
      <c r="K47" s="414">
        <v>6.9827325053014215</v>
      </c>
      <c r="L47" s="414">
        <v>7.2274937965260548</v>
      </c>
      <c r="M47" s="414">
        <f t="shared" si="1"/>
        <v>-0.19797677704086958</v>
      </c>
      <c r="N47" s="414">
        <f t="shared" si="0"/>
        <v>-4.396215653710378E-2</v>
      </c>
      <c r="O47" s="414">
        <f t="shared" si="0"/>
        <v>0.23077731417357139</v>
      </c>
      <c r="P47" s="414">
        <f t="shared" si="4"/>
        <v>0.18082213871165465</v>
      </c>
      <c r="Q47" s="414">
        <f t="shared" si="4"/>
        <v>0.21105272934341457</v>
      </c>
      <c r="R47" s="415">
        <f t="shared" si="5"/>
        <v>0.2447612912246333</v>
      </c>
      <c r="S47" s="415">
        <v>7.0249786366922882</v>
      </c>
      <c r="T47" s="415">
        <v>7.2616425236441993</v>
      </c>
      <c r="U47" s="415">
        <f t="shared" si="2"/>
        <v>0.2366638869519111</v>
      </c>
      <c r="V47" s="414">
        <v>7.1623475609756104</v>
      </c>
      <c r="W47" s="414">
        <v>7.401993916863816</v>
      </c>
      <c r="X47" s="417">
        <f t="shared" si="3"/>
        <v>0.2396463558882056</v>
      </c>
    </row>
    <row r="48" spans="3:24" ht="15" customHeight="1">
      <c r="C48" s="409" t="s">
        <v>492</v>
      </c>
      <c r="D48" s="410">
        <v>7.5027920482466</v>
      </c>
      <c r="E48" s="410">
        <v>7.3724415613466068</v>
      </c>
      <c r="F48" s="410">
        <v>7.359734513274315</v>
      </c>
      <c r="G48" s="410">
        <v>7.5178804489689668</v>
      </c>
      <c r="H48" s="410">
        <v>7.3242659758203725</v>
      </c>
      <c r="I48" s="410">
        <v>7.4344962185899135</v>
      </c>
      <c r="J48" s="410">
        <v>7.6006937359722722</v>
      </c>
      <c r="K48" s="410">
        <v>7.335454545454537</v>
      </c>
      <c r="L48" s="410">
        <v>7.5025320226392784</v>
      </c>
      <c r="M48" s="410">
        <f t="shared" si="1"/>
        <v>-0.13035048689999318</v>
      </c>
      <c r="N48" s="410">
        <f t="shared" si="0"/>
        <v>-1.2707048072291727E-2</v>
      </c>
      <c r="O48" s="410">
        <f t="shared" si="0"/>
        <v>0.15814593569465174</v>
      </c>
      <c r="P48" s="410">
        <f t="shared" si="4"/>
        <v>0.11023024276954096</v>
      </c>
      <c r="Q48" s="410">
        <f t="shared" si="4"/>
        <v>0.16619751738235866</v>
      </c>
      <c r="R48" s="411">
        <f t="shared" si="5"/>
        <v>0.16707747718474142</v>
      </c>
      <c r="S48" s="412">
        <v>7.3345195729537238</v>
      </c>
      <c r="T48" s="412">
        <v>7.4872485632184214</v>
      </c>
      <c r="U48" s="411">
        <f t="shared" si="2"/>
        <v>0.15272899026469755</v>
      </c>
      <c r="V48" s="410">
        <v>7.4353741496598644</v>
      </c>
      <c r="W48" s="410">
        <v>7.6208436724565827</v>
      </c>
      <c r="X48" s="410">
        <f t="shared" si="3"/>
        <v>0.18546952279671824</v>
      </c>
    </row>
    <row r="49" spans="3:24" ht="15" customHeight="1">
      <c r="C49" s="409" t="s">
        <v>493</v>
      </c>
      <c r="D49" s="410">
        <v>7.3344220226291998</v>
      </c>
      <c r="E49" s="410">
        <v>7.2055079842629004</v>
      </c>
      <c r="F49" s="410">
        <v>7.1467216872994035</v>
      </c>
      <c r="G49" s="410">
        <v>7.2867019113460945</v>
      </c>
      <c r="H49" s="410">
        <v>7.0943310657596301</v>
      </c>
      <c r="I49" s="410">
        <v>7.1925147398103082</v>
      </c>
      <c r="J49" s="410">
        <v>7.3590185105467087</v>
      </c>
      <c r="K49" s="410">
        <v>7.097270160025098</v>
      </c>
      <c r="L49" s="410">
        <v>7.2347879532882633</v>
      </c>
      <c r="M49" s="410">
        <f t="shared" si="1"/>
        <v>-0.12891403836629944</v>
      </c>
      <c r="N49" s="410">
        <f t="shared" si="0"/>
        <v>-5.8786296963496909E-2</v>
      </c>
      <c r="O49" s="410">
        <f t="shared" si="0"/>
        <v>0.13998022404669097</v>
      </c>
      <c r="P49" s="410">
        <f t="shared" si="4"/>
        <v>9.8183674050678071E-2</v>
      </c>
      <c r="Q49" s="410">
        <f t="shared" si="4"/>
        <v>0.16650377073640055</v>
      </c>
      <c r="R49" s="411">
        <f t="shared" si="5"/>
        <v>0.13751779326316527</v>
      </c>
      <c r="S49" s="412">
        <v>7.132155907429965</v>
      </c>
      <c r="T49" s="412">
        <v>7.274175620600233</v>
      </c>
      <c r="U49" s="411">
        <f t="shared" si="2"/>
        <v>0.14201971317026807</v>
      </c>
      <c r="V49" s="410">
        <v>7.173293768545995</v>
      </c>
      <c r="W49" s="410">
        <v>7.4180371352785226</v>
      </c>
      <c r="X49" s="410">
        <f t="shared" si="3"/>
        <v>0.24474336673252761</v>
      </c>
    </row>
    <row r="50" spans="3:24" ht="15" customHeight="1">
      <c r="C50" s="409" t="s">
        <v>494</v>
      </c>
      <c r="D50" s="410">
        <v>7.0394578642474599</v>
      </c>
      <c r="E50" s="410">
        <v>6.7142084775086532</v>
      </c>
      <c r="F50" s="410">
        <v>6.6531370587394596</v>
      </c>
      <c r="G50" s="410">
        <v>7.0381145978909965</v>
      </c>
      <c r="H50" s="410">
        <v>6.4911032028469791</v>
      </c>
      <c r="I50" s="410">
        <v>6.8155708521243712</v>
      </c>
      <c r="J50" s="410">
        <v>7.1083852805147689</v>
      </c>
      <c r="K50" s="410">
        <v>6.5351288056206087</v>
      </c>
      <c r="L50" s="410">
        <v>6.9540993071593631</v>
      </c>
      <c r="M50" s="410">
        <f t="shared" si="1"/>
        <v>-0.32524938673880666</v>
      </c>
      <c r="N50" s="410">
        <f t="shared" si="0"/>
        <v>-6.1071418769193642E-2</v>
      </c>
      <c r="O50" s="410">
        <f t="shared" si="0"/>
        <v>0.38497753915153687</v>
      </c>
      <c r="P50" s="410">
        <f t="shared" si="4"/>
        <v>0.32446764927739213</v>
      </c>
      <c r="Q50" s="410">
        <f t="shared" si="4"/>
        <v>0.29281442839039773</v>
      </c>
      <c r="R50" s="411">
        <f t="shared" si="5"/>
        <v>0.41897050153875437</v>
      </c>
      <c r="S50" s="412">
        <v>6.624593612545433</v>
      </c>
      <c r="T50" s="412">
        <v>7.0310104529616861</v>
      </c>
      <c r="U50" s="411">
        <f t="shared" si="2"/>
        <v>0.40641684041625314</v>
      </c>
      <c r="V50" s="410">
        <v>6.8843802112284598</v>
      </c>
      <c r="W50" s="410">
        <v>7.1684836471754325</v>
      </c>
      <c r="X50" s="410">
        <f t="shared" si="3"/>
        <v>0.28410343594697274</v>
      </c>
    </row>
    <row r="51" spans="3:24" ht="30" customHeight="1">
      <c r="C51" s="418" t="s">
        <v>495</v>
      </c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</row>
  </sheetData>
  <mergeCells count="3">
    <mergeCell ref="C3:X3"/>
    <mergeCell ref="C4:X4"/>
    <mergeCell ref="C51:X5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B8:W61"/>
  <sheetViews>
    <sheetView showGridLines="0" zoomScaleNormal="100" workbookViewId="0"/>
  </sheetViews>
  <sheetFormatPr baseColWidth="10" defaultRowHeight="12.75"/>
  <cols>
    <col min="2" max="2" width="38.7109375" customWidth="1"/>
    <col min="7" max="14" width="11.42578125" customWidth="1"/>
    <col min="15" max="23" width="11.42578125" hidden="1" customWidth="1"/>
  </cols>
  <sheetData>
    <row r="8" spans="2:23" ht="18" customHeight="1">
      <c r="B8" s="399" t="s">
        <v>496</v>
      </c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399"/>
      <c r="P8" s="399"/>
      <c r="Q8" s="399"/>
      <c r="R8" s="399"/>
      <c r="S8" s="399"/>
      <c r="T8" s="399"/>
      <c r="U8" s="399"/>
      <c r="V8" s="399"/>
      <c r="W8" s="399"/>
    </row>
    <row r="9" spans="2:23" ht="38.25">
      <c r="B9" s="13"/>
      <c r="C9" s="13">
        <v>2007</v>
      </c>
      <c r="D9" s="13">
        <v>2008</v>
      </c>
      <c r="E9" s="13">
        <v>2009</v>
      </c>
      <c r="F9" s="13">
        <v>2010</v>
      </c>
      <c r="G9" s="14" t="s">
        <v>497</v>
      </c>
      <c r="H9" s="14" t="s">
        <v>498</v>
      </c>
      <c r="I9" s="14" t="s">
        <v>322</v>
      </c>
      <c r="J9" s="13" t="s">
        <v>148</v>
      </c>
      <c r="K9" s="13" t="s">
        <v>149</v>
      </c>
      <c r="L9" s="13" t="s">
        <v>111</v>
      </c>
      <c r="M9" s="14" t="s">
        <v>96</v>
      </c>
      <c r="N9" s="14" t="s">
        <v>131</v>
      </c>
      <c r="O9" s="14" t="s">
        <v>161</v>
      </c>
      <c r="P9" s="14" t="s">
        <v>162</v>
      </c>
      <c r="Q9" s="14" t="s">
        <v>260</v>
      </c>
      <c r="R9" s="14" t="s">
        <v>219</v>
      </c>
      <c r="S9" s="14" t="s">
        <v>220</v>
      </c>
      <c r="T9" s="14" t="s">
        <v>261</v>
      </c>
      <c r="U9" s="13" t="s">
        <v>51</v>
      </c>
      <c r="V9" s="13" t="s">
        <v>52</v>
      </c>
      <c r="W9" s="14" t="s">
        <v>261</v>
      </c>
    </row>
    <row r="10" spans="2:23">
      <c r="B10" s="400" t="s">
        <v>499</v>
      </c>
      <c r="C10" s="401">
        <v>41.0818181818182</v>
      </c>
      <c r="D10" s="401">
        <v>42</v>
      </c>
      <c r="E10" s="401">
        <v>48.109090909090909</v>
      </c>
      <c r="F10" s="401">
        <v>47.958477508650518</v>
      </c>
      <c r="G10" s="419">
        <f>IFERROR(D10/C10-1,"-")</f>
        <v>2.2350077450763006E-2</v>
      </c>
      <c r="H10" s="419">
        <f>IFERROR(E10/D10-1,"-")</f>
        <v>0.1454545454545455</v>
      </c>
      <c r="I10" s="419">
        <f>IFERROR(F10/E10-1,"-")</f>
        <v>-3.1306640303180311E-3</v>
      </c>
      <c r="J10" s="401">
        <v>45.351270553064275</v>
      </c>
      <c r="K10" s="401">
        <v>49.406817840516595</v>
      </c>
      <c r="L10" s="401">
        <v>51.431223889834442</v>
      </c>
      <c r="M10" s="419">
        <f>IFERROR(K10/J10-1,"-")</f>
        <v>8.9425218698272912E-2</v>
      </c>
      <c r="N10" s="419">
        <f>IFERROR(L10/K10-1,"-")</f>
        <v>4.097422456658828E-2</v>
      </c>
      <c r="O10" s="401">
        <v>48.590504451038576</v>
      </c>
      <c r="P10" s="401">
        <v>49.124101051078739</v>
      </c>
      <c r="Q10" s="419">
        <f>IFERROR(P10/O10-1,"-")</f>
        <v>1.0981499493956326E-2</v>
      </c>
      <c r="R10" s="401">
        <v>47.760283168558523</v>
      </c>
      <c r="S10" s="401">
        <v>47.953855494839104</v>
      </c>
      <c r="T10" s="419">
        <f>IFERROR(S10/R10-1,"-")</f>
        <v>4.0529978768637509E-3</v>
      </c>
      <c r="U10" s="401">
        <v>47.958477508650518</v>
      </c>
      <c r="V10" s="401">
        <v>55.343796711509718</v>
      </c>
      <c r="W10" s="419">
        <f>IFERROR(V10/U10-1,"-")</f>
        <v>0.15399402955456765</v>
      </c>
    </row>
    <row r="11" spans="2:23">
      <c r="B11" s="403" t="s">
        <v>500</v>
      </c>
      <c r="C11" s="404">
        <f>100-C10</f>
        <v>58.9181818181818</v>
      </c>
      <c r="D11" s="404">
        <f t="shared" ref="D11:S11" si="0">100-D10</f>
        <v>58</v>
      </c>
      <c r="E11" s="404">
        <f t="shared" si="0"/>
        <v>51.890909090909091</v>
      </c>
      <c r="F11" s="404">
        <f t="shared" si="0"/>
        <v>52.041522491349482</v>
      </c>
      <c r="G11" s="420">
        <f t="shared" ref="G11:I34" si="1">IFERROR(D11/C11-1,"-")</f>
        <v>-1.5584014812528579E-2</v>
      </c>
      <c r="H11" s="420">
        <f t="shared" si="1"/>
        <v>-0.10532915360501571</v>
      </c>
      <c r="I11" s="420">
        <f t="shared" si="1"/>
        <v>2.9025007092577937E-3</v>
      </c>
      <c r="J11" s="404">
        <f t="shared" si="0"/>
        <v>54.648729446935725</v>
      </c>
      <c r="K11" s="404">
        <f t="shared" si="0"/>
        <v>50.593182159483405</v>
      </c>
      <c r="L11" s="404">
        <f t="shared" si="0"/>
        <v>48.568776110165558</v>
      </c>
      <c r="M11" s="420">
        <f t="shared" ref="M11:N34" si="2">IFERROR(K11/J11-1,"-")</f>
        <v>-7.4211190790634651E-2</v>
      </c>
      <c r="N11" s="420">
        <f t="shared" si="2"/>
        <v>-4.0013416095006082E-2</v>
      </c>
      <c r="O11" s="404">
        <f t="shared" si="0"/>
        <v>51.409495548961424</v>
      </c>
      <c r="P11" s="404">
        <f t="shared" si="0"/>
        <v>50.875898948921261</v>
      </c>
      <c r="Q11" s="420">
        <f t="shared" ref="Q11:Q34" si="3">IFERROR(P11/O11-1,"-")</f>
        <v>-1.0379339348544625E-2</v>
      </c>
      <c r="R11" s="404">
        <f t="shared" si="0"/>
        <v>52.239716831441477</v>
      </c>
      <c r="S11" s="404">
        <f t="shared" si="0"/>
        <v>52.046144505160896</v>
      </c>
      <c r="T11" s="420">
        <f t="shared" ref="T11:T34" si="4">IFERROR(S11/R11-1,"-")</f>
        <v>-3.7054627785438887E-3</v>
      </c>
      <c r="U11" s="404">
        <f t="shared" ref="U11:V11" si="5">100-U10</f>
        <v>52.041522491349482</v>
      </c>
      <c r="V11" s="404">
        <f t="shared" si="5"/>
        <v>44.656203288490282</v>
      </c>
      <c r="W11" s="420">
        <f t="shared" ref="W11:W34" si="6">IFERROR(V11/U11-1,"-")</f>
        <v>-0.14191205117196204</v>
      </c>
    </row>
    <row r="12" spans="2:23" ht="16.5" customHeight="1">
      <c r="B12" s="421" t="s">
        <v>501</v>
      </c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2"/>
      <c r="O12" s="422"/>
      <c r="P12" s="422"/>
      <c r="Q12" s="422"/>
      <c r="R12" s="422"/>
      <c r="S12" s="422"/>
      <c r="T12" s="422"/>
      <c r="U12" s="422"/>
      <c r="V12" s="422"/>
      <c r="W12" s="422"/>
    </row>
    <row r="13" spans="2:23" ht="15" customHeight="1">
      <c r="B13" s="423" t="s">
        <v>502</v>
      </c>
      <c r="C13" s="424">
        <v>4.3818181818181801</v>
      </c>
      <c r="D13" s="424">
        <v>4.372727272727273</v>
      </c>
      <c r="E13" s="424">
        <v>3.3636363636363638</v>
      </c>
      <c r="F13" s="424">
        <v>3.1833910034602075</v>
      </c>
      <c r="G13" s="425">
        <f t="shared" si="1"/>
        <v>-2.0746887966800465E-3</v>
      </c>
      <c r="H13" s="425">
        <f t="shared" si="1"/>
        <v>-0.23076923076923084</v>
      </c>
      <c r="I13" s="425">
        <f t="shared" si="1"/>
        <v>-5.3586458430749162E-2</v>
      </c>
      <c r="J13" s="424">
        <v>3.0642750373692076</v>
      </c>
      <c r="K13" s="424">
        <v>3.0485057816488963</v>
      </c>
      <c r="L13" s="424">
        <v>3.2028469750889679</v>
      </c>
      <c r="M13" s="425">
        <f t="shared" si="2"/>
        <v>-5.1461619887259724E-3</v>
      </c>
      <c r="N13" s="425">
        <f>IFERROR(L13/K13-1,"-")</f>
        <v>5.0628473257016582E-2</v>
      </c>
      <c r="O13" s="424">
        <v>2.763353115727003</v>
      </c>
      <c r="P13" s="424">
        <v>3.1716761939885671</v>
      </c>
      <c r="Q13" s="425">
        <f t="shared" si="3"/>
        <v>0.14776362671049359</v>
      </c>
      <c r="R13" s="424">
        <v>3.5640180642011474</v>
      </c>
      <c r="S13" s="424">
        <v>3.4244080145719491</v>
      </c>
      <c r="T13" s="425">
        <f t="shared" si="4"/>
        <v>-3.917209371958974E-2</v>
      </c>
      <c r="U13" s="424">
        <v>3.1833910034602075</v>
      </c>
      <c r="V13" s="424">
        <v>2.7279521674140508</v>
      </c>
      <c r="W13" s="425">
        <f>IFERROR(V13/U13-1,"-")</f>
        <v>-0.14306719958406444</v>
      </c>
    </row>
    <row r="14" spans="2:23" ht="15" customHeight="1">
      <c r="B14" s="423" t="s">
        <v>503</v>
      </c>
      <c r="C14" s="424">
        <v>8.3545454545454607</v>
      </c>
      <c r="D14" s="424">
        <v>7.209090909090909</v>
      </c>
      <c r="E14" s="424">
        <v>5.8909090909090907</v>
      </c>
      <c r="F14" s="424">
        <v>6.9896193771626294</v>
      </c>
      <c r="G14" s="425">
        <f t="shared" si="1"/>
        <v>-0.13710554951033793</v>
      </c>
      <c r="H14" s="425">
        <f t="shared" si="1"/>
        <v>-0.18284993694829765</v>
      </c>
      <c r="I14" s="425">
        <f t="shared" si="1"/>
        <v>0.18650946217266862</v>
      </c>
      <c r="J14" s="424">
        <v>5.5754857997010463</v>
      </c>
      <c r="K14" s="424">
        <v>7.5386694698903742</v>
      </c>
      <c r="L14" s="424">
        <v>8.8813244623239989</v>
      </c>
      <c r="M14" s="425">
        <f t="shared" si="2"/>
        <v>0.35210988615460059</v>
      </c>
      <c r="N14" s="425">
        <f t="shared" si="2"/>
        <v>0.17810238236285869</v>
      </c>
      <c r="O14" s="424">
        <v>5.3597922848664687</v>
      </c>
      <c r="P14" s="424">
        <v>7.1547114143463029</v>
      </c>
      <c r="Q14" s="425">
        <f t="shared" si="3"/>
        <v>0.3348859496939538</v>
      </c>
      <c r="R14" s="424">
        <v>5.2483827657756619</v>
      </c>
      <c r="S14" s="424">
        <v>7.1766848816029141</v>
      </c>
      <c r="T14" s="425">
        <f t="shared" si="4"/>
        <v>0.36740881941796921</v>
      </c>
      <c r="U14" s="424">
        <v>6.9896193771626294</v>
      </c>
      <c r="V14" s="424">
        <v>6.7638266068759343</v>
      </c>
      <c r="W14" s="425">
        <f t="shared" si="6"/>
        <v>-3.2304015154878685E-2</v>
      </c>
    </row>
    <row r="15" spans="2:23" ht="15" customHeight="1">
      <c r="B15" s="423" t="s">
        <v>151</v>
      </c>
      <c r="C15" s="424">
        <v>17.445454545454499</v>
      </c>
      <c r="D15" s="424">
        <v>17.145454545454545</v>
      </c>
      <c r="E15" s="424">
        <v>14.318181818181818</v>
      </c>
      <c r="F15" s="424">
        <v>14.429065743944637</v>
      </c>
      <c r="G15" s="425">
        <f t="shared" si="1"/>
        <v>-1.7196456487751477E-2</v>
      </c>
      <c r="H15" s="425">
        <f t="shared" si="1"/>
        <v>-0.164899257688229</v>
      </c>
      <c r="I15" s="425">
        <f t="shared" si="1"/>
        <v>7.7442741802602466E-3</v>
      </c>
      <c r="J15" s="424">
        <v>14.020926756352765</v>
      </c>
      <c r="K15" s="424">
        <v>13.951043700255294</v>
      </c>
      <c r="L15" s="424">
        <v>13.074423642271391</v>
      </c>
      <c r="M15" s="425">
        <f t="shared" si="2"/>
        <v>-4.9841966449049036E-3</v>
      </c>
      <c r="N15" s="425">
        <f t="shared" si="2"/>
        <v>-6.283544635215077E-2</v>
      </c>
      <c r="O15" s="424">
        <v>13.019287833827892</v>
      </c>
      <c r="P15" s="424">
        <v>14.401622718052739</v>
      </c>
      <c r="Q15" s="425">
        <f t="shared" si="3"/>
        <v>0.10617592159174327</v>
      </c>
      <c r="R15" s="424">
        <v>14.329305504699134</v>
      </c>
      <c r="S15" s="424">
        <v>14.632665452337584</v>
      </c>
      <c r="T15" s="425">
        <f t="shared" si="4"/>
        <v>2.1170596686557186E-2</v>
      </c>
      <c r="U15" s="424">
        <v>14.429065743944637</v>
      </c>
      <c r="V15" s="424">
        <v>12.481315396113603</v>
      </c>
      <c r="W15" s="425">
        <f t="shared" si="6"/>
        <v>-0.13498797374656324</v>
      </c>
    </row>
    <row r="16" spans="2:23" ht="15" customHeight="1">
      <c r="B16" s="423" t="s">
        <v>486</v>
      </c>
      <c r="C16" s="424">
        <v>0.78181818181818197</v>
      </c>
      <c r="D16" s="424">
        <v>0.67272727272727273</v>
      </c>
      <c r="E16" s="424">
        <v>0.84545454545454546</v>
      </c>
      <c r="F16" s="424">
        <v>0.89965397923875434</v>
      </c>
      <c r="G16" s="425">
        <f t="shared" si="1"/>
        <v>-0.13953488372093037</v>
      </c>
      <c r="H16" s="425">
        <f t="shared" si="1"/>
        <v>0.2567567567567568</v>
      </c>
      <c r="I16" s="425">
        <f t="shared" si="1"/>
        <v>6.4106857164118125E-2</v>
      </c>
      <c r="J16" s="424">
        <v>0.67264573991031396</v>
      </c>
      <c r="K16" s="424">
        <v>0.85598438203934524</v>
      </c>
      <c r="L16" s="424">
        <v>0.92836144205477333</v>
      </c>
      <c r="M16" s="425">
        <f t="shared" si="2"/>
        <v>0.27256344796515974</v>
      </c>
      <c r="N16" s="425">
        <f t="shared" si="2"/>
        <v>8.4554182919778231E-2</v>
      </c>
      <c r="O16" s="424">
        <v>0.59347181008902072</v>
      </c>
      <c r="P16" s="424">
        <v>0.8297990042411949</v>
      </c>
      <c r="Q16" s="425">
        <f t="shared" si="3"/>
        <v>0.39821132214641342</v>
      </c>
      <c r="R16" s="424">
        <v>0.8299768094715001</v>
      </c>
      <c r="S16" s="424">
        <v>0.97146326654523374</v>
      </c>
      <c r="T16" s="425">
        <f t="shared" si="4"/>
        <v>0.17047037394192643</v>
      </c>
      <c r="U16" s="424">
        <v>0.89965397923875434</v>
      </c>
      <c r="V16" s="424">
        <v>0.74738415545590431</v>
      </c>
      <c r="W16" s="425">
        <f t="shared" si="6"/>
        <v>-0.16925376566632178</v>
      </c>
    </row>
    <row r="17" spans="2:23" ht="15" customHeight="1">
      <c r="B17" s="423" t="s">
        <v>485</v>
      </c>
      <c r="C17" s="424">
        <v>4.6090909090909102</v>
      </c>
      <c r="D17" s="424">
        <v>3.5090909090909093</v>
      </c>
      <c r="E17" s="424">
        <v>3.2</v>
      </c>
      <c r="F17" s="424">
        <v>2.4913494809688581</v>
      </c>
      <c r="G17" s="425">
        <f t="shared" si="1"/>
        <v>-0.23865877712031569</v>
      </c>
      <c r="H17" s="425">
        <f t="shared" si="1"/>
        <v>-8.8082901554404125E-2</v>
      </c>
      <c r="I17" s="425">
        <f t="shared" si="1"/>
        <v>-0.2214532871972319</v>
      </c>
      <c r="J17" s="424">
        <v>2.9446935724962628</v>
      </c>
      <c r="K17" s="424">
        <v>2.7331431145817691</v>
      </c>
      <c r="L17" s="424">
        <v>2.7386662540615814</v>
      </c>
      <c r="M17" s="425">
        <f t="shared" si="2"/>
        <v>-7.1841246875531173E-2</v>
      </c>
      <c r="N17" s="425">
        <f t="shared" si="2"/>
        <v>2.0208014173666022E-3</v>
      </c>
      <c r="O17" s="424">
        <v>3.060089020771513</v>
      </c>
      <c r="P17" s="424">
        <v>2.5447169463396646</v>
      </c>
      <c r="Q17" s="425">
        <f t="shared" si="3"/>
        <v>-0.16841734699009259</v>
      </c>
      <c r="R17" s="424">
        <v>3.2588795313072136</v>
      </c>
      <c r="S17" s="424">
        <v>2.5743776563448693</v>
      </c>
      <c r="T17" s="425">
        <f t="shared" si="4"/>
        <v>-0.21004209219350134</v>
      </c>
      <c r="U17" s="424">
        <v>2.4913494809688581</v>
      </c>
      <c r="V17" s="424">
        <v>2.4289985052316889</v>
      </c>
      <c r="W17" s="425">
        <f t="shared" si="6"/>
        <v>-2.5026988872280387E-2</v>
      </c>
    </row>
    <row r="18" spans="2:23" ht="15" customHeight="1">
      <c r="B18" s="423" t="s">
        <v>504</v>
      </c>
      <c r="C18" s="424">
        <v>8.0363636363636406</v>
      </c>
      <c r="D18" s="424">
        <v>6.5272727272727273</v>
      </c>
      <c r="E18" s="424">
        <v>6.5090909090909088</v>
      </c>
      <c r="F18" s="424">
        <v>5.155709342560554</v>
      </c>
      <c r="G18" s="425">
        <f t="shared" si="1"/>
        <v>-0.1877828054298647</v>
      </c>
      <c r="H18" s="425">
        <f t="shared" si="1"/>
        <v>-2.7855153203343308E-3</v>
      </c>
      <c r="I18" s="425">
        <f t="shared" si="1"/>
        <v>-0.20792174904795957</v>
      </c>
      <c r="J18" s="424">
        <v>5.9940209267563525</v>
      </c>
      <c r="K18" s="424">
        <v>5.4212344195825199</v>
      </c>
      <c r="L18" s="424">
        <v>4.6727525916756925</v>
      </c>
      <c r="M18" s="425">
        <f t="shared" si="2"/>
        <v>-9.5559644214287753E-2</v>
      </c>
      <c r="N18" s="425">
        <f t="shared" si="2"/>
        <v>-0.13806483357428156</v>
      </c>
      <c r="O18" s="424">
        <v>6.1572700296735903</v>
      </c>
      <c r="P18" s="424">
        <v>5.6610732067121523</v>
      </c>
      <c r="Q18" s="425">
        <f t="shared" si="3"/>
        <v>-8.0587146668917864E-2</v>
      </c>
      <c r="R18" s="424">
        <v>6.9083363847186625</v>
      </c>
      <c r="S18" s="424">
        <v>6.666666666666667</v>
      </c>
      <c r="T18" s="425">
        <f t="shared" si="4"/>
        <v>-3.498233215547697E-2</v>
      </c>
      <c r="U18" s="424">
        <v>5.155709342560554</v>
      </c>
      <c r="V18" s="424">
        <v>3.8490284005979074</v>
      </c>
      <c r="W18" s="425">
        <f t="shared" si="6"/>
        <v>-0.25344348471624489</v>
      </c>
    </row>
    <row r="19" spans="2:23" ht="15" customHeight="1">
      <c r="B19" s="423" t="s">
        <v>505</v>
      </c>
      <c r="C19" s="424">
        <v>6.7727272727272698</v>
      </c>
      <c r="D19" s="424">
        <v>8.4090909090909083</v>
      </c>
      <c r="E19" s="424">
        <v>6.3272727272727272</v>
      </c>
      <c r="F19" s="424">
        <v>14.117647058823529</v>
      </c>
      <c r="G19" s="425">
        <f t="shared" si="1"/>
        <v>0.24161073825503387</v>
      </c>
      <c r="H19" s="425">
        <f t="shared" si="1"/>
        <v>-0.24756756756756748</v>
      </c>
      <c r="I19" s="425">
        <f t="shared" si="1"/>
        <v>1.2312373225152129</v>
      </c>
      <c r="J19" s="424">
        <v>12.062780269058296</v>
      </c>
      <c r="K19" s="424">
        <v>8.6199128998348105</v>
      </c>
      <c r="L19" s="424">
        <v>9.763267832276032</v>
      </c>
      <c r="M19" s="425">
        <f t="shared" si="2"/>
        <v>-0.28541242503228148</v>
      </c>
      <c r="N19" s="425">
        <f t="shared" si="2"/>
        <v>0.13264112360846858</v>
      </c>
      <c r="O19" s="424">
        <v>9.1431750741839757</v>
      </c>
      <c r="P19" s="424">
        <v>12.004425594689286</v>
      </c>
      <c r="Q19" s="425">
        <f t="shared" si="3"/>
        <v>0.31293839364228471</v>
      </c>
      <c r="R19" s="424">
        <v>7.5186134505065301</v>
      </c>
      <c r="S19" s="424">
        <v>9.7267759562841523</v>
      </c>
      <c r="T19" s="425">
        <f t="shared" si="4"/>
        <v>0.29369278262720866</v>
      </c>
      <c r="U19" s="424">
        <v>14.117647058823529</v>
      </c>
      <c r="V19" s="424">
        <v>10.052316890881913</v>
      </c>
      <c r="W19" s="425">
        <f t="shared" si="6"/>
        <v>-0.28796088689586441</v>
      </c>
    </row>
    <row r="20" spans="2:23" ht="15" customHeight="1">
      <c r="B20" s="423" t="s">
        <v>492</v>
      </c>
      <c r="C20" s="424">
        <v>0.75454545454545496</v>
      </c>
      <c r="D20" s="424">
        <v>0.80909090909090908</v>
      </c>
      <c r="E20" s="424">
        <v>1.1090909090909091</v>
      </c>
      <c r="F20" s="424">
        <v>1.1072664359861593</v>
      </c>
      <c r="G20" s="425">
        <f t="shared" si="1"/>
        <v>7.2289156626505369E-2</v>
      </c>
      <c r="H20" s="425">
        <f t="shared" si="1"/>
        <v>0.3707865168539326</v>
      </c>
      <c r="I20" s="425">
        <f t="shared" si="1"/>
        <v>-1.6450167337909161E-3</v>
      </c>
      <c r="J20" s="424">
        <v>0.97159940209267559</v>
      </c>
      <c r="K20" s="424">
        <v>1.0361916203634178</v>
      </c>
      <c r="L20" s="424">
        <v>0.54154417453195114</v>
      </c>
      <c r="M20" s="425">
        <f t="shared" si="2"/>
        <v>6.6480298497117785E-2</v>
      </c>
      <c r="N20" s="425">
        <f t="shared" si="2"/>
        <v>-0.47737062924517926</v>
      </c>
      <c r="O20" s="424">
        <v>1.0385756676557865</v>
      </c>
      <c r="P20" s="424">
        <v>0.95887884934538081</v>
      </c>
      <c r="Q20" s="425">
        <f t="shared" si="3"/>
        <v>-7.6736650773162052E-2</v>
      </c>
      <c r="R20" s="424">
        <v>1.1229098010496765</v>
      </c>
      <c r="S20" s="424">
        <v>0.80145719489981782</v>
      </c>
      <c r="T20" s="425">
        <f t="shared" si="4"/>
        <v>-0.28626752197671657</v>
      </c>
      <c r="U20" s="424">
        <v>1.1072664359861593</v>
      </c>
      <c r="V20" s="424">
        <v>0.52316890881913303</v>
      </c>
      <c r="W20" s="425">
        <f t="shared" si="6"/>
        <v>-0.5275130792227205</v>
      </c>
    </row>
    <row r="21" spans="2:23" ht="15" customHeight="1">
      <c r="B21" s="423" t="s">
        <v>488</v>
      </c>
      <c r="C21" s="424">
        <v>2.2999999999999998</v>
      </c>
      <c r="D21" s="424">
        <v>2.290909090909091</v>
      </c>
      <c r="E21" s="424">
        <v>1.8727272727272728</v>
      </c>
      <c r="F21" s="424">
        <v>1.7647058823529411</v>
      </c>
      <c r="G21" s="425">
        <f t="shared" si="1"/>
        <v>-3.9525691699603405E-3</v>
      </c>
      <c r="H21" s="425">
        <f t="shared" si="1"/>
        <v>-0.18253968253968256</v>
      </c>
      <c r="I21" s="425">
        <f t="shared" si="1"/>
        <v>-5.7681324957167379E-2</v>
      </c>
      <c r="J21" s="424">
        <v>2.0926756352765321</v>
      </c>
      <c r="K21" s="424">
        <v>1.7119687640786905</v>
      </c>
      <c r="L21" s="424">
        <v>1.5936871421940275</v>
      </c>
      <c r="M21" s="425">
        <f t="shared" si="2"/>
        <v>-0.18192349773668293</v>
      </c>
      <c r="N21" s="425">
        <f t="shared" si="2"/>
        <v>-6.9090992993857125E-2</v>
      </c>
      <c r="O21" s="424">
        <v>1.8545994065281899</v>
      </c>
      <c r="P21" s="424">
        <v>2.028397565922921</v>
      </c>
      <c r="Q21" s="425">
        <f t="shared" si="3"/>
        <v>9.3711967545639041E-2</v>
      </c>
      <c r="R21" s="424">
        <v>1.9895032344684487</v>
      </c>
      <c r="S21" s="424">
        <v>2.2950819672131146</v>
      </c>
      <c r="T21" s="425">
        <f t="shared" si="4"/>
        <v>0.15359549431761033</v>
      </c>
      <c r="U21" s="424">
        <v>1.7647058823529411</v>
      </c>
      <c r="V21" s="424">
        <v>1.0463378176382661</v>
      </c>
      <c r="W21" s="425">
        <f t="shared" si="6"/>
        <v>-0.40707523667164924</v>
      </c>
    </row>
    <row r="22" spans="2:23" ht="15" customHeight="1">
      <c r="B22" s="423" t="s">
        <v>506</v>
      </c>
      <c r="C22" s="424">
        <v>4.5636363636363599</v>
      </c>
      <c r="D22" s="424">
        <v>3.918181818181818</v>
      </c>
      <c r="E22" s="424">
        <v>2.9</v>
      </c>
      <c r="F22" s="424">
        <v>2.3875432525951559</v>
      </c>
      <c r="G22" s="425">
        <f t="shared" si="1"/>
        <v>-0.14143426294820649</v>
      </c>
      <c r="H22" s="425">
        <f t="shared" si="1"/>
        <v>-0.25986078886310904</v>
      </c>
      <c r="I22" s="425">
        <f t="shared" si="1"/>
        <v>-0.17670922324304972</v>
      </c>
      <c r="J22" s="424">
        <v>3.12406576980568</v>
      </c>
      <c r="K22" s="424">
        <v>2.5679531461180356</v>
      </c>
      <c r="L22" s="424">
        <v>2.6767754912579296</v>
      </c>
      <c r="M22" s="425">
        <f t="shared" si="2"/>
        <v>-0.17800925609905938</v>
      </c>
      <c r="N22" s="425">
        <f t="shared" si="2"/>
        <v>4.2377075806231179E-2</v>
      </c>
      <c r="O22" s="424">
        <v>2.5964391691394657</v>
      </c>
      <c r="P22" s="424">
        <v>2.2865572561312928</v>
      </c>
      <c r="Q22" s="425">
        <f t="shared" si="3"/>
        <v>-0.11934880535286208</v>
      </c>
      <c r="R22" s="424">
        <v>2.9537409984132794</v>
      </c>
      <c r="S22" s="424">
        <v>2.6715239829993926</v>
      </c>
      <c r="T22" s="425">
        <f t="shared" si="4"/>
        <v>-9.5545620135784048E-2</v>
      </c>
      <c r="U22" s="424">
        <v>2.3875432525951559</v>
      </c>
      <c r="V22" s="424">
        <v>2.391629297458894</v>
      </c>
      <c r="W22" s="425">
        <f t="shared" si="6"/>
        <v>1.7114013994496968E-3</v>
      </c>
    </row>
    <row r="23" spans="2:23" ht="15" customHeight="1">
      <c r="B23" s="423" t="s">
        <v>507</v>
      </c>
      <c r="C23" s="424">
        <v>1.86363636363636</v>
      </c>
      <c r="D23" s="424">
        <v>1.8090909090909091</v>
      </c>
      <c r="E23" s="424">
        <v>1.490909090909091</v>
      </c>
      <c r="F23" s="424">
        <v>1.5224913494809689</v>
      </c>
      <c r="G23" s="425">
        <f t="shared" si="1"/>
        <v>-2.9268292682924968E-2</v>
      </c>
      <c r="H23" s="425">
        <f t="shared" si="1"/>
        <v>-0.17587939698492461</v>
      </c>
      <c r="I23" s="425">
        <f t="shared" si="1"/>
        <v>2.1183222212844965E-2</v>
      </c>
      <c r="J23" s="424">
        <v>1.6890881913303437</v>
      </c>
      <c r="K23" s="424">
        <v>1.4266406367322422</v>
      </c>
      <c r="L23" s="424">
        <v>1.1759244932693795</v>
      </c>
      <c r="M23" s="425">
        <f t="shared" si="2"/>
        <v>-0.15537824250099996</v>
      </c>
      <c r="N23" s="425">
        <f t="shared" si="2"/>
        <v>-0.1757388209809686</v>
      </c>
      <c r="O23" s="424">
        <v>1.6320474777448071</v>
      </c>
      <c r="P23" s="424">
        <v>1.401438318274018</v>
      </c>
      <c r="Q23" s="425">
        <f t="shared" si="3"/>
        <v>-0.14130052134846527</v>
      </c>
      <c r="R23" s="424">
        <v>1.5378982057854267</v>
      </c>
      <c r="S23" s="424">
        <v>1.323618700667881</v>
      </c>
      <c r="T23" s="425">
        <f t="shared" si="4"/>
        <v>-0.13933269725619457</v>
      </c>
      <c r="U23" s="424">
        <v>1.5224913494809689</v>
      </c>
      <c r="V23" s="424">
        <v>0.82212257100149477</v>
      </c>
      <c r="W23" s="425">
        <f t="shared" si="6"/>
        <v>-0.46001494768310913</v>
      </c>
    </row>
    <row r="24" spans="2:23" ht="15" customHeight="1">
      <c r="B24" s="423" t="s">
        <v>508</v>
      </c>
      <c r="C24" s="424">
        <v>19.3</v>
      </c>
      <c r="D24" s="424">
        <v>14.963636363636363</v>
      </c>
      <c r="E24" s="424">
        <v>11.590909090909092</v>
      </c>
      <c r="F24" s="424">
        <v>12.110726643598616</v>
      </c>
      <c r="G24" s="425">
        <f t="shared" si="1"/>
        <v>-0.22468205369759775</v>
      </c>
      <c r="H24" s="425">
        <f t="shared" si="1"/>
        <v>-0.22539489671931945</v>
      </c>
      <c r="I24" s="425">
        <f t="shared" si="1"/>
        <v>4.4847004545762958E-2</v>
      </c>
      <c r="J24" s="424">
        <v>12.600896860986547</v>
      </c>
      <c r="K24" s="424">
        <v>12.073884967712869</v>
      </c>
      <c r="L24" s="424">
        <v>11.186755376760019</v>
      </c>
      <c r="M24" s="425">
        <f t="shared" si="2"/>
        <v>-4.1823363772252709E-2</v>
      </c>
      <c r="N24" s="425">
        <f t="shared" si="2"/>
        <v>-7.3475073957152137E-2</v>
      </c>
      <c r="O24" s="424">
        <v>11.201780415430267</v>
      </c>
      <c r="P24" s="424">
        <v>10.824267010879588</v>
      </c>
      <c r="Q24" s="425">
        <f t="shared" si="3"/>
        <v>-3.370119664465665E-2</v>
      </c>
      <c r="R24" s="424">
        <v>11.107042597339191</v>
      </c>
      <c r="S24" s="424">
        <v>12.021857923497267</v>
      </c>
      <c r="T24" s="425">
        <f t="shared" si="4"/>
        <v>8.2363538101243083E-2</v>
      </c>
      <c r="U24" s="424">
        <v>12.110726643598616</v>
      </c>
      <c r="V24" s="424">
        <v>9.8654708520179373</v>
      </c>
      <c r="W24" s="425">
        <f t="shared" si="6"/>
        <v>-0.18539397821909032</v>
      </c>
    </row>
    <row r="25" spans="2:23" ht="15" customHeight="1">
      <c r="B25" s="423" t="s">
        <v>480</v>
      </c>
      <c r="C25" s="424">
        <v>1.3</v>
      </c>
      <c r="D25" s="424">
        <v>0.97272727272727277</v>
      </c>
      <c r="E25" s="424">
        <v>0.92727272727272725</v>
      </c>
      <c r="F25" s="424">
        <v>0.38062283737024222</v>
      </c>
      <c r="G25" s="425">
        <f t="shared" si="1"/>
        <v>-0.25174825174825177</v>
      </c>
      <c r="H25" s="425">
        <f t="shared" si="1"/>
        <v>-4.6728971962616939E-2</v>
      </c>
      <c r="I25" s="425">
        <f t="shared" si="1"/>
        <v>-0.58952439107130739</v>
      </c>
      <c r="J25" s="424">
        <v>0.64275037369207777</v>
      </c>
      <c r="K25" s="424">
        <v>0.55563898483255747</v>
      </c>
      <c r="L25" s="424">
        <v>1.0057248955593379</v>
      </c>
      <c r="M25" s="425">
        <f t="shared" si="2"/>
        <v>-0.13552911429539316</v>
      </c>
      <c r="N25" s="425">
        <f t="shared" si="2"/>
        <v>0.81003299446746779</v>
      </c>
      <c r="O25" s="424">
        <v>0.85311572700296734</v>
      </c>
      <c r="P25" s="424">
        <v>0.53475935828877008</v>
      </c>
      <c r="Q25" s="425">
        <f t="shared" si="3"/>
        <v>-0.37316903045803296</v>
      </c>
      <c r="R25" s="424">
        <v>0.96423776394483096</v>
      </c>
      <c r="S25" s="424">
        <v>0.86217364905889493</v>
      </c>
      <c r="T25" s="425">
        <f t="shared" si="4"/>
        <v>-0.10584953079246506</v>
      </c>
      <c r="U25" s="424">
        <v>0.38062283737024222</v>
      </c>
      <c r="V25" s="424">
        <v>0.93423019431988041</v>
      </c>
      <c r="W25" s="425">
        <f t="shared" si="6"/>
        <v>1.4544775105313223</v>
      </c>
    </row>
    <row r="26" spans="2:23" ht="15" customHeight="1">
      <c r="B26" s="423" t="s">
        <v>509</v>
      </c>
      <c r="C26" s="424">
        <v>6.4909090909090903</v>
      </c>
      <c r="D26" s="424">
        <v>6.1545454545454543</v>
      </c>
      <c r="E26" s="424">
        <v>5.4</v>
      </c>
      <c r="F26" s="424">
        <v>3.8408304498269894</v>
      </c>
      <c r="G26" s="425">
        <f t="shared" si="1"/>
        <v>-5.1820728291316454E-2</v>
      </c>
      <c r="H26" s="425">
        <f t="shared" si="1"/>
        <v>-0.12259970457902503</v>
      </c>
      <c r="I26" s="425">
        <f t="shared" si="1"/>
        <v>-0.28873510188389084</v>
      </c>
      <c r="J26" s="424">
        <v>4.0059790732436475</v>
      </c>
      <c r="K26" s="424">
        <v>4.1297492115933325</v>
      </c>
      <c r="L26" s="424">
        <v>4.3168807055546958</v>
      </c>
      <c r="M26" s="425">
        <f t="shared" si="2"/>
        <v>3.0896351699977398E-2</v>
      </c>
      <c r="N26" s="425">
        <f t="shared" si="2"/>
        <v>4.531304066504438E-2</v>
      </c>
      <c r="O26" s="424">
        <v>4.7477744807121658</v>
      </c>
      <c r="P26" s="424">
        <v>5.1816337820394613</v>
      </c>
      <c r="Q26" s="425">
        <f t="shared" si="3"/>
        <v>9.1381615342061684E-2</v>
      </c>
      <c r="R26" s="424">
        <v>5.8586598315635294</v>
      </c>
      <c r="S26" s="424">
        <v>6.2173649058894958</v>
      </c>
      <c r="T26" s="425">
        <f t="shared" si="4"/>
        <v>6.1226472374013463E-2</v>
      </c>
      <c r="U26" s="424">
        <v>3.8408304498269894</v>
      </c>
      <c r="V26" s="424">
        <v>2.7279521674140508</v>
      </c>
      <c r="W26" s="425">
        <f t="shared" si="6"/>
        <v>-0.2897493906462516</v>
      </c>
    </row>
    <row r="27" spans="2:23" ht="15" customHeight="1">
      <c r="B27" s="423" t="s">
        <v>510</v>
      </c>
      <c r="C27" s="424">
        <v>6.7545454545454504</v>
      </c>
      <c r="D27" s="424">
        <v>7.9818181818181815</v>
      </c>
      <c r="E27" s="424">
        <v>7.8181818181818183</v>
      </c>
      <c r="F27" s="424">
        <v>6.5051903114186853</v>
      </c>
      <c r="G27" s="425">
        <f t="shared" si="1"/>
        <v>0.18169582772543813</v>
      </c>
      <c r="H27" s="425">
        <f t="shared" si="1"/>
        <v>-2.0501138952163989E-2</v>
      </c>
      <c r="I27" s="425">
        <f t="shared" si="1"/>
        <v>-0.16794077412086583</v>
      </c>
      <c r="J27" s="424">
        <v>7.5635276532137521</v>
      </c>
      <c r="K27" s="424">
        <v>7.3434449617059618</v>
      </c>
      <c r="L27" s="424">
        <v>6.4985300943834137</v>
      </c>
      <c r="M27" s="425">
        <f t="shared" si="2"/>
        <v>-2.909788945033831E-2</v>
      </c>
      <c r="N27" s="425">
        <f t="shared" si="2"/>
        <v>-0.11505701639061039</v>
      </c>
      <c r="O27" s="424">
        <v>7.8078635014836797</v>
      </c>
      <c r="P27" s="424">
        <v>6.2695924764890281</v>
      </c>
      <c r="Q27" s="425">
        <f t="shared" si="3"/>
        <v>-0.19701561441261661</v>
      </c>
      <c r="R27" s="424">
        <v>7.5918466984010742</v>
      </c>
      <c r="S27" s="424">
        <v>6.5452337583485125</v>
      </c>
      <c r="T27" s="425">
        <f t="shared" si="4"/>
        <v>-0.13786012568891703</v>
      </c>
      <c r="U27" s="424">
        <v>6.5051903114186853</v>
      </c>
      <c r="V27" s="424">
        <v>6.1285500747384152</v>
      </c>
      <c r="W27" s="425">
        <f t="shared" si="6"/>
        <v>-5.7898419362020226E-2</v>
      </c>
    </row>
    <row r="28" spans="2:23" ht="15" customHeight="1">
      <c r="B28" s="423" t="s">
        <v>511</v>
      </c>
      <c r="C28" s="424">
        <v>2.7363636363636399</v>
      </c>
      <c r="D28" s="424">
        <v>2.3909090909090911</v>
      </c>
      <c r="E28" s="424">
        <v>2.8454545454545452</v>
      </c>
      <c r="F28" s="424">
        <v>2.2145328719723185</v>
      </c>
      <c r="G28" s="425">
        <f t="shared" si="1"/>
        <v>-0.12624584717608078</v>
      </c>
      <c r="H28" s="425">
        <f t="shared" si="1"/>
        <v>0.19011406844106449</v>
      </c>
      <c r="I28" s="425">
        <f t="shared" si="1"/>
        <v>-0.22172966160717233</v>
      </c>
      <c r="J28" s="424">
        <v>2.6457399103139014</v>
      </c>
      <c r="K28" s="424">
        <v>2.7481603844421083</v>
      </c>
      <c r="L28" s="424">
        <v>2.1507040074268917</v>
      </c>
      <c r="M28" s="425">
        <f t="shared" si="2"/>
        <v>3.8711467339983319E-2</v>
      </c>
      <c r="N28" s="425">
        <f t="shared" si="2"/>
        <v>-0.2174022958767392</v>
      </c>
      <c r="O28" s="424">
        <v>2.6149851632047478</v>
      </c>
      <c r="P28" s="424">
        <v>2.7106767471879034</v>
      </c>
      <c r="Q28" s="425">
        <f t="shared" si="3"/>
        <v>3.6593547577104646E-2</v>
      </c>
      <c r="R28" s="424">
        <v>2.7340412547296471</v>
      </c>
      <c r="S28" s="424">
        <v>2.6593806921675776</v>
      </c>
      <c r="T28" s="425">
        <f t="shared" si="4"/>
        <v>-2.7307767369242675E-2</v>
      </c>
      <c r="U28" s="424">
        <v>2.2145328719723185</v>
      </c>
      <c r="V28" s="424">
        <v>1.8310911808669657</v>
      </c>
      <c r="W28" s="425">
        <f t="shared" si="6"/>
        <v>-0.17314788863976094</v>
      </c>
    </row>
    <row r="29" spans="2:23" ht="15" customHeight="1">
      <c r="B29" s="423" t="s">
        <v>484</v>
      </c>
      <c r="C29" s="424">
        <v>0.17272727272727301</v>
      </c>
      <c r="D29" s="424">
        <v>0.18181818181818182</v>
      </c>
      <c r="E29" s="424">
        <v>0.17272727272727273</v>
      </c>
      <c r="F29" s="424">
        <v>0.13840830449826991</v>
      </c>
      <c r="G29" s="425">
        <f t="shared" si="1"/>
        <v>5.2631578947366808E-2</v>
      </c>
      <c r="H29" s="425">
        <f t="shared" si="1"/>
        <v>-5.0000000000000044E-2</v>
      </c>
      <c r="I29" s="425">
        <f t="shared" si="1"/>
        <v>-0.198688763431069</v>
      </c>
      <c r="J29" s="424">
        <v>0.13452914798206278</v>
      </c>
      <c r="K29" s="424">
        <v>0.16518996846373329</v>
      </c>
      <c r="L29" s="424">
        <v>0.13925421630821599</v>
      </c>
      <c r="M29" s="425">
        <f t="shared" si="2"/>
        <v>0.22791209891375086</v>
      </c>
      <c r="N29" s="425">
        <f t="shared" si="2"/>
        <v>-0.15700561236689969</v>
      </c>
      <c r="O29" s="424">
        <v>7.418397626112759E-2</v>
      </c>
      <c r="P29" s="424">
        <v>0.18439977872026553</v>
      </c>
      <c r="Q29" s="425">
        <f t="shared" si="3"/>
        <v>1.4857090171491794</v>
      </c>
      <c r="R29" s="424">
        <v>0.17087757842060294</v>
      </c>
      <c r="S29" s="424">
        <v>0.24286581663630843</v>
      </c>
      <c r="T29" s="425">
        <f t="shared" si="4"/>
        <v>0.42128545407233942</v>
      </c>
      <c r="U29" s="424">
        <v>0.13840830449826991</v>
      </c>
      <c r="V29" s="424">
        <v>0.18684603886397608</v>
      </c>
      <c r="W29" s="425">
        <f t="shared" si="6"/>
        <v>0.349962630792227</v>
      </c>
    </row>
    <row r="30" spans="2:23" ht="15" customHeight="1">
      <c r="B30" s="423" t="s">
        <v>483</v>
      </c>
      <c r="C30" s="424">
        <v>1.30909090909091</v>
      </c>
      <c r="D30" s="424">
        <v>1.1272727272727272</v>
      </c>
      <c r="E30" s="424">
        <v>0.95454545454545459</v>
      </c>
      <c r="F30" s="424">
        <v>1.6955017301038062</v>
      </c>
      <c r="G30" s="425">
        <f t="shared" si="1"/>
        <v>-0.13888888888888951</v>
      </c>
      <c r="H30" s="425">
        <f t="shared" si="1"/>
        <v>-0.15322580645161277</v>
      </c>
      <c r="I30" s="425">
        <f t="shared" si="1"/>
        <v>0.77623990772779683</v>
      </c>
      <c r="J30" s="424">
        <v>1.1808669656203288</v>
      </c>
      <c r="K30" s="424">
        <v>1.2614506682685087</v>
      </c>
      <c r="L30" s="424">
        <v>1.3770694723812471</v>
      </c>
      <c r="M30" s="425">
        <f t="shared" si="2"/>
        <v>6.8241135533711805E-2</v>
      </c>
      <c r="N30" s="425">
        <f t="shared" si="2"/>
        <v>9.1655430546038641E-2</v>
      </c>
      <c r="O30" s="424">
        <v>1.1127596439169138</v>
      </c>
      <c r="P30" s="424">
        <v>1.4383182740180711</v>
      </c>
      <c r="Q30" s="425">
        <f t="shared" si="3"/>
        <v>0.29256868891757337</v>
      </c>
      <c r="R30" s="424">
        <v>0.95203222262907361</v>
      </c>
      <c r="S30" s="424">
        <v>1.2871888281724346</v>
      </c>
      <c r="T30" s="425">
        <f t="shared" si="4"/>
        <v>0.35204334220727662</v>
      </c>
      <c r="U30" s="424">
        <v>1.6955017301038062</v>
      </c>
      <c r="V30" s="424">
        <v>1.2331838565022422</v>
      </c>
      <c r="W30" s="425">
        <f t="shared" si="6"/>
        <v>-0.27267319483847352</v>
      </c>
    </row>
    <row r="31" spans="2:23" ht="15" customHeight="1">
      <c r="B31" s="423" t="s">
        <v>512</v>
      </c>
      <c r="C31" s="424">
        <v>8.3818181818181792</v>
      </c>
      <c r="D31" s="424">
        <v>11.836363636363636</v>
      </c>
      <c r="E31" s="424">
        <v>11.636363636363637</v>
      </c>
      <c r="F31" s="424">
        <v>6.4359861591695502</v>
      </c>
      <c r="G31" s="425">
        <f t="shared" si="1"/>
        <v>0.41214750542299394</v>
      </c>
      <c r="H31" s="425">
        <f t="shared" si="1"/>
        <v>-1.6897081413210335E-2</v>
      </c>
      <c r="I31" s="425">
        <f t="shared" si="1"/>
        <v>-0.44690743944636679</v>
      </c>
      <c r="J31" s="424">
        <v>12.481315396113603</v>
      </c>
      <c r="K31" s="424">
        <v>8.815137408019222</v>
      </c>
      <c r="L31" s="424">
        <v>5.4154417453195114</v>
      </c>
      <c r="M31" s="425">
        <f t="shared" si="2"/>
        <v>-0.29373330227965755</v>
      </c>
      <c r="N31" s="425">
        <f t="shared" si="2"/>
        <v>-0.38566564596111363</v>
      </c>
      <c r="O31" s="424">
        <v>11.906528189910979</v>
      </c>
      <c r="P31" s="424">
        <v>6.656832011801586</v>
      </c>
      <c r="Q31" s="425">
        <f t="shared" si="3"/>
        <v>-0.44090906218638393</v>
      </c>
      <c r="R31" s="424">
        <v>11.680703039179788</v>
      </c>
      <c r="S31" s="424">
        <v>6.8852459016393439</v>
      </c>
      <c r="T31" s="425">
        <f t="shared" si="4"/>
        <v>-0.41054524898504552</v>
      </c>
      <c r="U31" s="424">
        <v>6.4359861591695502</v>
      </c>
      <c r="V31" s="424">
        <v>4.4095665171898357</v>
      </c>
      <c r="W31" s="425">
        <f t="shared" si="6"/>
        <v>-0.31485767555491262</v>
      </c>
    </row>
    <row r="32" spans="2:23" ht="15" customHeight="1">
      <c r="B32" s="423" t="s">
        <v>513</v>
      </c>
      <c r="C32" s="424">
        <v>12.572727272727301</v>
      </c>
      <c r="D32" s="424">
        <v>12.818181818181818</v>
      </c>
      <c r="E32" s="424">
        <v>10.809090909090909</v>
      </c>
      <c r="F32" s="424">
        <v>7.6816608996539788</v>
      </c>
      <c r="G32" s="425">
        <f t="shared" si="1"/>
        <v>1.9522776572665768E-2</v>
      </c>
      <c r="H32" s="425">
        <f t="shared" si="1"/>
        <v>-0.15673758865248233</v>
      </c>
      <c r="I32" s="425">
        <f t="shared" si="1"/>
        <v>-0.28933330617162512</v>
      </c>
      <c r="J32" s="424">
        <v>12.197309417040358</v>
      </c>
      <c r="K32" s="424">
        <v>9.0103619162036335</v>
      </c>
      <c r="L32" s="424">
        <v>6.2973851152715454</v>
      </c>
      <c r="M32" s="425">
        <f t="shared" si="2"/>
        <v>-0.26128282819359916</v>
      </c>
      <c r="N32" s="425">
        <f t="shared" si="2"/>
        <v>-0.3010952086234463</v>
      </c>
      <c r="O32" s="424">
        <v>10.923590504451038</v>
      </c>
      <c r="P32" s="424">
        <v>8.3901899317720812</v>
      </c>
      <c r="Q32" s="425">
        <f t="shared" si="3"/>
        <v>-0.23192013391994803</v>
      </c>
      <c r="R32" s="424">
        <v>10.777492981813744</v>
      </c>
      <c r="S32" s="424">
        <v>9.0953248330297516</v>
      </c>
      <c r="T32" s="425">
        <f t="shared" si="4"/>
        <v>-0.15608158146078421</v>
      </c>
      <c r="U32" s="424">
        <v>7.6816608996539788</v>
      </c>
      <c r="V32" s="424">
        <v>5.493273542600897</v>
      </c>
      <c r="W32" s="425">
        <f t="shared" si="6"/>
        <v>-0.28488466044519856</v>
      </c>
    </row>
    <row r="33" spans="2:23" ht="15" customHeight="1">
      <c r="B33" s="423" t="s">
        <v>490</v>
      </c>
      <c r="C33" s="424">
        <v>0</v>
      </c>
      <c r="D33" s="424">
        <v>0</v>
      </c>
      <c r="E33" s="424">
        <v>0.40909090909090912</v>
      </c>
      <c r="F33" s="424">
        <v>0.83044982698961933</v>
      </c>
      <c r="G33" s="425" t="str">
        <f t="shared" si="1"/>
        <v>-</v>
      </c>
      <c r="H33" s="425" t="str">
        <f t="shared" si="1"/>
        <v>-</v>
      </c>
      <c r="I33" s="425">
        <f t="shared" si="1"/>
        <v>1.029988465974625</v>
      </c>
      <c r="J33" s="424">
        <v>0</v>
      </c>
      <c r="K33" s="424">
        <v>0.66075987385493318</v>
      </c>
      <c r="L33" s="424">
        <v>0.58796224663468977</v>
      </c>
      <c r="M33" s="425" t="str">
        <f t="shared" si="2"/>
        <v>-</v>
      </c>
      <c r="N33" s="425">
        <f t="shared" si="2"/>
        <v>-0.11017259083172748</v>
      </c>
      <c r="O33" s="424">
        <v>0.12982195845697331</v>
      </c>
      <c r="P33" s="424">
        <v>0.700719159137009</v>
      </c>
      <c r="Q33" s="425">
        <f t="shared" si="3"/>
        <v>4.3975395800953603</v>
      </c>
      <c r="R33" s="424">
        <v>0.32954961552544854</v>
      </c>
      <c r="S33" s="424">
        <v>0.68002428658166358</v>
      </c>
      <c r="T33" s="425">
        <f t="shared" si="4"/>
        <v>1.0634959185050259</v>
      </c>
      <c r="U33" s="424">
        <v>0.83044982698961933</v>
      </c>
      <c r="V33" s="424">
        <v>0.41106128550074739</v>
      </c>
      <c r="W33" s="425">
        <f t="shared" si="6"/>
        <v>-0.50501370204285001</v>
      </c>
    </row>
    <row r="34" spans="2:23" ht="15" customHeight="1">
      <c r="B34" s="423" t="s">
        <v>514</v>
      </c>
      <c r="C34" s="424">
        <v>0</v>
      </c>
      <c r="D34" s="424">
        <v>0</v>
      </c>
      <c r="E34" s="424">
        <v>8.1818181818181818E-2</v>
      </c>
      <c r="F34" s="424">
        <v>0.17301038062283736</v>
      </c>
      <c r="G34" s="425" t="str">
        <f t="shared" si="1"/>
        <v>-</v>
      </c>
      <c r="H34" s="425" t="str">
        <f t="shared" si="1"/>
        <v>-</v>
      </c>
      <c r="I34" s="425">
        <f t="shared" si="1"/>
        <v>1.1145713187235677</v>
      </c>
      <c r="J34" s="424">
        <v>0</v>
      </c>
      <c r="K34" s="424">
        <v>0.18020723832407268</v>
      </c>
      <c r="L34" s="424">
        <v>6.1890762803651557E-2</v>
      </c>
      <c r="M34" s="425" t="str">
        <f t="shared" si="2"/>
        <v>-</v>
      </c>
      <c r="N34" s="425">
        <f t="shared" si="2"/>
        <v>-0.65655784207540357</v>
      </c>
      <c r="O34" s="424">
        <v>1.8545994065281898E-2</v>
      </c>
      <c r="P34" s="424">
        <v>0.2397197123363452</v>
      </c>
      <c r="Q34" s="425">
        <f t="shared" si="3"/>
        <v>11.925686889175735</v>
      </c>
      <c r="R34" s="424">
        <v>4.8822165263029418E-2</v>
      </c>
      <c r="S34" s="424">
        <v>0.20643594414086217</v>
      </c>
      <c r="T34" s="425">
        <f t="shared" si="4"/>
        <v>3.228324225865209</v>
      </c>
      <c r="U34" s="424">
        <v>0.17301038062283736</v>
      </c>
      <c r="V34" s="424">
        <v>7.4738415545590436E-2</v>
      </c>
      <c r="W34" s="425">
        <f t="shared" si="6"/>
        <v>-0.56801195814648731</v>
      </c>
    </row>
    <row r="35" spans="2:23" ht="12.75" customHeight="1">
      <c r="B35" s="426" t="s">
        <v>188</v>
      </c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6"/>
      <c r="O35" s="426"/>
      <c r="P35" s="426"/>
      <c r="Q35" s="426"/>
      <c r="R35" s="426"/>
      <c r="S35" s="426"/>
      <c r="T35" s="426"/>
      <c r="U35" s="426"/>
      <c r="V35" s="426"/>
      <c r="W35" s="426"/>
    </row>
    <row r="39" spans="2:23">
      <c r="B39" s="427"/>
    </row>
    <row r="40" spans="2:23">
      <c r="B40" s="427"/>
    </row>
    <row r="41" spans="2:23">
      <c r="B41" s="427"/>
    </row>
    <row r="42" spans="2:23">
      <c r="B42" s="427"/>
    </row>
    <row r="43" spans="2:23">
      <c r="B43" s="427"/>
    </row>
    <row r="44" spans="2:23">
      <c r="B44" s="427"/>
    </row>
    <row r="45" spans="2:23">
      <c r="B45" s="427"/>
    </row>
    <row r="46" spans="2:23">
      <c r="B46" s="427"/>
    </row>
    <row r="47" spans="2:23">
      <c r="B47" s="427"/>
    </row>
    <row r="48" spans="2:23">
      <c r="B48" s="427"/>
    </row>
    <row r="49" spans="2:2">
      <c r="B49" s="427"/>
    </row>
    <row r="50" spans="2:2">
      <c r="B50" s="427"/>
    </row>
    <row r="51" spans="2:2">
      <c r="B51" s="427"/>
    </row>
    <row r="52" spans="2:2">
      <c r="B52" s="427"/>
    </row>
    <row r="53" spans="2:2">
      <c r="B53" s="427"/>
    </row>
    <row r="54" spans="2:2">
      <c r="B54" s="427"/>
    </row>
    <row r="55" spans="2:2">
      <c r="B55" s="427"/>
    </row>
    <row r="56" spans="2:2">
      <c r="B56" s="427"/>
    </row>
    <row r="57" spans="2:2">
      <c r="B57" s="427"/>
    </row>
    <row r="58" spans="2:2">
      <c r="B58" s="427"/>
    </row>
    <row r="59" spans="2:2">
      <c r="B59" s="427"/>
    </row>
    <row r="60" spans="2:2">
      <c r="B60" s="427"/>
    </row>
    <row r="61" spans="2:2">
      <c r="B61" s="427"/>
    </row>
  </sheetData>
  <mergeCells count="2">
    <mergeCell ref="B8:W8"/>
    <mergeCell ref="B35:W3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5" orientation="landscape" r:id="rId1"/>
  <headerFooter>
    <oddHeader>&amp;L&amp;G&amp;CEncuesta de Turismo Receptivo&amp;RAño 2011</oddHeader>
    <oddFooter>&amp;LTurismo de Tenerife&amp;R&amp;P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F38:H44"/>
  <sheetViews>
    <sheetView showGridLines="0" zoomScaleNormal="100" workbookViewId="0"/>
  </sheetViews>
  <sheetFormatPr baseColWidth="10" defaultRowHeight="12.75"/>
  <sheetData>
    <row r="38" spans="6:8">
      <c r="F38" s="20"/>
      <c r="G38" s="20"/>
      <c r="H38" s="20"/>
    </row>
    <row r="39" spans="6:8">
      <c r="F39" s="20"/>
      <c r="G39" s="20"/>
      <c r="H39" s="20"/>
    </row>
    <row r="40" spans="6:8">
      <c r="F40" s="20"/>
      <c r="G40" s="21" t="s">
        <v>67</v>
      </c>
      <c r="H40" s="20"/>
    </row>
    <row r="41" spans="6:8">
      <c r="F41" s="20"/>
      <c r="G41" s="21"/>
      <c r="H41" s="20"/>
    </row>
    <row r="42" spans="6:8">
      <c r="F42" s="20"/>
      <c r="G42" s="20"/>
      <c r="H42" s="20"/>
    </row>
    <row r="43" spans="6:8">
      <c r="F43" s="20"/>
      <c r="G43" s="20"/>
      <c r="H43" s="20"/>
    </row>
    <row r="44" spans="6:8">
      <c r="F44" s="20"/>
      <c r="G44" s="20"/>
      <c r="H44" s="20"/>
    </row>
  </sheetData>
  <mergeCells count="1">
    <mergeCell ref="G40:G41"/>
  </mergeCells>
  <hyperlinks>
    <hyperlink ref="G40:G41" location="'edad por mercado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C2:P48"/>
  <sheetViews>
    <sheetView showGridLines="0" zoomScaleNormal="100" workbookViewId="0"/>
  </sheetViews>
  <sheetFormatPr baseColWidth="10" defaultRowHeight="12.75"/>
  <cols>
    <col min="2" max="2" width="12.5703125" customWidth="1"/>
    <col min="3" max="3" width="15.5703125" bestFit="1" customWidth="1"/>
    <col min="4" max="8" width="9.7109375" customWidth="1"/>
    <col min="9" max="13" width="13.42578125" customWidth="1"/>
    <col min="14" max="14" width="13" customWidth="1"/>
    <col min="15" max="16" width="11.42578125" customWidth="1"/>
    <col min="18" max="18" width="14.85546875" bestFit="1" customWidth="1"/>
  </cols>
  <sheetData>
    <row r="2" spans="3:16" ht="45" customHeight="1"/>
    <row r="3" spans="3:16" ht="36" customHeight="1">
      <c r="C3" s="11" t="s">
        <v>95</v>
      </c>
      <c r="D3" s="11"/>
      <c r="E3" s="11"/>
      <c r="F3" s="11"/>
      <c r="G3" s="11"/>
      <c r="H3" s="11"/>
      <c r="O3" s="57"/>
      <c r="P3" s="57"/>
    </row>
    <row r="4" spans="3:16" ht="40.5" customHeight="1">
      <c r="C4" s="58"/>
      <c r="D4" s="13">
        <v>2007</v>
      </c>
      <c r="E4" s="13">
        <v>2008</v>
      </c>
      <c r="F4" s="13">
        <v>2009</v>
      </c>
      <c r="G4" s="14" t="s">
        <v>497</v>
      </c>
      <c r="H4" s="14" t="s">
        <v>498</v>
      </c>
      <c r="O4" s="57"/>
      <c r="P4" s="57"/>
    </row>
    <row r="5" spans="3:16" ht="15" customHeight="1">
      <c r="C5" s="59" t="s">
        <v>97</v>
      </c>
      <c r="D5" s="60">
        <v>10.88181818181819</v>
      </c>
      <c r="E5" s="60">
        <v>10.227272727272727</v>
      </c>
      <c r="F5" s="60">
        <v>7.7545454545454549</v>
      </c>
      <c r="G5" s="61">
        <f t="shared" ref="G5:H12" si="0">E5/D5-1</f>
        <v>-6.0150375939850398E-2</v>
      </c>
      <c r="H5" s="61">
        <f t="shared" si="0"/>
        <v>-0.24177777777777765</v>
      </c>
      <c r="O5" s="57"/>
      <c r="P5" s="57"/>
    </row>
    <row r="6" spans="3:16" ht="15" customHeight="1">
      <c r="C6" s="59" t="s">
        <v>98</v>
      </c>
      <c r="D6" s="60">
        <v>7.7909090909090901</v>
      </c>
      <c r="E6" s="60">
        <v>7.6818181818181817</v>
      </c>
      <c r="F6" s="60">
        <v>8.209090909090909</v>
      </c>
      <c r="G6" s="61">
        <f t="shared" si="0"/>
        <v>-1.4002333722286986E-2</v>
      </c>
      <c r="H6" s="61">
        <f t="shared" si="0"/>
        <v>6.8639053254437865E-2</v>
      </c>
      <c r="O6" s="57"/>
      <c r="P6" s="57"/>
    </row>
    <row r="7" spans="3:16" ht="15" customHeight="1">
      <c r="C7" s="59" t="s">
        <v>99</v>
      </c>
      <c r="D7" s="60">
        <v>13.154545454545501</v>
      </c>
      <c r="E7" s="60">
        <v>14.827272727272728</v>
      </c>
      <c r="F7" s="60">
        <v>14.109090909090909</v>
      </c>
      <c r="G7" s="61">
        <f t="shared" si="0"/>
        <v>0.12715964063579421</v>
      </c>
      <c r="H7" s="61">
        <f t="shared" si="0"/>
        <v>-4.8436541998773786E-2</v>
      </c>
      <c r="O7" s="57"/>
      <c r="P7" s="57"/>
    </row>
    <row r="8" spans="3:16" ht="15" customHeight="1">
      <c r="C8" s="59" t="s">
        <v>100</v>
      </c>
      <c r="D8" s="60">
        <v>13.318181818181801</v>
      </c>
      <c r="E8" s="60">
        <v>13.363636363636363</v>
      </c>
      <c r="F8" s="60">
        <v>14.036363636363637</v>
      </c>
      <c r="G8" s="61">
        <f t="shared" si="0"/>
        <v>3.4129692832778336E-3</v>
      </c>
      <c r="H8" s="61">
        <f t="shared" si="0"/>
        <v>5.034013605442178E-2</v>
      </c>
      <c r="O8" s="57"/>
      <c r="P8" s="57"/>
    </row>
    <row r="9" spans="3:16" ht="15" customHeight="1">
      <c r="C9" s="59" t="s">
        <v>101</v>
      </c>
      <c r="D9" s="60">
        <v>11.736363636363601</v>
      </c>
      <c r="E9" s="60">
        <v>11.963636363636363</v>
      </c>
      <c r="F9" s="60">
        <v>11.572727272727272</v>
      </c>
      <c r="G9" s="61">
        <f t="shared" si="0"/>
        <v>1.9364833462435227E-2</v>
      </c>
      <c r="H9" s="61">
        <f t="shared" si="0"/>
        <v>-3.2674772036474176E-2</v>
      </c>
      <c r="O9" s="57"/>
      <c r="P9" s="57"/>
    </row>
    <row r="10" spans="3:16" ht="15" customHeight="1">
      <c r="C10" s="59" t="s">
        <v>102</v>
      </c>
      <c r="D10" s="60">
        <v>24.727272727272702</v>
      </c>
      <c r="E10" s="60">
        <v>24.718181818181819</v>
      </c>
      <c r="F10" s="60">
        <v>26.290909090909089</v>
      </c>
      <c r="G10" s="61">
        <f t="shared" si="0"/>
        <v>-3.676470588225289E-4</v>
      </c>
      <c r="H10" s="61">
        <f t="shared" si="0"/>
        <v>6.3626333210739183E-2</v>
      </c>
      <c r="O10" s="57"/>
      <c r="P10" s="57"/>
    </row>
    <row r="11" spans="3:16" ht="15" customHeight="1">
      <c r="C11" s="59" t="s">
        <v>62</v>
      </c>
      <c r="D11" s="60">
        <v>18.390909090909101</v>
      </c>
      <c r="E11" s="60">
        <v>17.218181818181819</v>
      </c>
      <c r="F11" s="60">
        <v>18.027272727272727</v>
      </c>
      <c r="G11" s="61">
        <f t="shared" si="0"/>
        <v>-6.3766683143846259E-2</v>
      </c>
      <c r="H11" s="61">
        <f t="shared" si="0"/>
        <v>4.6990496304118334E-2</v>
      </c>
      <c r="O11" s="57"/>
      <c r="P11" s="57"/>
    </row>
    <row r="12" spans="3:16" ht="15" customHeight="1">
      <c r="C12" s="62" t="s">
        <v>103</v>
      </c>
      <c r="D12" s="63">
        <v>44169.022501949403</v>
      </c>
      <c r="E12" s="63">
        <v>41812.235339336708</v>
      </c>
      <c r="F12" s="63">
        <v>41375.904846401325</v>
      </c>
      <c r="G12" s="64">
        <f t="shared" si="0"/>
        <v>-5.3358372658318998E-2</v>
      </c>
      <c r="H12" s="64">
        <f t="shared" si="0"/>
        <v>-1.0435473956229457E-2</v>
      </c>
      <c r="O12" s="57"/>
      <c r="P12" s="57"/>
    </row>
    <row r="13" spans="3:16" ht="27" customHeight="1">
      <c r="C13" s="65" t="s">
        <v>66</v>
      </c>
      <c r="D13" s="65"/>
      <c r="E13" s="65"/>
      <c r="F13" s="65"/>
      <c r="G13" s="65"/>
      <c r="H13" s="65"/>
    </row>
    <row r="14" spans="3:16" ht="24.75" customHeight="1"/>
    <row r="18" spans="3:7" hidden="1"/>
    <row r="19" spans="3:7" hidden="1">
      <c r="C19" s="66" t="s">
        <v>104</v>
      </c>
    </row>
    <row r="20" spans="3:7" ht="15.75" hidden="1" customHeight="1"/>
    <row r="21" spans="3:7" ht="36" hidden="1" customHeight="1">
      <c r="C21" s="11" t="s">
        <v>95</v>
      </c>
      <c r="D21" s="11"/>
      <c r="E21" s="11"/>
      <c r="F21" s="11"/>
      <c r="G21" s="67"/>
    </row>
    <row r="22" spans="3:7" ht="25.5" hidden="1">
      <c r="C22" s="58"/>
      <c r="D22" s="13" t="s">
        <v>219</v>
      </c>
      <c r="E22" s="13" t="s">
        <v>105</v>
      </c>
      <c r="F22" s="14" t="s">
        <v>261</v>
      </c>
      <c r="G22" s="14"/>
    </row>
    <row r="23" spans="3:7" hidden="1">
      <c r="C23" s="59" t="s">
        <v>112</v>
      </c>
      <c r="D23" s="60">
        <v>0</v>
      </c>
      <c r="E23" s="68">
        <v>5.0853485064011377</v>
      </c>
      <c r="F23" s="69" t="str">
        <f>IFERROR(E23/D23-1,"-")</f>
        <v>-</v>
      </c>
      <c r="G23" s="69"/>
    </row>
    <row r="24" spans="3:7" hidden="1">
      <c r="C24" s="59" t="s">
        <v>113</v>
      </c>
      <c r="D24" s="60">
        <v>0</v>
      </c>
      <c r="E24" s="68">
        <v>6.152204836415363</v>
      </c>
      <c r="F24" s="69" t="str">
        <f t="shared" ref="F24:F32" si="1">IFERROR(E24/D24-1,"-")</f>
        <v>-</v>
      </c>
      <c r="G24" s="69"/>
    </row>
    <row r="25" spans="3:7" hidden="1">
      <c r="C25" s="59" t="s">
        <v>114</v>
      </c>
      <c r="D25" s="60">
        <v>0</v>
      </c>
      <c r="E25" s="68">
        <v>7.539118065433855</v>
      </c>
      <c r="F25" s="69" t="str">
        <f t="shared" si="1"/>
        <v>-</v>
      </c>
      <c r="G25" s="69"/>
    </row>
    <row r="26" spans="3:7" hidden="1">
      <c r="C26" s="59" t="s">
        <v>115</v>
      </c>
      <c r="D26" s="60">
        <v>0</v>
      </c>
      <c r="E26" s="68">
        <v>16.678520625889046</v>
      </c>
      <c r="F26" s="69" t="str">
        <f t="shared" si="1"/>
        <v>-</v>
      </c>
      <c r="G26" s="69"/>
    </row>
    <row r="27" spans="3:7" hidden="1">
      <c r="C27" s="59" t="s">
        <v>116</v>
      </c>
      <c r="D27" s="60">
        <v>0</v>
      </c>
      <c r="E27" s="68">
        <v>10.597439544807965</v>
      </c>
      <c r="F27" s="69" t="str">
        <f t="shared" si="1"/>
        <v>-</v>
      </c>
      <c r="G27" s="69"/>
    </row>
    <row r="28" spans="3:7" hidden="1">
      <c r="C28" s="59" t="s">
        <v>117</v>
      </c>
      <c r="D28" s="60">
        <v>0</v>
      </c>
      <c r="E28" s="68">
        <v>15.896159317211948</v>
      </c>
      <c r="F28" s="69" t="str">
        <f t="shared" si="1"/>
        <v>-</v>
      </c>
      <c r="G28" s="69"/>
    </row>
    <row r="29" spans="3:7" hidden="1">
      <c r="C29" s="59" t="s">
        <v>118</v>
      </c>
      <c r="D29" s="60">
        <v>0</v>
      </c>
      <c r="E29" s="68">
        <v>8.4992887624466569</v>
      </c>
      <c r="F29" s="69" t="str">
        <f t="shared" si="1"/>
        <v>-</v>
      </c>
      <c r="G29" s="69"/>
    </row>
    <row r="30" spans="3:7" hidden="1">
      <c r="C30" s="59" t="s">
        <v>119</v>
      </c>
      <c r="D30" s="60">
        <v>0</v>
      </c>
      <c r="E30" s="68">
        <v>9.7795163584637272</v>
      </c>
      <c r="F30" s="69" t="str">
        <f t="shared" si="1"/>
        <v>-</v>
      </c>
      <c r="G30" s="69"/>
    </row>
    <row r="31" spans="3:7" ht="12.75" hidden="1" customHeight="1">
      <c r="C31" s="59" t="s">
        <v>62</v>
      </c>
      <c r="D31" s="60">
        <v>18.784328084950566</v>
      </c>
      <c r="E31" s="68">
        <v>19.7724039829303</v>
      </c>
      <c r="F31" s="69">
        <f t="shared" si="1"/>
        <v>5.2601077531825524E-2</v>
      </c>
      <c r="G31" s="69"/>
    </row>
    <row r="32" spans="3:7" hidden="1">
      <c r="C32" s="62" t="s">
        <v>103</v>
      </c>
      <c r="D32" s="63">
        <v>40648.183498647544</v>
      </c>
      <c r="E32" s="70">
        <v>46737.28546099292</v>
      </c>
      <c r="F32" s="71">
        <f t="shared" si="1"/>
        <v>0.14980010023198154</v>
      </c>
      <c r="G32" s="71"/>
    </row>
    <row r="33" spans="3:10" ht="56.25" hidden="1" customHeight="1">
      <c r="C33" s="28" t="s">
        <v>106</v>
      </c>
      <c r="D33" s="28"/>
      <c r="E33" s="28"/>
      <c r="F33" s="28"/>
      <c r="G33" s="72"/>
    </row>
    <row r="34" spans="3:10" hidden="1"/>
    <row r="36" spans="3:10" ht="36" customHeight="1">
      <c r="C36" s="11" t="s">
        <v>95</v>
      </c>
      <c r="D36" s="11"/>
      <c r="E36" s="11"/>
      <c r="F36" s="11"/>
      <c r="G36" s="11"/>
      <c r="H36" s="11"/>
      <c r="I36" s="11"/>
      <c r="J36" s="11"/>
    </row>
    <row r="37" spans="3:10" ht="25.5">
      <c r="C37" s="58"/>
      <c r="D37" s="13" t="s">
        <v>107</v>
      </c>
      <c r="E37" s="14" t="s">
        <v>261</v>
      </c>
      <c r="F37" s="13" t="s">
        <v>108</v>
      </c>
      <c r="G37" s="13" t="s">
        <v>109</v>
      </c>
      <c r="H37" s="14" t="s">
        <v>110</v>
      </c>
      <c r="I37" s="13" t="s">
        <v>111</v>
      </c>
      <c r="J37" s="14" t="s">
        <v>110</v>
      </c>
    </row>
    <row r="38" spans="3:10" ht="15" customHeight="1">
      <c r="C38" s="59" t="s">
        <v>112</v>
      </c>
      <c r="D38" s="16">
        <v>4.1958041958041958</v>
      </c>
      <c r="E38" s="17" t="str">
        <f>IFERROR(D38/#REF!-1,"-")</f>
        <v>-</v>
      </c>
      <c r="F38" s="73" t="s">
        <v>90</v>
      </c>
      <c r="G38" s="16">
        <v>3.9985052316890881</v>
      </c>
      <c r="H38" s="17" t="str">
        <f>IFERROR(G38/F38-1,"-")</f>
        <v>-</v>
      </c>
      <c r="I38" s="16">
        <v>3.7134457682190933</v>
      </c>
      <c r="J38" s="17" t="str">
        <f>IFERROR(I38/H38-1,"-")</f>
        <v>-</v>
      </c>
    </row>
    <row r="39" spans="3:10" ht="15" customHeight="1">
      <c r="C39" s="59" t="s">
        <v>113</v>
      </c>
      <c r="D39" s="16">
        <v>5.3433745741438052</v>
      </c>
      <c r="E39" s="17" t="str">
        <f>IFERROR(D39/#REF!-1,"-")</f>
        <v>-</v>
      </c>
      <c r="F39" s="73" t="s">
        <v>90</v>
      </c>
      <c r="G39" s="16">
        <v>5.6053811659192823</v>
      </c>
      <c r="H39" s="17" t="str">
        <f t="shared" ref="H39:H47" si="2">IFERROR(G39/F39-1,"-")</f>
        <v>-</v>
      </c>
      <c r="I39" s="16">
        <v>5.0440971684976015</v>
      </c>
      <c r="J39" s="17" t="str">
        <f t="shared" ref="J39:J47" si="3">IFERROR(I39/H39-1,"-")</f>
        <v>-</v>
      </c>
    </row>
    <row r="40" spans="3:10" ht="15" customHeight="1">
      <c r="C40" s="59" t="s">
        <v>114</v>
      </c>
      <c r="D40" s="16">
        <v>6.8316299085529852</v>
      </c>
      <c r="E40" s="17" t="str">
        <f>IFERROR(D40/#REF!-1,"-")</f>
        <v>-</v>
      </c>
      <c r="F40" s="73" t="s">
        <v>90</v>
      </c>
      <c r="G40" s="16">
        <v>6.3527653213751867</v>
      </c>
      <c r="H40" s="17" t="str">
        <f t="shared" si="2"/>
        <v>-</v>
      </c>
      <c r="I40" s="16">
        <v>6.4985300943834137</v>
      </c>
      <c r="J40" s="17" t="str">
        <f t="shared" si="3"/>
        <v>-</v>
      </c>
    </row>
    <row r="41" spans="3:10" ht="15" customHeight="1">
      <c r="C41" s="59" t="s">
        <v>115</v>
      </c>
      <c r="D41" s="16">
        <v>15.581854043392505</v>
      </c>
      <c r="E41" s="17" t="str">
        <f>IFERROR(D41/#REF!-1,"-")</f>
        <v>-</v>
      </c>
      <c r="F41" s="73" t="s">
        <v>90</v>
      </c>
      <c r="G41" s="16">
        <v>13.67713004484305</v>
      </c>
      <c r="H41" s="17" t="str">
        <f t="shared" si="2"/>
        <v>-</v>
      </c>
      <c r="I41" s="16">
        <v>13.940894321522514</v>
      </c>
      <c r="J41" s="17" t="str">
        <f t="shared" si="3"/>
        <v>-</v>
      </c>
    </row>
    <row r="42" spans="3:10" ht="15" customHeight="1">
      <c r="C42" s="59" t="s">
        <v>116</v>
      </c>
      <c r="D42" s="16">
        <v>10.937780168549398</v>
      </c>
      <c r="E42" s="17" t="str">
        <f>IFERROR(D42/#REF!-1,"-")</f>
        <v>-</v>
      </c>
      <c r="F42" s="73" t="s">
        <v>90</v>
      </c>
      <c r="G42" s="16">
        <v>12.182361733931241</v>
      </c>
      <c r="H42" s="17" t="str">
        <f t="shared" si="2"/>
        <v>-</v>
      </c>
      <c r="I42" s="16">
        <v>11.975862602506576</v>
      </c>
      <c r="J42" s="17" t="str">
        <f t="shared" si="3"/>
        <v>-</v>
      </c>
    </row>
    <row r="43" spans="3:10" ht="15" customHeight="1">
      <c r="C43" s="59" t="s">
        <v>117</v>
      </c>
      <c r="D43" s="16">
        <v>16.245293168370093</v>
      </c>
      <c r="E43" s="17" t="str">
        <f>IFERROR(D43/#REF!-1,"-")</f>
        <v>-</v>
      </c>
      <c r="F43" s="73" t="s">
        <v>90</v>
      </c>
      <c r="G43" s="16">
        <v>16.591928251121075</v>
      </c>
      <c r="H43" s="17" t="str">
        <f t="shared" si="2"/>
        <v>-</v>
      </c>
      <c r="I43" s="16">
        <v>16.339161380164011</v>
      </c>
      <c r="J43" s="17" t="str">
        <f t="shared" si="3"/>
        <v>-</v>
      </c>
    </row>
    <row r="44" spans="3:10" ht="15" customHeight="1">
      <c r="C44" s="59" t="s">
        <v>118</v>
      </c>
      <c r="D44" s="16">
        <v>9.2702169625246551</v>
      </c>
      <c r="E44" s="17" t="str">
        <f>IFERROR(D44/#REF!-1,"-")</f>
        <v>-</v>
      </c>
      <c r="F44" s="73" t="s">
        <v>90</v>
      </c>
      <c r="G44" s="16">
        <v>10.164424514200299</v>
      </c>
      <c r="H44" s="17" t="str">
        <f t="shared" si="2"/>
        <v>-</v>
      </c>
      <c r="I44" s="16">
        <v>10.088194336995203</v>
      </c>
      <c r="J44" s="17" t="str">
        <f t="shared" si="3"/>
        <v>-</v>
      </c>
    </row>
    <row r="45" spans="3:10" ht="15" customHeight="1">
      <c r="C45" s="59" t="s">
        <v>119</v>
      </c>
      <c r="D45" s="16">
        <v>12.031558185404339</v>
      </c>
      <c r="E45" s="17" t="str">
        <f>IFERROR(D45/#REF!-1,"-")</f>
        <v>-</v>
      </c>
      <c r="F45" s="73" t="s">
        <v>90</v>
      </c>
      <c r="G45" s="16">
        <v>14.648729446935725</v>
      </c>
      <c r="H45" s="17" t="str">
        <f t="shared" si="2"/>
        <v>-</v>
      </c>
      <c r="I45" s="16">
        <v>14.683583475166332</v>
      </c>
      <c r="J45" s="17" t="str">
        <f t="shared" si="3"/>
        <v>-</v>
      </c>
    </row>
    <row r="46" spans="3:10" ht="15" customHeight="1">
      <c r="C46" s="59" t="s">
        <v>62</v>
      </c>
      <c r="D46" s="16">
        <v>19.562488793258023</v>
      </c>
      <c r="E46" s="17" t="str">
        <f>IFERROR(D46/#REF!-1,"-")</f>
        <v>-</v>
      </c>
      <c r="F46" s="73" t="s">
        <v>90</v>
      </c>
      <c r="G46" s="16">
        <v>16.778774289985051</v>
      </c>
      <c r="H46" s="17" t="str">
        <f t="shared" si="2"/>
        <v>-</v>
      </c>
      <c r="I46" s="16">
        <v>17.716230852545259</v>
      </c>
      <c r="J46" s="17" t="str">
        <f t="shared" si="3"/>
        <v>-</v>
      </c>
    </row>
    <row r="47" spans="3:10" ht="15" customHeight="1">
      <c r="C47" s="62" t="s">
        <v>120</v>
      </c>
      <c r="D47" s="74">
        <v>49441.105216228316</v>
      </c>
      <c r="E47" s="75" t="str">
        <f>IFERROR(D47/#REF!-1,"-")</f>
        <v>-</v>
      </c>
      <c r="F47" s="76" t="s">
        <v>90</v>
      </c>
      <c r="G47" s="74">
        <v>51746.503367759236</v>
      </c>
      <c r="H47" s="75" t="str">
        <f t="shared" si="2"/>
        <v>-</v>
      </c>
      <c r="I47" s="74">
        <v>51841.724520496376</v>
      </c>
      <c r="J47" s="75" t="str">
        <f t="shared" si="3"/>
        <v>-</v>
      </c>
    </row>
    <row r="48" spans="3:10" ht="59.25" customHeight="1">
      <c r="C48" s="77" t="s">
        <v>520</v>
      </c>
      <c r="D48" s="77"/>
      <c r="E48" s="77"/>
      <c r="F48" s="77"/>
      <c r="G48" s="77"/>
      <c r="H48" s="77"/>
      <c r="I48" s="77"/>
      <c r="J48" s="77"/>
    </row>
  </sheetData>
  <mergeCells count="5">
    <mergeCell ref="C21:F21"/>
    <mergeCell ref="C33:F33"/>
    <mergeCell ref="C36:J36"/>
    <mergeCell ref="C48:J48"/>
    <mergeCell ref="C3:H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Q73"/>
  <sheetViews>
    <sheetView showGridLines="0" zoomScaleNormal="100" workbookViewId="0"/>
  </sheetViews>
  <sheetFormatPr baseColWidth="10" defaultRowHeight="12.75"/>
  <cols>
    <col min="3" max="3" width="19.85546875" customWidth="1"/>
    <col min="4" max="4" width="15.140625" customWidth="1"/>
    <col min="5" max="5" width="18.28515625" customWidth="1"/>
    <col min="6" max="6" width="17.140625" customWidth="1"/>
    <col min="7" max="7" width="15.42578125" bestFit="1" customWidth="1"/>
    <col min="8" max="8" width="15.42578125" customWidth="1"/>
    <col min="9" max="9" width="14.5703125" bestFit="1" customWidth="1"/>
    <col min="10" max="10" width="12.28515625" hidden="1" customWidth="1"/>
    <col min="11" max="11" width="12.85546875" hidden="1" customWidth="1"/>
    <col min="12" max="12" width="13.140625" hidden="1" customWidth="1"/>
    <col min="13" max="13" width="14.140625" hidden="1" customWidth="1"/>
    <col min="14" max="14" width="14.7109375" hidden="1" customWidth="1"/>
    <col min="15" max="15" width="13.5703125" hidden="1" customWidth="1"/>
    <col min="16" max="16" width="11.5703125" hidden="1" customWidth="1"/>
    <col min="17" max="17" width="17.28515625" hidden="1" customWidth="1"/>
  </cols>
  <sheetData>
    <row r="2" spans="3:17" ht="45" customHeight="1"/>
    <row r="3" spans="3:17" ht="36" customHeight="1">
      <c r="C3" s="11" t="s">
        <v>121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3:17" ht="39" customHeight="1">
      <c r="C4" s="58"/>
      <c r="D4" s="58">
        <v>2007</v>
      </c>
      <c r="E4" s="58">
        <v>2008</v>
      </c>
      <c r="F4" s="58">
        <v>2009</v>
      </c>
      <c r="G4" s="14" t="s">
        <v>497</v>
      </c>
      <c r="H4" s="14" t="s">
        <v>498</v>
      </c>
      <c r="I4" s="14" t="s">
        <v>122</v>
      </c>
      <c r="J4" s="58" t="s">
        <v>148</v>
      </c>
      <c r="K4" s="58" t="s">
        <v>149</v>
      </c>
      <c r="L4" s="14" t="s">
        <v>96</v>
      </c>
      <c r="M4" s="78" t="s">
        <v>123</v>
      </c>
      <c r="N4" s="58" t="s">
        <v>161</v>
      </c>
      <c r="O4" s="58" t="s">
        <v>162</v>
      </c>
      <c r="P4" s="14" t="s">
        <v>260</v>
      </c>
      <c r="Q4" s="78" t="s">
        <v>123</v>
      </c>
    </row>
    <row r="5" spans="3:17" ht="15" customHeight="1">
      <c r="C5" s="59" t="s">
        <v>80</v>
      </c>
      <c r="D5" s="79">
        <v>52372.093023255802</v>
      </c>
      <c r="E5" s="79">
        <v>48000</v>
      </c>
      <c r="F5" s="79">
        <v>58465.648854961837</v>
      </c>
      <c r="G5" s="80">
        <f t="shared" ref="G5:H18" si="0">E5/D5-1</f>
        <v>-8.3481349911189828E-2</v>
      </c>
      <c r="H5" s="80">
        <f t="shared" si="0"/>
        <v>0.21803435114503822</v>
      </c>
      <c r="I5" s="80">
        <f t="shared" ref="I5:I22" si="1">F5/$F$16-1</f>
        <v>0.41303613956002461</v>
      </c>
      <c r="J5" s="79">
        <v>52941.176470588238</v>
      </c>
      <c r="K5" s="79">
        <v>0</v>
      </c>
      <c r="L5" s="80">
        <f t="shared" ref="L5:L22" si="2">K5/J5-1</f>
        <v>-1</v>
      </c>
      <c r="M5" s="80" t="e">
        <f t="shared" ref="M5:M22" si="3">K5/$K$16-1</f>
        <v>#DIV/0!</v>
      </c>
      <c r="N5" s="79">
        <v>59522.388059701494</v>
      </c>
      <c r="O5" s="79">
        <v>54648.351648351665</v>
      </c>
      <c r="P5" s="80">
        <f t="shared" ref="P5:P22" si="4">O5/N5-1</f>
        <v>-8.1885767191684722E-2</v>
      </c>
      <c r="Q5" s="80">
        <f t="shared" ref="Q5:Q22" si="5">O5/$O$16-1</f>
        <v>0.29677045083969156</v>
      </c>
    </row>
    <row r="6" spans="3:17" ht="15" customHeight="1">
      <c r="C6" s="81" t="s">
        <v>82</v>
      </c>
      <c r="D6" s="82">
        <v>57707.142857142899</v>
      </c>
      <c r="E6" s="82">
        <v>60699.02912621358</v>
      </c>
      <c r="F6" s="82">
        <v>58377.906976744198</v>
      </c>
      <c r="G6" s="83">
        <f t="shared" si="0"/>
        <v>5.184603016089806E-2</v>
      </c>
      <c r="H6" s="83">
        <f t="shared" si="0"/>
        <v>-3.8239856269249306E-2</v>
      </c>
      <c r="I6" s="83">
        <f t="shared" si="1"/>
        <v>0.41091553631174849</v>
      </c>
      <c r="J6" s="82">
        <v>59117.346938775474</v>
      </c>
      <c r="K6" s="82">
        <v>0</v>
      </c>
      <c r="L6" s="83">
        <f t="shared" si="2"/>
        <v>-1</v>
      </c>
      <c r="M6" s="83" t="e">
        <f t="shared" si="3"/>
        <v>#DIV/0!</v>
      </c>
      <c r="N6" s="82">
        <v>58085.106382978709</v>
      </c>
      <c r="O6" s="82">
        <v>57263.736263736275</v>
      </c>
      <c r="P6" s="83">
        <f t="shared" si="4"/>
        <v>-1.4140804250693972E-2</v>
      </c>
      <c r="Q6" s="83">
        <f t="shared" si="5"/>
        <v>0.35883185588691568</v>
      </c>
    </row>
    <row r="7" spans="3:17" ht="15" customHeight="1">
      <c r="C7" s="81" t="s">
        <v>78</v>
      </c>
      <c r="D7" s="82">
        <v>59021.739130434798</v>
      </c>
      <c r="E7" s="82">
        <v>58821.862348178103</v>
      </c>
      <c r="F7" s="82">
        <v>57973.21428571429</v>
      </c>
      <c r="G7" s="83">
        <f t="shared" si="0"/>
        <v>-3.3864942850121427E-3</v>
      </c>
      <c r="H7" s="83">
        <f t="shared" si="0"/>
        <v>-1.4427425936304084E-2</v>
      </c>
      <c r="I7" s="83">
        <f t="shared" si="1"/>
        <v>0.40113465798335324</v>
      </c>
      <c r="J7" s="82">
        <v>58474.654377880186</v>
      </c>
      <c r="K7" s="82">
        <v>0</v>
      </c>
      <c r="L7" s="83">
        <f t="shared" si="2"/>
        <v>-1</v>
      </c>
      <c r="M7" s="83" t="e">
        <f t="shared" si="3"/>
        <v>#DIV/0!</v>
      </c>
      <c r="N7" s="82">
        <v>58757.352941176468</v>
      </c>
      <c r="O7" s="82">
        <v>58823.529411764699</v>
      </c>
      <c r="P7" s="83">
        <f t="shared" si="4"/>
        <v>1.1262670504317285E-3</v>
      </c>
      <c r="Q7" s="83">
        <f t="shared" si="5"/>
        <v>0.39584475019708631</v>
      </c>
    </row>
    <row r="8" spans="3:17" ht="15" customHeight="1">
      <c r="C8" s="84" t="s">
        <v>84</v>
      </c>
      <c r="D8" s="85">
        <v>54022.842639593997</v>
      </c>
      <c r="E8" s="85">
        <v>54552.631578947374</v>
      </c>
      <c r="F8" s="85">
        <v>52824.999999999956</v>
      </c>
      <c r="G8" s="80">
        <f t="shared" si="0"/>
        <v>9.8067579095715285E-3</v>
      </c>
      <c r="H8" s="80">
        <f t="shared" si="0"/>
        <v>-3.1669078630005676E-2</v>
      </c>
      <c r="I8" s="80">
        <f t="shared" si="1"/>
        <v>0.27670923925653845</v>
      </c>
      <c r="J8" s="85">
        <v>53342.022940563103</v>
      </c>
      <c r="K8" s="85">
        <v>0</v>
      </c>
      <c r="L8" s="80">
        <f t="shared" si="2"/>
        <v>-1</v>
      </c>
      <c r="M8" s="80" t="e">
        <f t="shared" si="3"/>
        <v>#DIV/0!</v>
      </c>
      <c r="N8" s="85">
        <v>52710.90909090911</v>
      </c>
      <c r="O8" s="85">
        <v>53444.444444444445</v>
      </c>
      <c r="P8" s="80">
        <f t="shared" si="4"/>
        <v>1.39161962141503E-2</v>
      </c>
      <c r="Q8" s="80">
        <f t="shared" si="5"/>
        <v>0.26820250248461974</v>
      </c>
    </row>
    <row r="9" spans="3:17" ht="15" customHeight="1">
      <c r="C9" s="59" t="s">
        <v>76</v>
      </c>
      <c r="D9" s="79">
        <v>48559.322033898301</v>
      </c>
      <c r="E9" s="79">
        <v>46936.363636363632</v>
      </c>
      <c r="F9" s="79">
        <v>49905.982905982928</v>
      </c>
      <c r="G9" s="80">
        <f t="shared" si="0"/>
        <v>-3.34221799143265E-2</v>
      </c>
      <c r="H9" s="80">
        <f t="shared" si="0"/>
        <v>6.3269052810017934E-2</v>
      </c>
      <c r="I9" s="80">
        <f t="shared" si="1"/>
        <v>0.20616052002361251</v>
      </c>
      <c r="J9" s="79">
        <v>50515.151515151527</v>
      </c>
      <c r="K9" s="79">
        <v>0</v>
      </c>
      <c r="L9" s="80">
        <f t="shared" si="2"/>
        <v>-1</v>
      </c>
      <c r="M9" s="80" t="e">
        <f t="shared" si="3"/>
        <v>#DIV/0!</v>
      </c>
      <c r="N9" s="79">
        <v>52482.758620689681</v>
      </c>
      <c r="O9" s="79">
        <v>52148.148148148168</v>
      </c>
      <c r="P9" s="80">
        <f t="shared" si="4"/>
        <v>-6.3756266121576255E-3</v>
      </c>
      <c r="Q9" s="80">
        <f t="shared" si="5"/>
        <v>0.23744222002657311</v>
      </c>
    </row>
    <row r="10" spans="3:17" ht="15" customHeight="1">
      <c r="C10" s="81" t="s">
        <v>87</v>
      </c>
      <c r="D10" s="82">
        <v>50475.903614457799</v>
      </c>
      <c r="E10" s="82">
        <v>48350.806451612902</v>
      </c>
      <c r="F10" s="82">
        <v>49246.575342465774</v>
      </c>
      <c r="G10" s="83">
        <f t="shared" si="0"/>
        <v>-4.2101220793919647E-2</v>
      </c>
      <c r="H10" s="83">
        <f t="shared" si="0"/>
        <v>1.8526451916563547E-2</v>
      </c>
      <c r="I10" s="83">
        <f t="shared" si="1"/>
        <v>0.19022352563122258</v>
      </c>
      <c r="J10" s="82">
        <v>49271.375464684053</v>
      </c>
      <c r="K10" s="82">
        <v>0</v>
      </c>
      <c r="L10" s="83">
        <f t="shared" si="2"/>
        <v>-1</v>
      </c>
      <c r="M10" s="83" t="e">
        <f t="shared" si="3"/>
        <v>#DIV/0!</v>
      </c>
      <c r="N10" s="82">
        <v>49232.142857142877</v>
      </c>
      <c r="O10" s="82">
        <v>49286.666666666664</v>
      </c>
      <c r="P10" s="83">
        <f t="shared" si="4"/>
        <v>1.1074839801712422E-3</v>
      </c>
      <c r="Q10" s="83">
        <f t="shared" si="5"/>
        <v>0.16954109366346692</v>
      </c>
    </row>
    <row r="11" spans="3:17" ht="15" customHeight="1">
      <c r="C11" s="81" t="s">
        <v>85</v>
      </c>
      <c r="D11" s="82">
        <v>49750</v>
      </c>
      <c r="E11" s="82">
        <v>51825.783972125435</v>
      </c>
      <c r="F11" s="82">
        <v>48915.441176470551</v>
      </c>
      <c r="G11" s="83">
        <f t="shared" si="0"/>
        <v>4.1724300947244997E-2</v>
      </c>
      <c r="H11" s="83">
        <f t="shared" si="0"/>
        <v>-5.6156271504165134E-2</v>
      </c>
      <c r="I11" s="83">
        <f t="shared" si="1"/>
        <v>0.18222045797084196</v>
      </c>
      <c r="J11" s="82">
        <v>49187.725631768924</v>
      </c>
      <c r="K11" s="82">
        <v>0</v>
      </c>
      <c r="L11" s="83">
        <f t="shared" si="2"/>
        <v>-1</v>
      </c>
      <c r="M11" s="83" t="e">
        <f t="shared" si="3"/>
        <v>#DIV/0!</v>
      </c>
      <c r="N11" s="82">
        <v>47822.368421052612</v>
      </c>
      <c r="O11" s="82">
        <v>51921.787709497185</v>
      </c>
      <c r="P11" s="83">
        <f t="shared" si="4"/>
        <v>8.57217955487104E-2</v>
      </c>
      <c r="Q11" s="83">
        <f t="shared" si="5"/>
        <v>0.23207083151753727</v>
      </c>
    </row>
    <row r="12" spans="3:17" ht="15" customHeight="1">
      <c r="C12" s="59" t="s">
        <v>83</v>
      </c>
      <c r="D12" s="79">
        <v>46338.2899628253</v>
      </c>
      <c r="E12" s="79">
        <v>51707.224334600782</v>
      </c>
      <c r="F12" s="79">
        <v>48010.380622837336</v>
      </c>
      <c r="G12" s="80">
        <f t="shared" si="0"/>
        <v>0.11586388656298463</v>
      </c>
      <c r="H12" s="80">
        <f t="shared" si="0"/>
        <v>-7.1495690579732707E-2</v>
      </c>
      <c r="I12" s="80">
        <f t="shared" si="1"/>
        <v>0.16034636102980704</v>
      </c>
      <c r="J12" s="79">
        <v>49505.952380952374</v>
      </c>
      <c r="K12" s="79">
        <v>0</v>
      </c>
      <c r="L12" s="80">
        <f t="shared" si="2"/>
        <v>-1</v>
      </c>
      <c r="M12" s="80" t="e">
        <f t="shared" si="3"/>
        <v>#DIV/0!</v>
      </c>
      <c r="N12" s="79">
        <v>47620.437956204361</v>
      </c>
      <c r="O12" s="79">
        <v>46680</v>
      </c>
      <c r="P12" s="80">
        <f t="shared" si="4"/>
        <v>-1.9748620478233891E-2</v>
      </c>
      <c r="Q12" s="80">
        <f t="shared" si="5"/>
        <v>0.10768655996640009</v>
      </c>
    </row>
    <row r="13" spans="3:17" ht="15" customHeight="1">
      <c r="C13" s="84" t="s">
        <v>77</v>
      </c>
      <c r="D13" s="79">
        <v>45915.763135946603</v>
      </c>
      <c r="E13" s="79">
        <v>45174.731182795673</v>
      </c>
      <c r="F13" s="79">
        <v>45897.485493230051</v>
      </c>
      <c r="G13" s="80">
        <f t="shared" si="0"/>
        <v>-1.6138944504894615E-2</v>
      </c>
      <c r="H13" s="80">
        <f t="shared" si="0"/>
        <v>1.5999083813245329E-2</v>
      </c>
      <c r="I13" s="80">
        <f t="shared" si="1"/>
        <v>0.10928052603596394</v>
      </c>
      <c r="J13" s="79">
        <v>47494.905385735088</v>
      </c>
      <c r="K13" s="79">
        <v>0</v>
      </c>
      <c r="L13" s="80">
        <f t="shared" si="2"/>
        <v>-1</v>
      </c>
      <c r="M13" s="80" t="e">
        <f t="shared" si="3"/>
        <v>#DIV/0!</v>
      </c>
      <c r="N13" s="79">
        <v>46709.864603481619</v>
      </c>
      <c r="O13" s="79">
        <v>45595.864661654101</v>
      </c>
      <c r="P13" s="80">
        <f t="shared" si="4"/>
        <v>-2.384935069463856E-2</v>
      </c>
      <c r="Q13" s="80">
        <f t="shared" si="5"/>
        <v>8.196072141733457E-2</v>
      </c>
    </row>
    <row r="14" spans="3:17" ht="15" customHeight="1">
      <c r="C14" s="59" t="s">
        <v>75</v>
      </c>
      <c r="D14" s="79">
        <v>43044.117647058803</v>
      </c>
      <c r="E14" s="79">
        <v>42918.03278688524</v>
      </c>
      <c r="F14" s="79">
        <v>45673.728813559312</v>
      </c>
      <c r="G14" s="80">
        <f t="shared" si="0"/>
        <v>-2.9292007146574095E-3</v>
      </c>
      <c r="H14" s="80">
        <f t="shared" si="0"/>
        <v>6.4208348979036822E-2</v>
      </c>
      <c r="I14" s="80">
        <f t="shared" si="1"/>
        <v>0.10387262787636153</v>
      </c>
      <c r="J14" s="79">
        <v>43947.368421052677</v>
      </c>
      <c r="K14" s="79">
        <v>0</v>
      </c>
      <c r="L14" s="80">
        <f t="shared" si="2"/>
        <v>-1</v>
      </c>
      <c r="M14" s="80" t="e">
        <f t="shared" si="3"/>
        <v>#DIV/0!</v>
      </c>
      <c r="N14" s="79">
        <v>45834.862385321125</v>
      </c>
      <c r="O14" s="79">
        <v>44239.316239316242</v>
      </c>
      <c r="P14" s="80">
        <f t="shared" si="4"/>
        <v>-3.4810754586575676E-2</v>
      </c>
      <c r="Q14" s="80">
        <f t="shared" si="5"/>
        <v>4.9770694524291059E-2</v>
      </c>
    </row>
    <row r="15" spans="3:17" ht="15" customHeight="1">
      <c r="C15" s="59" t="s">
        <v>79</v>
      </c>
      <c r="D15" s="79">
        <v>42281.690140845101</v>
      </c>
      <c r="E15" s="79">
        <v>40359.605911330058</v>
      </c>
      <c r="F15" s="79">
        <v>43924.882629107982</v>
      </c>
      <c r="G15" s="80">
        <f t="shared" si="0"/>
        <v>-4.5459020751355106E-2</v>
      </c>
      <c r="H15" s="80">
        <f t="shared" si="0"/>
        <v>8.8337748530320725E-2</v>
      </c>
      <c r="I15" s="80">
        <f t="shared" si="1"/>
        <v>6.1605366509062787E-2</v>
      </c>
      <c r="J15" s="79">
        <v>44884.057971014459</v>
      </c>
      <c r="K15" s="79">
        <v>0</v>
      </c>
      <c r="L15" s="80">
        <f t="shared" si="2"/>
        <v>-1</v>
      </c>
      <c r="M15" s="80" t="e">
        <f t="shared" si="3"/>
        <v>#DIV/0!</v>
      </c>
      <c r="N15" s="79">
        <v>45816.666666666664</v>
      </c>
      <c r="O15" s="79">
        <v>44455.284552845536</v>
      </c>
      <c r="P15" s="80">
        <f t="shared" si="4"/>
        <v>-2.9713687460628524E-2</v>
      </c>
      <c r="Q15" s="80">
        <f t="shared" si="5"/>
        <v>5.4895484547320406E-2</v>
      </c>
    </row>
    <row r="16" spans="3:17" ht="15" customHeight="1">
      <c r="C16" s="86" t="s">
        <v>81</v>
      </c>
      <c r="D16" s="87">
        <v>44169.022501949403</v>
      </c>
      <c r="E16" s="87">
        <v>41812.235339336708</v>
      </c>
      <c r="F16" s="87">
        <v>41375.904846401325</v>
      </c>
      <c r="G16" s="88">
        <f t="shared" si="0"/>
        <v>-5.3358372658318998E-2</v>
      </c>
      <c r="H16" s="88">
        <f t="shared" si="0"/>
        <v>-1.0435473956229457E-2</v>
      </c>
      <c r="I16" s="88">
        <f t="shared" si="1"/>
        <v>0</v>
      </c>
      <c r="J16" s="87">
        <v>43376.954298150245</v>
      </c>
      <c r="K16" s="87">
        <v>0</v>
      </c>
      <c r="L16" s="88">
        <f t="shared" si="2"/>
        <v>-1</v>
      </c>
      <c r="M16" s="88" t="e">
        <f t="shared" si="3"/>
        <v>#DIV/0!</v>
      </c>
      <c r="N16" s="87">
        <v>41928.26442307698</v>
      </c>
      <c r="O16" s="87">
        <v>42141.885337505555</v>
      </c>
      <c r="P16" s="88">
        <f t="shared" si="4"/>
        <v>5.0949143106195915E-3</v>
      </c>
      <c r="Q16" s="88">
        <f t="shared" si="5"/>
        <v>0</v>
      </c>
    </row>
    <row r="17" spans="3:17" ht="15" customHeight="1">
      <c r="C17" s="84" t="s">
        <v>74</v>
      </c>
      <c r="D17" s="85">
        <v>49749.393392559599</v>
      </c>
      <c r="E17" s="85">
        <v>42428.764635244661</v>
      </c>
      <c r="F17" s="85">
        <v>38872.484384568292</v>
      </c>
      <c r="G17" s="80">
        <f t="shared" si="0"/>
        <v>-0.14715011094808228</v>
      </c>
      <c r="H17" s="80">
        <f t="shared" si="0"/>
        <v>-8.3817671366331559E-2</v>
      </c>
      <c r="I17" s="80">
        <f t="shared" si="1"/>
        <v>-6.0504307304611538E-2</v>
      </c>
      <c r="J17" s="85">
        <v>37433.901408450693</v>
      </c>
      <c r="K17" s="85">
        <v>0</v>
      </c>
      <c r="L17" s="80">
        <f t="shared" si="2"/>
        <v>-1</v>
      </c>
      <c r="M17" s="80" t="e">
        <f t="shared" si="3"/>
        <v>#DIV/0!</v>
      </c>
      <c r="N17" s="85">
        <v>37984.931568754</v>
      </c>
      <c r="O17" s="85">
        <v>40153.765703517573</v>
      </c>
      <c r="P17" s="80">
        <f t="shared" si="4"/>
        <v>5.7097223693503674E-2</v>
      </c>
      <c r="Q17" s="80">
        <f t="shared" si="5"/>
        <v>-4.7176808015719884E-2</v>
      </c>
    </row>
    <row r="18" spans="3:17" ht="15" customHeight="1">
      <c r="C18" s="59" t="s">
        <v>86</v>
      </c>
      <c r="D18" s="79">
        <v>29502.0746887967</v>
      </c>
      <c r="E18" s="79">
        <v>34896.551724137913</v>
      </c>
      <c r="F18" s="79">
        <v>37031.57894736842</v>
      </c>
      <c r="G18" s="80">
        <f t="shared" si="0"/>
        <v>0.18285076870847128</v>
      </c>
      <c r="H18" s="80">
        <f t="shared" si="0"/>
        <v>6.1181610151862298E-2</v>
      </c>
      <c r="I18" s="80">
        <f t="shared" si="1"/>
        <v>-0.10499651705890733</v>
      </c>
      <c r="J18" s="79">
        <v>40215.686274509797</v>
      </c>
      <c r="K18" s="79">
        <v>0</v>
      </c>
      <c r="L18" s="80">
        <f t="shared" si="2"/>
        <v>-1</v>
      </c>
      <c r="M18" s="80" t="e">
        <f t="shared" si="3"/>
        <v>#DIV/0!</v>
      </c>
      <c r="N18" s="79">
        <v>40530.612244897951</v>
      </c>
      <c r="O18" s="79">
        <v>38378.947368421039</v>
      </c>
      <c r="P18" s="80">
        <f t="shared" si="4"/>
        <v>-5.3087401282662983E-2</v>
      </c>
      <c r="Q18" s="80">
        <f t="shared" si="5"/>
        <v>-8.9292112560886427E-2</v>
      </c>
    </row>
    <row r="19" spans="3:17" ht="15" customHeight="1">
      <c r="C19" s="89" t="s">
        <v>88</v>
      </c>
      <c r="D19" s="90" t="s">
        <v>90</v>
      </c>
      <c r="E19" s="91">
        <v>33654.51745379877</v>
      </c>
      <c r="F19" s="91">
        <v>36194.849368318799</v>
      </c>
      <c r="G19" s="83" t="s">
        <v>90</v>
      </c>
      <c r="H19" s="83">
        <f>F19/E19-1</f>
        <v>7.5482642649903342E-2</v>
      </c>
      <c r="I19" s="83">
        <f t="shared" si="1"/>
        <v>-0.12521914619912289</v>
      </c>
      <c r="J19" s="91">
        <v>37137.299771167018</v>
      </c>
      <c r="K19" s="91">
        <v>0</v>
      </c>
      <c r="L19" s="83">
        <f t="shared" si="2"/>
        <v>-1</v>
      </c>
      <c r="M19" s="83" t="e">
        <f t="shared" si="3"/>
        <v>#DIV/0!</v>
      </c>
      <c r="N19" s="91">
        <v>37278.538812785424</v>
      </c>
      <c r="O19" s="91">
        <v>36210.30927835052</v>
      </c>
      <c r="P19" s="83">
        <f t="shared" si="4"/>
        <v>-2.8655348853655505E-2</v>
      </c>
      <c r="Q19" s="83">
        <f t="shared" si="5"/>
        <v>-0.14075250814362672</v>
      </c>
    </row>
    <row r="20" spans="3:17" ht="15" customHeight="1">
      <c r="C20" s="84" t="s">
        <v>91</v>
      </c>
      <c r="D20" s="85">
        <v>31310.381925766502</v>
      </c>
      <c r="E20" s="85">
        <v>33218.988549618385</v>
      </c>
      <c r="F20" s="85">
        <v>35852.339845524766</v>
      </c>
      <c r="G20" s="80">
        <f>E20/D20-1</f>
        <v>6.0957628315648771E-2</v>
      </c>
      <c r="H20" s="80">
        <f>F20/E20-1</f>
        <v>7.9272470682633989E-2</v>
      </c>
      <c r="I20" s="80">
        <f t="shared" si="1"/>
        <v>-0.13349714094184872</v>
      </c>
      <c r="J20" s="85">
        <v>36416.751787538225</v>
      </c>
      <c r="K20" s="85">
        <v>0</v>
      </c>
      <c r="L20" s="80">
        <f t="shared" si="2"/>
        <v>-1</v>
      </c>
      <c r="M20" s="80" t="e">
        <f t="shared" si="3"/>
        <v>#DIV/0!</v>
      </c>
      <c r="N20" s="85">
        <v>37027.139874739041</v>
      </c>
      <c r="O20" s="85">
        <v>35963.546798029529</v>
      </c>
      <c r="P20" s="80">
        <f t="shared" si="4"/>
        <v>-2.8724688979694157E-2</v>
      </c>
      <c r="Q20" s="80">
        <f t="shared" si="5"/>
        <v>-0.14660802405955509</v>
      </c>
    </row>
    <row r="21" spans="3:17">
      <c r="C21" s="59" t="s">
        <v>92</v>
      </c>
      <c r="D21" s="79">
        <v>27944.881889763801</v>
      </c>
      <c r="E21" s="79">
        <v>31467.032967032988</v>
      </c>
      <c r="F21" s="79">
        <v>34425.675675675695</v>
      </c>
      <c r="G21" s="80">
        <f>E21/D21-1</f>
        <v>0.12603921860050327</v>
      </c>
      <c r="H21" s="80">
        <f>F21/E21-1</f>
        <v>9.4023567831844179E-2</v>
      </c>
      <c r="I21" s="80">
        <f t="shared" si="1"/>
        <v>-0.16797769611388036</v>
      </c>
      <c r="J21" s="79">
        <v>29271.739130434791</v>
      </c>
      <c r="K21" s="79">
        <v>0</v>
      </c>
      <c r="L21" s="80">
        <f t="shared" si="2"/>
        <v>-1</v>
      </c>
      <c r="M21" s="80" t="e">
        <f t="shared" si="3"/>
        <v>#DIV/0!</v>
      </c>
      <c r="N21" s="79">
        <v>33289.473684210534</v>
      </c>
      <c r="O21" s="79">
        <v>34402.597402597399</v>
      </c>
      <c r="P21" s="80">
        <f t="shared" si="4"/>
        <v>3.3437708536522504E-2</v>
      </c>
      <c r="Q21" s="80">
        <f t="shared" si="5"/>
        <v>-0.18364835538148838</v>
      </c>
    </row>
    <row r="22" spans="3:17">
      <c r="C22" s="89" t="s">
        <v>93</v>
      </c>
      <c r="D22" s="90" t="s">
        <v>90</v>
      </c>
      <c r="E22" s="91">
        <v>27486.48648648649</v>
      </c>
      <c r="F22" s="91">
        <v>30923.076923076947</v>
      </c>
      <c r="G22" s="83" t="s">
        <v>90</v>
      </c>
      <c r="H22" s="83">
        <f>F22/E22-1</f>
        <v>0.12502836396641781</v>
      </c>
      <c r="I22" s="83">
        <f t="shared" si="1"/>
        <v>-0.25263079954693757</v>
      </c>
      <c r="J22" s="91">
        <v>30419.047619047633</v>
      </c>
      <c r="K22" s="91">
        <v>0</v>
      </c>
      <c r="L22" s="83">
        <f t="shared" si="2"/>
        <v>-1</v>
      </c>
      <c r="M22" s="83" t="e">
        <f t="shared" si="3"/>
        <v>#DIV/0!</v>
      </c>
      <c r="N22" s="91">
        <v>34341.46341463417</v>
      </c>
      <c r="O22" s="91">
        <v>30644.444444444445</v>
      </c>
      <c r="P22" s="83">
        <f t="shared" si="4"/>
        <v>-0.10765467171717236</v>
      </c>
      <c r="Q22" s="83">
        <f t="shared" si="5"/>
        <v>-0.27282692269177111</v>
      </c>
    </row>
    <row r="23" spans="3:17" ht="12.75" customHeight="1">
      <c r="C23" s="28" t="s">
        <v>66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3:17"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92" t="s">
        <v>94</v>
      </c>
    </row>
    <row r="25" spans="3:17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92"/>
    </row>
    <row r="26" spans="3:17">
      <c r="C26" s="20"/>
      <c r="D26" s="20"/>
      <c r="E26" s="20"/>
      <c r="F26" s="20"/>
      <c r="G26" s="20" t="s">
        <v>124</v>
      </c>
      <c r="H26" s="20"/>
      <c r="I26" s="20"/>
      <c r="J26" s="20"/>
      <c r="K26" s="20"/>
      <c r="L26" s="20"/>
      <c r="M26" s="20"/>
    </row>
    <row r="27" spans="3:17" ht="15.75" customHeight="1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3:17"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3:17" ht="36" hidden="1" customHeight="1">
      <c r="C29" s="11" t="s">
        <v>121</v>
      </c>
      <c r="D29" s="11"/>
      <c r="E29" s="11"/>
      <c r="F29" s="11"/>
      <c r="G29" s="11"/>
    </row>
    <row r="30" spans="3:17" ht="38.25" hidden="1">
      <c r="C30" s="58"/>
      <c r="D30" s="13" t="s">
        <v>219</v>
      </c>
      <c r="E30" s="14" t="s">
        <v>105</v>
      </c>
      <c r="F30" s="14" t="s">
        <v>261</v>
      </c>
      <c r="G30" s="14" t="s">
        <v>125</v>
      </c>
    </row>
    <row r="31" spans="3:17" hidden="1">
      <c r="C31" s="81" t="s">
        <v>87</v>
      </c>
      <c r="D31" s="93" t="s">
        <v>90</v>
      </c>
      <c r="E31" s="94" t="s">
        <v>90</v>
      </c>
      <c r="F31" s="80" t="str">
        <f t="shared" ref="F31:F48" si="6">IFERROR(E31/D31-1,"-")</f>
        <v>-</v>
      </c>
      <c r="G31" s="95" t="s">
        <v>90</v>
      </c>
    </row>
    <row r="32" spans="3:17" hidden="1">
      <c r="C32" s="81" t="s">
        <v>82</v>
      </c>
      <c r="D32" s="93" t="s">
        <v>90</v>
      </c>
      <c r="E32" s="82">
        <v>87000</v>
      </c>
      <c r="F32" s="80" t="str">
        <f t="shared" si="6"/>
        <v>-</v>
      </c>
      <c r="G32" s="96">
        <f t="shared" ref="G32:G48" si="7">E32/$E$42-1</f>
        <v>0.9682054417609296</v>
      </c>
    </row>
    <row r="33" spans="3:7" hidden="1">
      <c r="C33" s="81" t="s">
        <v>78</v>
      </c>
      <c r="D33" s="93" t="s">
        <v>90</v>
      </c>
      <c r="E33" s="82">
        <v>72000</v>
      </c>
      <c r="F33" s="80" t="str">
        <f t="shared" si="6"/>
        <v>-</v>
      </c>
      <c r="G33" s="96">
        <f t="shared" si="7"/>
        <v>0.62885967594007952</v>
      </c>
    </row>
    <row r="34" spans="3:7" hidden="1">
      <c r="C34" s="84" t="s">
        <v>84</v>
      </c>
      <c r="D34" s="93" t="s">
        <v>90</v>
      </c>
      <c r="E34" s="85">
        <v>71819.999999999985</v>
      </c>
      <c r="F34" s="80" t="str">
        <f t="shared" si="6"/>
        <v>-</v>
      </c>
      <c r="G34" s="96">
        <f t="shared" si="7"/>
        <v>0.62478752675022897</v>
      </c>
    </row>
    <row r="35" spans="3:7" hidden="1">
      <c r="C35" s="59" t="s">
        <v>80</v>
      </c>
      <c r="D35" s="93" t="s">
        <v>90</v>
      </c>
      <c r="E35" s="79">
        <v>61120</v>
      </c>
      <c r="F35" s="80" t="str">
        <f t="shared" si="6"/>
        <v>-</v>
      </c>
      <c r="G35" s="96">
        <f t="shared" si="7"/>
        <v>0.38272088046468977</v>
      </c>
    </row>
    <row r="36" spans="3:7" hidden="1">
      <c r="C36" s="84" t="s">
        <v>74</v>
      </c>
      <c r="D36" s="93" t="s">
        <v>90</v>
      </c>
      <c r="E36" s="85">
        <v>54885.975786924966</v>
      </c>
      <c r="F36" s="80" t="str">
        <f t="shared" si="6"/>
        <v>-</v>
      </c>
      <c r="G36" s="96">
        <f t="shared" si="7"/>
        <v>0.24168823241591197</v>
      </c>
    </row>
    <row r="37" spans="3:7" hidden="1">
      <c r="C37" s="59" t="s">
        <v>76</v>
      </c>
      <c r="D37" s="93" t="s">
        <v>90</v>
      </c>
      <c r="E37" s="79">
        <v>53541.666666666664</v>
      </c>
      <c r="F37" s="80" t="str">
        <f t="shared" si="6"/>
        <v>-</v>
      </c>
      <c r="G37" s="96">
        <f t="shared" si="7"/>
        <v>0.2112758585549781</v>
      </c>
    </row>
    <row r="38" spans="3:7" hidden="1">
      <c r="C38" s="81" t="s">
        <v>85</v>
      </c>
      <c r="D38" s="93" t="s">
        <v>90</v>
      </c>
      <c r="E38" s="82">
        <v>52071.428571428572</v>
      </c>
      <c r="F38" s="80" t="str">
        <f t="shared" si="6"/>
        <v>-</v>
      </c>
      <c r="G38" s="96">
        <f t="shared" si="7"/>
        <v>0.17801458706380768</v>
      </c>
    </row>
    <row r="39" spans="3:7" hidden="1">
      <c r="C39" s="84" t="s">
        <v>77</v>
      </c>
      <c r="D39" s="93" t="s">
        <v>90</v>
      </c>
      <c r="E39" s="79">
        <v>50249.999999999985</v>
      </c>
      <c r="F39" s="80" t="str">
        <f t="shared" si="6"/>
        <v>-</v>
      </c>
      <c r="G39" s="96">
        <f t="shared" si="7"/>
        <v>0.13680831549984696</v>
      </c>
    </row>
    <row r="40" spans="3:7" hidden="1">
      <c r="C40" s="86" t="s">
        <v>81</v>
      </c>
      <c r="D40" s="97" t="s">
        <v>90</v>
      </c>
      <c r="E40" s="87">
        <v>46737.28546099292</v>
      </c>
      <c r="F40" s="88" t="str">
        <f t="shared" si="6"/>
        <v>-</v>
      </c>
      <c r="G40" s="98">
        <f t="shared" si="7"/>
        <v>5.733999514322119E-2</v>
      </c>
    </row>
    <row r="41" spans="3:7" hidden="1">
      <c r="C41" s="59" t="s">
        <v>83</v>
      </c>
      <c r="D41" s="93" t="s">
        <v>90</v>
      </c>
      <c r="E41" s="79">
        <v>46086.95652173915</v>
      </c>
      <c r="F41" s="80" t="str">
        <f t="shared" si="6"/>
        <v>-</v>
      </c>
      <c r="G41" s="96">
        <f t="shared" si="7"/>
        <v>4.2627570348118926E-2</v>
      </c>
    </row>
    <row r="42" spans="3:7" hidden="1">
      <c r="C42" s="59" t="s">
        <v>75</v>
      </c>
      <c r="D42" s="93" t="s">
        <v>90</v>
      </c>
      <c r="E42" s="79">
        <v>44202.7027027027</v>
      </c>
      <c r="F42" s="80" t="str">
        <f t="shared" si="6"/>
        <v>-</v>
      </c>
      <c r="G42" s="96">
        <f t="shared" si="7"/>
        <v>0</v>
      </c>
    </row>
    <row r="43" spans="3:7" hidden="1">
      <c r="C43" s="59" t="s">
        <v>79</v>
      </c>
      <c r="D43" s="93" t="s">
        <v>90</v>
      </c>
      <c r="E43" s="79">
        <v>43074.074074074066</v>
      </c>
      <c r="F43" s="80" t="str">
        <f t="shared" si="6"/>
        <v>-</v>
      </c>
      <c r="G43" s="96">
        <f t="shared" si="7"/>
        <v>-2.5533023087287998E-2</v>
      </c>
    </row>
    <row r="44" spans="3:7" hidden="1">
      <c r="C44" s="89" t="s">
        <v>88</v>
      </c>
      <c r="D44" s="93" t="s">
        <v>90</v>
      </c>
      <c r="E44" s="91">
        <v>39508.165829145721</v>
      </c>
      <c r="F44" s="80" t="str">
        <f t="shared" si="6"/>
        <v>-</v>
      </c>
      <c r="G44" s="96">
        <f t="shared" si="7"/>
        <v>-0.10620474736876073</v>
      </c>
    </row>
    <row r="45" spans="3:7" hidden="1">
      <c r="C45" s="84" t="s">
        <v>91</v>
      </c>
      <c r="D45" s="93" t="s">
        <v>90</v>
      </c>
      <c r="E45" s="85">
        <v>39188.256658595623</v>
      </c>
      <c r="F45" s="80" t="str">
        <f t="shared" si="6"/>
        <v>-</v>
      </c>
      <c r="G45" s="96">
        <f t="shared" si="7"/>
        <v>-0.11344206886698982</v>
      </c>
    </row>
    <row r="46" spans="3:7" hidden="1">
      <c r="C46" s="59" t="s">
        <v>86</v>
      </c>
      <c r="D46" s="93" t="s">
        <v>90</v>
      </c>
      <c r="E46" s="79">
        <v>32967.2131147541</v>
      </c>
      <c r="F46" s="80" t="str">
        <f t="shared" si="6"/>
        <v>-</v>
      </c>
      <c r="G46" s="96">
        <f t="shared" si="7"/>
        <v>-0.25418105457297357</v>
      </c>
    </row>
    <row r="47" spans="3:7" hidden="1">
      <c r="C47" s="89" t="s">
        <v>93</v>
      </c>
      <c r="D47" s="93" t="s">
        <v>90</v>
      </c>
      <c r="E47" s="91">
        <v>30700.000000000004</v>
      </c>
      <c r="F47" s="80" t="str">
        <f t="shared" si="6"/>
        <v>-</v>
      </c>
      <c r="G47" s="96">
        <f t="shared" si="7"/>
        <v>-0.30547233261999374</v>
      </c>
    </row>
    <row r="48" spans="3:7" hidden="1">
      <c r="C48" s="59" t="s">
        <v>92</v>
      </c>
      <c r="D48" s="93" t="s">
        <v>90</v>
      </c>
      <c r="E48" s="79">
        <v>28296.296296296296</v>
      </c>
      <c r="F48" s="80" t="str">
        <f t="shared" si="6"/>
        <v>-</v>
      </c>
      <c r="G48" s="96">
        <f t="shared" si="7"/>
        <v>-0.35985144422931026</v>
      </c>
    </row>
    <row r="49" spans="3:9" ht="54.75" hidden="1" customHeight="1">
      <c r="C49" s="99" t="s">
        <v>106</v>
      </c>
      <c r="D49" s="99"/>
      <c r="E49" s="99"/>
      <c r="F49" s="99"/>
      <c r="G49" s="99"/>
    </row>
    <row r="50" spans="3:9" hidden="1"/>
    <row r="51" spans="3:9" hidden="1"/>
    <row r="53" spans="3:9" ht="36" customHeight="1">
      <c r="C53" s="11" t="s">
        <v>121</v>
      </c>
      <c r="D53" s="11"/>
      <c r="E53" s="11"/>
      <c r="F53" s="11"/>
      <c r="G53" s="11"/>
      <c r="H53" s="11"/>
      <c r="I53" s="11"/>
    </row>
    <row r="54" spans="3:9" ht="39.75" customHeight="1">
      <c r="C54" s="58"/>
      <c r="D54" s="13" t="s">
        <v>107</v>
      </c>
      <c r="E54" s="14" t="s">
        <v>126</v>
      </c>
      <c r="F54" s="13" t="s">
        <v>52</v>
      </c>
      <c r="G54" s="14" t="s">
        <v>127</v>
      </c>
      <c r="H54" s="13" t="s">
        <v>111</v>
      </c>
      <c r="I54" s="14" t="s">
        <v>128</v>
      </c>
    </row>
    <row r="55" spans="3:9" ht="15" customHeight="1">
      <c r="C55" s="100" t="s">
        <v>82</v>
      </c>
      <c r="D55" s="101">
        <v>77866.071428571406</v>
      </c>
      <c r="E55" s="102">
        <f t="shared" ref="E55:E72" si="8">D55/$D$65-1</f>
        <v>0.57492578468923483</v>
      </c>
      <c r="F55" s="101">
        <v>75035.294117647034</v>
      </c>
      <c r="G55" s="102">
        <f t="shared" ref="G55:G72" si="9">F55/$F$65-1</f>
        <v>0.45005535126452467</v>
      </c>
      <c r="H55" s="101">
        <v>76750.000000000015</v>
      </c>
      <c r="I55" s="102">
        <f>H55/$H$65-1</f>
        <v>0.48046772575352481</v>
      </c>
    </row>
    <row r="56" spans="3:9" ht="15" customHeight="1">
      <c r="C56" s="100" t="s">
        <v>78</v>
      </c>
      <c r="D56" s="101">
        <v>74875.000000000015</v>
      </c>
      <c r="E56" s="102">
        <f t="shared" si="8"/>
        <v>0.51442811952802781</v>
      </c>
      <c r="F56" s="101">
        <v>73904.761904761879</v>
      </c>
      <c r="G56" s="102">
        <f t="shared" si="9"/>
        <v>0.42820784197775175</v>
      </c>
      <c r="H56" s="101">
        <v>73756.493506493513</v>
      </c>
      <c r="I56" s="102">
        <f t="shared" ref="I56:I72" si="10">H56/$H$65-1</f>
        <v>0.42272453682232003</v>
      </c>
    </row>
    <row r="57" spans="3:9" ht="15" customHeight="1">
      <c r="C57" s="84" t="s">
        <v>84</v>
      </c>
      <c r="D57" s="103">
        <v>64147.147147147232</v>
      </c>
      <c r="E57" s="102">
        <f t="shared" si="8"/>
        <v>0.29744565512042542</v>
      </c>
      <c r="F57" s="103">
        <v>66550.351288056278</v>
      </c>
      <c r="G57" s="102">
        <f t="shared" si="9"/>
        <v>0.28608402417235812</v>
      </c>
      <c r="H57" s="103">
        <v>65126.535626535653</v>
      </c>
      <c r="I57" s="102">
        <f t="shared" si="10"/>
        <v>0.25625712163157166</v>
      </c>
    </row>
    <row r="58" spans="3:9" ht="15" customHeight="1">
      <c r="C58" s="100" t="s">
        <v>87</v>
      </c>
      <c r="D58" s="101">
        <v>56730.337078651697</v>
      </c>
      <c r="E58" s="102">
        <f t="shared" si="8"/>
        <v>0.14743262373574129</v>
      </c>
      <c r="F58" s="101">
        <v>63126.016260162593</v>
      </c>
      <c r="G58" s="102">
        <f t="shared" si="9"/>
        <v>0.2199088276850294</v>
      </c>
      <c r="H58" s="101">
        <v>59397.590361445786</v>
      </c>
      <c r="I58" s="102">
        <f t="shared" si="10"/>
        <v>0.1457487363863077</v>
      </c>
    </row>
    <row r="59" spans="3:9" ht="15" customHeight="1">
      <c r="C59" s="59" t="s">
        <v>83</v>
      </c>
      <c r="D59" s="104">
        <v>54753.164556962074</v>
      </c>
      <c r="E59" s="102">
        <f t="shared" si="8"/>
        <v>0.10744216411631013</v>
      </c>
      <c r="F59" s="104">
        <v>62013.698630136991</v>
      </c>
      <c r="G59" s="102">
        <f t="shared" si="9"/>
        <v>0.19841331479751245</v>
      </c>
      <c r="H59" s="104">
        <v>62765.789473684221</v>
      </c>
      <c r="I59" s="102">
        <f t="shared" si="10"/>
        <v>0.210719551755437</v>
      </c>
    </row>
    <row r="60" spans="3:9" ht="15" customHeight="1">
      <c r="C60" s="100" t="s">
        <v>85</v>
      </c>
      <c r="D60" s="101">
        <v>57737.903225806454</v>
      </c>
      <c r="E60" s="102">
        <f t="shared" si="8"/>
        <v>0.16781174234055829</v>
      </c>
      <c r="F60" s="101">
        <v>59751.851851851876</v>
      </c>
      <c r="G60" s="102">
        <f t="shared" si="9"/>
        <v>0.15470317727942162</v>
      </c>
      <c r="H60" s="101">
        <v>59222.846441947593</v>
      </c>
      <c r="I60" s="102">
        <f t="shared" si="10"/>
        <v>0.14237801673694284</v>
      </c>
    </row>
    <row r="61" spans="3:9" ht="15" customHeight="1">
      <c r="C61" s="59" t="s">
        <v>76</v>
      </c>
      <c r="D61" s="104">
        <v>57427.419354838705</v>
      </c>
      <c r="E61" s="102">
        <f t="shared" si="8"/>
        <v>0.16153186915386741</v>
      </c>
      <c r="F61" s="104">
        <v>57709.677419354834</v>
      </c>
      <c r="G61" s="102">
        <f t="shared" si="9"/>
        <v>0.11523820284465769</v>
      </c>
      <c r="H61" s="104">
        <v>57743.902439024394</v>
      </c>
      <c r="I61" s="102">
        <f t="shared" si="10"/>
        <v>0.11384995335551595</v>
      </c>
    </row>
    <row r="62" spans="3:9" ht="15" customHeight="1">
      <c r="C62" s="59" t="s">
        <v>80</v>
      </c>
      <c r="D62" s="104">
        <v>54639.999999999985</v>
      </c>
      <c r="E62" s="102">
        <f t="shared" si="8"/>
        <v>0.10515328816041936</v>
      </c>
      <c r="F62" s="104">
        <v>54462.962962962964</v>
      </c>
      <c r="G62" s="102">
        <f t="shared" si="9"/>
        <v>5.24955198595356E-2</v>
      </c>
      <c r="H62" s="104">
        <v>48457.142857142855</v>
      </c>
      <c r="I62" s="102">
        <f t="shared" si="10"/>
        <v>-6.5286826290189781E-2</v>
      </c>
    </row>
    <row r="63" spans="3:9" ht="15" customHeight="1">
      <c r="C63" s="84" t="s">
        <v>77</v>
      </c>
      <c r="D63" s="104">
        <v>53049.18032786886</v>
      </c>
      <c r="E63" s="102">
        <f t="shared" si="8"/>
        <v>7.2977234142740155E-2</v>
      </c>
      <c r="F63" s="104">
        <v>53088.235294117643</v>
      </c>
      <c r="G63" s="102">
        <f t="shared" si="9"/>
        <v>2.592893894342585E-2</v>
      </c>
      <c r="H63" s="104">
        <v>53693.313953488367</v>
      </c>
      <c r="I63" s="102">
        <f t="shared" si="10"/>
        <v>3.5716200610956372E-2</v>
      </c>
    </row>
    <row r="64" spans="3:9" ht="15" customHeight="1">
      <c r="C64" s="59" t="s">
        <v>79</v>
      </c>
      <c r="D64" s="104">
        <v>42519.230769230759</v>
      </c>
      <c r="E64" s="102">
        <f t="shared" si="8"/>
        <v>-0.14000242140067598</v>
      </c>
      <c r="F64" s="104">
        <v>52084.41558441559</v>
      </c>
      <c r="G64" s="102">
        <f t="shared" si="9"/>
        <v>6.530145897102102E-3</v>
      </c>
      <c r="H64" s="104">
        <v>48094.999999999993</v>
      </c>
      <c r="I64" s="102">
        <f t="shared" si="10"/>
        <v>-7.2272374330739408E-2</v>
      </c>
    </row>
    <row r="65" spans="3:9" ht="15" customHeight="1">
      <c r="C65" s="86" t="s">
        <v>81</v>
      </c>
      <c r="D65" s="105">
        <v>49441.105216228316</v>
      </c>
      <c r="E65" s="75">
        <f t="shared" si="8"/>
        <v>0</v>
      </c>
      <c r="F65" s="105">
        <v>51746.503367759236</v>
      </c>
      <c r="G65" s="75">
        <f t="shared" si="9"/>
        <v>0</v>
      </c>
      <c r="H65" s="105">
        <v>51841.724520496376</v>
      </c>
      <c r="I65" s="75">
        <f t="shared" si="10"/>
        <v>0</v>
      </c>
    </row>
    <row r="66" spans="3:9" ht="15" customHeight="1">
      <c r="C66" s="59" t="s">
        <v>75</v>
      </c>
      <c r="D66" s="104">
        <v>43602.803738317751</v>
      </c>
      <c r="E66" s="102">
        <f t="shared" si="8"/>
        <v>-0.11808598234964673</v>
      </c>
      <c r="F66" s="104">
        <v>50436.363636363625</v>
      </c>
      <c r="G66" s="102">
        <f t="shared" si="9"/>
        <v>-2.5318420494705229E-2</v>
      </c>
      <c r="H66" s="104">
        <v>48487.09677419356</v>
      </c>
      <c r="I66" s="102">
        <f t="shared" si="10"/>
        <v>-6.4709030753336783E-2</v>
      </c>
    </row>
    <row r="67" spans="3:9" ht="15" customHeight="1">
      <c r="C67" s="84" t="s">
        <v>74</v>
      </c>
      <c r="D67" s="103">
        <v>53679.428061831168</v>
      </c>
      <c r="E67" s="102">
        <f t="shared" si="8"/>
        <v>8.5724678424293987E-2</v>
      </c>
      <c r="F67" s="103">
        <v>49844.729395604387</v>
      </c>
      <c r="G67" s="102">
        <f t="shared" si="9"/>
        <v>-3.6751738733708406E-2</v>
      </c>
      <c r="H67" s="103">
        <v>52075.694086021453</v>
      </c>
      <c r="I67" s="102">
        <f t="shared" si="10"/>
        <v>4.5131516686442996E-3</v>
      </c>
    </row>
    <row r="68" spans="3:9" ht="15" customHeight="1">
      <c r="C68" s="100" t="s">
        <v>88</v>
      </c>
      <c r="D68" s="101">
        <v>40828.096947935352</v>
      </c>
      <c r="E68" s="102">
        <f t="shared" si="8"/>
        <v>-0.17420743793295845</v>
      </c>
      <c r="F68" s="101">
        <v>39853.030303030333</v>
      </c>
      <c r="G68" s="102">
        <f t="shared" si="9"/>
        <v>-0.22984109631916028</v>
      </c>
      <c r="H68" s="101">
        <v>41683.806146572118</v>
      </c>
      <c r="I68" s="102">
        <f t="shared" si="10"/>
        <v>-0.19594098128252235</v>
      </c>
    </row>
    <row r="69" spans="3:9" ht="15" customHeight="1">
      <c r="C69" s="59" t="s">
        <v>86</v>
      </c>
      <c r="D69" s="104">
        <v>33255.102040816317</v>
      </c>
      <c r="E69" s="102">
        <f t="shared" si="8"/>
        <v>-0.32737947715010185</v>
      </c>
      <c r="F69" s="104">
        <v>39190.000000000007</v>
      </c>
      <c r="G69" s="102">
        <f t="shared" si="9"/>
        <v>-0.24265414183681022</v>
      </c>
      <c r="H69" s="104">
        <v>38580.357142857123</v>
      </c>
      <c r="I69" s="102">
        <f t="shared" si="10"/>
        <v>-0.25580490426000735</v>
      </c>
    </row>
    <row r="70" spans="3:9" ht="15" customHeight="1">
      <c r="C70" s="84" t="s">
        <v>91</v>
      </c>
      <c r="D70" s="103">
        <v>40671.539122957787</v>
      </c>
      <c r="E70" s="102">
        <f t="shared" si="8"/>
        <v>-0.17737398981914443</v>
      </c>
      <c r="F70" s="103">
        <v>39147.058823529391</v>
      </c>
      <c r="G70" s="102">
        <f t="shared" si="9"/>
        <v>-0.24348397909490349</v>
      </c>
      <c r="H70" s="103">
        <v>41437.430167597755</v>
      </c>
      <c r="I70" s="102">
        <f t="shared" si="10"/>
        <v>-0.20069344623721252</v>
      </c>
    </row>
    <row r="71" spans="3:9" ht="15" customHeight="1">
      <c r="C71" s="100" t="s">
        <v>93</v>
      </c>
      <c r="D71" s="101">
        <v>37112.244897959194</v>
      </c>
      <c r="E71" s="102">
        <f t="shared" si="8"/>
        <v>-0.24936457759893194</v>
      </c>
      <c r="F71" s="101">
        <v>30518.518518518518</v>
      </c>
      <c r="G71" s="102">
        <f t="shared" si="9"/>
        <v>-0.41023032413175298</v>
      </c>
      <c r="H71" s="101">
        <v>37183.673469387759</v>
      </c>
      <c r="I71" s="102">
        <f t="shared" si="10"/>
        <v>-0.28274620851614118</v>
      </c>
    </row>
    <row r="72" spans="3:9" ht="15" customHeight="1">
      <c r="C72" s="59" t="s">
        <v>92</v>
      </c>
      <c r="D72" s="104">
        <v>35476.923076923078</v>
      </c>
      <c r="E72" s="102">
        <f t="shared" si="8"/>
        <v>-0.28244073586610885</v>
      </c>
      <c r="F72" s="104">
        <v>30309.523809523806</v>
      </c>
      <c r="G72" s="102">
        <f t="shared" si="9"/>
        <v>-0.41426914212703658</v>
      </c>
      <c r="H72" s="104">
        <v>36361.111111111102</v>
      </c>
      <c r="I72" s="102">
        <f t="shared" si="10"/>
        <v>-0.29861301012979979</v>
      </c>
    </row>
    <row r="73" spans="3:9" ht="36" customHeight="1">
      <c r="C73" s="99" t="s">
        <v>129</v>
      </c>
      <c r="D73" s="99"/>
      <c r="E73" s="99"/>
      <c r="F73" s="99"/>
      <c r="G73" s="99"/>
      <c r="H73" s="99"/>
      <c r="I73" s="99"/>
    </row>
  </sheetData>
  <mergeCells count="7">
    <mergeCell ref="C73:I73"/>
    <mergeCell ref="C3:Q3"/>
    <mergeCell ref="C23:Q23"/>
    <mergeCell ref="N24:N25"/>
    <mergeCell ref="C29:G29"/>
    <mergeCell ref="C49:G49"/>
    <mergeCell ref="C53:I53"/>
  </mergeCells>
  <hyperlinks>
    <hyperlink ref="N24:N25" location="'GRAFICO RENTA X NACIONAL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K41:K43"/>
  <sheetViews>
    <sheetView showGridLines="0" zoomScaleNormal="100" workbookViewId="0"/>
  </sheetViews>
  <sheetFormatPr baseColWidth="10" defaultRowHeight="12.75"/>
  <cols>
    <col min="2" max="2" width="9.7109375" customWidth="1"/>
    <col min="9" max="9" width="12.28515625" customWidth="1"/>
    <col min="10" max="10" width="13.140625" customWidth="1"/>
  </cols>
  <sheetData>
    <row r="41" spans="11:11" ht="3" customHeight="1"/>
    <row r="42" spans="11:11">
      <c r="K42" s="106" t="s">
        <v>67</v>
      </c>
    </row>
    <row r="43" spans="11:11">
      <c r="K43" s="106"/>
    </row>
  </sheetData>
  <mergeCells count="1">
    <mergeCell ref="K42:K43"/>
  </mergeCells>
  <hyperlinks>
    <hyperlink ref="K42:K43" location="'renta nacionalidade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C2:X23"/>
  <sheetViews>
    <sheetView showGridLines="0" zoomScaleNormal="100" workbookViewId="0"/>
  </sheetViews>
  <sheetFormatPr baseColWidth="10" defaultRowHeight="12.75"/>
  <cols>
    <col min="1" max="1" width="19.5703125" customWidth="1"/>
    <col min="3" max="3" width="22.5703125" customWidth="1"/>
    <col min="4" max="10" width="9.7109375" customWidth="1"/>
    <col min="11" max="12" width="8.5703125" customWidth="1"/>
    <col min="13" max="13" width="8.42578125" customWidth="1"/>
    <col min="14" max="14" width="16.85546875" customWidth="1"/>
    <col min="15" max="15" width="13.42578125" customWidth="1"/>
    <col min="16" max="16" width="11.42578125" hidden="1" customWidth="1"/>
    <col min="17" max="17" width="12.85546875" hidden="1" customWidth="1"/>
    <col min="18" max="21" width="11.42578125" style="107" hidden="1" customWidth="1"/>
    <col min="22" max="23" width="13.85546875" hidden="1" customWidth="1"/>
    <col min="24" max="24" width="12" hidden="1" customWidth="1"/>
    <col min="25" max="26" width="14.85546875" bestFit="1" customWidth="1"/>
  </cols>
  <sheetData>
    <row r="2" spans="3:24" ht="34.5" customHeight="1"/>
    <row r="4" spans="3:24" ht="18" customHeight="1">
      <c r="C4" s="11" t="s">
        <v>130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3:24" ht="28.5" customHeight="1">
      <c r="C5" s="58"/>
      <c r="D5" s="13">
        <v>2007</v>
      </c>
      <c r="E5" s="13">
        <v>2008</v>
      </c>
      <c r="F5" s="13">
        <v>2009</v>
      </c>
      <c r="G5" s="13">
        <v>2010</v>
      </c>
      <c r="H5" s="108" t="s">
        <v>497</v>
      </c>
      <c r="I5" s="108" t="s">
        <v>498</v>
      </c>
      <c r="J5" s="108" t="s">
        <v>322</v>
      </c>
      <c r="K5" s="13" t="s">
        <v>148</v>
      </c>
      <c r="L5" s="13" t="s">
        <v>149</v>
      </c>
      <c r="M5" s="13" t="s">
        <v>111</v>
      </c>
      <c r="N5" s="109" t="s">
        <v>96</v>
      </c>
      <c r="O5" s="108" t="s">
        <v>131</v>
      </c>
      <c r="P5" s="14" t="s">
        <v>161</v>
      </c>
      <c r="Q5" s="14" t="s">
        <v>162</v>
      </c>
      <c r="R5" s="14" t="s">
        <v>260</v>
      </c>
      <c r="S5" s="14" t="s">
        <v>219</v>
      </c>
      <c r="T5" s="14" t="s">
        <v>220</v>
      </c>
      <c r="U5" s="14" t="s">
        <v>261</v>
      </c>
      <c r="V5" s="13" t="s">
        <v>51</v>
      </c>
      <c r="W5" s="13" t="s">
        <v>52</v>
      </c>
      <c r="X5" s="14" t="s">
        <v>110</v>
      </c>
    </row>
    <row r="6" spans="3:24" ht="15" customHeight="1">
      <c r="C6" s="110" t="s">
        <v>132</v>
      </c>
      <c r="D6" s="16">
        <v>54.345454545454501</v>
      </c>
      <c r="E6" s="16">
        <v>55.145454545454548</v>
      </c>
      <c r="F6" s="16">
        <v>56.1</v>
      </c>
      <c r="G6" s="16">
        <v>56.572727272727271</v>
      </c>
      <c r="H6" s="17">
        <f t="shared" ref="H6:I11" si="0">E6/D6-1</f>
        <v>1.4720642355303681E-2</v>
      </c>
      <c r="I6" s="17">
        <f t="shared" si="0"/>
        <v>1.7309594460929834E-2</v>
      </c>
      <c r="J6" s="17">
        <f>IFERROR(G6/F6-1,"-")</f>
        <v>8.4265111003078985E-3</v>
      </c>
      <c r="K6" s="16">
        <v>57.204783258594915</v>
      </c>
      <c r="L6" s="16">
        <v>59.467231723929167</v>
      </c>
      <c r="M6" s="16">
        <v>57.527464025994121</v>
      </c>
      <c r="N6" s="17">
        <f>IFERROR(L6/K6-1,"-")</f>
        <v>3.9549987543993081E-2</v>
      </c>
      <c r="O6" s="17">
        <f>IFERROR(M6/L6-1,"-")</f>
        <v>-3.2619102011343437E-2</v>
      </c>
      <c r="P6" s="60">
        <v>56.565281899109792</v>
      </c>
      <c r="Q6" s="60">
        <v>58.768209478148627</v>
      </c>
      <c r="R6" s="61">
        <f t="shared" ref="R6:R11" si="1">Q6/P6-1</f>
        <v>3.8944870512056973E-2</v>
      </c>
      <c r="S6" s="60">
        <v>55.205663371170509</v>
      </c>
      <c r="T6" s="60">
        <v>55.73770491803279</v>
      </c>
      <c r="U6" s="61">
        <f t="shared" ref="U6:U11" si="2">T6/S6-1</f>
        <v>9.637445044091697E-3</v>
      </c>
      <c r="V6" s="16">
        <v>60.877131917855898</v>
      </c>
      <c r="W6" s="16">
        <v>58.408071748878925</v>
      </c>
      <c r="X6" s="61">
        <f>IFERROR(W6/V6-1,"-")</f>
        <v>-4.0558089568158096E-2</v>
      </c>
    </row>
    <row r="7" spans="3:24" ht="15" customHeight="1">
      <c r="C7" s="110" t="s">
        <v>133</v>
      </c>
      <c r="D7" s="16">
        <v>17.363636363636399</v>
      </c>
      <c r="E7" s="16">
        <v>16.227272727272727</v>
      </c>
      <c r="F7" s="16">
        <v>14.927272727272728</v>
      </c>
      <c r="G7" s="16">
        <v>16.663636363636364</v>
      </c>
      <c r="H7" s="17">
        <f t="shared" si="0"/>
        <v>-6.54450261780124E-2</v>
      </c>
      <c r="I7" s="17">
        <f t="shared" si="0"/>
        <v>-8.0112044817927108E-2</v>
      </c>
      <c r="J7" s="17">
        <f>IFERROR(G7/F7-1,"-")</f>
        <v>0.11632155907429964</v>
      </c>
      <c r="K7" s="16">
        <v>12.541106128550075</v>
      </c>
      <c r="L7" s="16">
        <v>13.425155138489481</v>
      </c>
      <c r="M7" s="16">
        <v>14.575274640259941</v>
      </c>
      <c r="N7" s="17">
        <f t="shared" ref="N7:O14" si="3">IFERROR(L7/K7-1,"-")</f>
        <v>7.0492108182296009E-2</v>
      </c>
      <c r="O7" s="17">
        <f t="shared" si="3"/>
        <v>8.5668991524209925E-2</v>
      </c>
      <c r="P7" s="60">
        <v>12.926557863501484</v>
      </c>
      <c r="Q7" s="60">
        <v>14.346302784436659</v>
      </c>
      <c r="R7" s="61">
        <f t="shared" si="1"/>
        <v>0.10983163003848584</v>
      </c>
      <c r="S7" s="60">
        <v>15.427804223117295</v>
      </c>
      <c r="T7" s="60">
        <v>17.352762598664238</v>
      </c>
      <c r="U7" s="61">
        <f t="shared" si="2"/>
        <v>0.12477202508588681</v>
      </c>
      <c r="V7" s="16">
        <v>12.600069613644274</v>
      </c>
      <c r="W7" s="16">
        <v>12.929745889387146</v>
      </c>
      <c r="X7" s="61">
        <f t="shared" ref="X7:X14" si="4">IFERROR(W7/V7-1,"-")</f>
        <v>2.616463923230028E-2</v>
      </c>
    </row>
    <row r="8" spans="3:24" ht="15" customHeight="1">
      <c r="C8" s="110" t="s">
        <v>134</v>
      </c>
      <c r="D8" s="16">
        <v>9.2181818181818205</v>
      </c>
      <c r="E8" s="16">
        <v>9.745454545454546</v>
      </c>
      <c r="F8" s="16">
        <v>9.5272727272727273</v>
      </c>
      <c r="G8" s="16">
        <v>8.827272727272728</v>
      </c>
      <c r="H8" s="17">
        <f t="shared" si="0"/>
        <v>5.719921104536474E-2</v>
      </c>
      <c r="I8" s="17">
        <f t="shared" si="0"/>
        <v>-2.2388059701492602E-2</v>
      </c>
      <c r="J8" s="17">
        <f t="shared" ref="J8:J14" si="5">IFERROR(G8/F8-1,"-")</f>
        <v>-7.3473282442747978E-2</v>
      </c>
      <c r="K8" s="16">
        <v>9.4319880418535131</v>
      </c>
      <c r="L8" s="16">
        <v>9.4445285303466022</v>
      </c>
      <c r="M8" s="16">
        <v>9.3300324926504725</v>
      </c>
      <c r="N8" s="17">
        <f t="shared" si="3"/>
        <v>1.3295700161453095E-3</v>
      </c>
      <c r="O8" s="17">
        <f t="shared" si="3"/>
        <v>-1.2123001940037348E-2</v>
      </c>
      <c r="P8" s="60">
        <v>9.4584569732937691</v>
      </c>
      <c r="Q8" s="60">
        <v>8.9433892679328792</v>
      </c>
      <c r="R8" s="61">
        <f t="shared" si="1"/>
        <v>-5.4455785633449327E-2</v>
      </c>
      <c r="S8" s="60">
        <v>9.5325277676064939</v>
      </c>
      <c r="T8" s="60">
        <v>9.1317547055251982</v>
      </c>
      <c r="U8" s="61">
        <f t="shared" si="2"/>
        <v>-4.2042684988886747E-2</v>
      </c>
      <c r="V8" s="16">
        <v>9.7459101983988869</v>
      </c>
      <c r="W8" s="16">
        <v>10.538116591928251</v>
      </c>
      <c r="X8" s="61">
        <f t="shared" si="4"/>
        <v>8.1286034593209378E-2</v>
      </c>
    </row>
    <row r="9" spans="3:24" ht="15" customHeight="1">
      <c r="C9" s="110" t="s">
        <v>135</v>
      </c>
      <c r="D9" s="16">
        <v>8.7181818181818205</v>
      </c>
      <c r="E9" s="16">
        <v>7.9636363636363638</v>
      </c>
      <c r="F9" s="16">
        <v>7.8090909090909095</v>
      </c>
      <c r="G9" s="16">
        <v>6.290909090909091</v>
      </c>
      <c r="H9" s="17">
        <f t="shared" si="0"/>
        <v>-8.654848800834225E-2</v>
      </c>
      <c r="I9" s="17">
        <f t="shared" si="0"/>
        <v>-1.9406392694063856E-2</v>
      </c>
      <c r="J9" s="17">
        <f t="shared" si="5"/>
        <v>-0.19441210710128054</v>
      </c>
      <c r="K9" s="16">
        <v>8.101644245142003</v>
      </c>
      <c r="L9" s="16">
        <v>7.4769184198577268</v>
      </c>
      <c r="M9" s="16">
        <v>4.8429521893857341</v>
      </c>
      <c r="N9" s="17">
        <f t="shared" si="3"/>
        <v>-7.7110992087671693E-2</v>
      </c>
      <c r="O9" s="17">
        <f t="shared" si="3"/>
        <v>-0.35227965353701329</v>
      </c>
      <c r="P9" s="60">
        <v>8.1973293768545989</v>
      </c>
      <c r="Q9" s="60">
        <v>7.8001106398672322</v>
      </c>
      <c r="R9" s="61">
        <f t="shared" si="1"/>
        <v>-4.8457091172757538E-2</v>
      </c>
      <c r="S9" s="60">
        <v>7.9824240205053094</v>
      </c>
      <c r="T9" s="60">
        <v>6.6909532483302971</v>
      </c>
      <c r="U9" s="61">
        <f t="shared" si="2"/>
        <v>-0.16178929719311741</v>
      </c>
      <c r="V9" s="16">
        <v>7.0309780717020534</v>
      </c>
      <c r="W9" s="16">
        <v>4.521674140508221</v>
      </c>
      <c r="X9" s="61">
        <f t="shared" si="4"/>
        <v>-0.35689258387722178</v>
      </c>
    </row>
    <row r="10" spans="3:24" ht="15" customHeight="1">
      <c r="C10" s="110" t="s">
        <v>136</v>
      </c>
      <c r="D10" s="16">
        <v>5.8545454545454501</v>
      </c>
      <c r="E10" s="16">
        <v>5.3909090909090907</v>
      </c>
      <c r="F10" s="16">
        <v>6.3090909090909095</v>
      </c>
      <c r="G10" s="16">
        <v>5.3909090909090907</v>
      </c>
      <c r="H10" s="17">
        <f t="shared" si="0"/>
        <v>-7.9192546583850221E-2</v>
      </c>
      <c r="I10" s="17">
        <f t="shared" si="0"/>
        <v>0.17032040472175392</v>
      </c>
      <c r="J10" s="17">
        <f t="shared" si="5"/>
        <v>-0.14553314121037475</v>
      </c>
      <c r="K10" s="16">
        <v>7.2047832585949179</v>
      </c>
      <c r="L10" s="16">
        <v>6.3720296655062816</v>
      </c>
      <c r="M10" s="16">
        <v>5.9415132291505497</v>
      </c>
      <c r="N10" s="17">
        <f t="shared" si="3"/>
        <v>-0.11558343439342278</v>
      </c>
      <c r="O10" s="17">
        <f t="shared" si="3"/>
        <v>-6.7563470190078911E-2</v>
      </c>
      <c r="P10" s="60">
        <v>7.2514836795252222</v>
      </c>
      <c r="Q10" s="60">
        <v>5.6426332288401255</v>
      </c>
      <c r="R10" s="61">
        <f t="shared" si="1"/>
        <v>-0.22186500332721337</v>
      </c>
      <c r="S10" s="60">
        <v>6.2858537776150376</v>
      </c>
      <c r="T10" s="60">
        <v>5.1123254401942928</v>
      </c>
      <c r="U10" s="61">
        <f t="shared" si="2"/>
        <v>-0.18669354696093521</v>
      </c>
      <c r="V10" s="16">
        <v>6.3000348068221372</v>
      </c>
      <c r="W10" s="16">
        <v>5.9790732436472345</v>
      </c>
      <c r="X10" s="61">
        <f t="shared" si="4"/>
        <v>-5.0945998397872727E-2</v>
      </c>
    </row>
    <row r="11" spans="3:24" ht="15" customHeight="1">
      <c r="C11" s="110" t="s">
        <v>137</v>
      </c>
      <c r="D11" s="16">
        <v>2.1363636363636398</v>
      </c>
      <c r="E11" s="16">
        <v>3.0181818181818181</v>
      </c>
      <c r="F11" s="16">
        <v>3.0909090909090908</v>
      </c>
      <c r="G11" s="16">
        <v>2.6454545454545455</v>
      </c>
      <c r="H11" s="17">
        <f t="shared" si="0"/>
        <v>0.41276595744680611</v>
      </c>
      <c r="I11" s="17">
        <f t="shared" si="0"/>
        <v>2.4096385542168752E-2</v>
      </c>
      <c r="J11" s="17">
        <f t="shared" si="5"/>
        <v>-0.14411764705882346</v>
      </c>
      <c r="K11" s="16">
        <v>2.8400597907324365</v>
      </c>
      <c r="L11" s="16">
        <v>2.7849250794611775</v>
      </c>
      <c r="M11" s="16">
        <v>2.908865851771623</v>
      </c>
      <c r="N11" s="17">
        <f t="shared" si="3"/>
        <v>-1.9413222021301246E-2</v>
      </c>
      <c r="O11" s="17">
        <f t="shared" si="3"/>
        <v>4.4504167535603933E-2</v>
      </c>
      <c r="P11" s="60">
        <v>2.9117210682492582</v>
      </c>
      <c r="Q11" s="60">
        <v>2.7659966808039829</v>
      </c>
      <c r="R11" s="61">
        <f t="shared" si="1"/>
        <v>-5.0047509369740451E-2</v>
      </c>
      <c r="S11" s="60">
        <v>3.2466739899914563</v>
      </c>
      <c r="T11" s="60">
        <v>2.7808136004857316</v>
      </c>
      <c r="U11" s="61">
        <f t="shared" si="2"/>
        <v>-0.14348850267745872</v>
      </c>
      <c r="V11" s="16">
        <v>2.6453184824225549</v>
      </c>
      <c r="W11" s="16">
        <v>2.7653213751868462</v>
      </c>
      <c r="X11" s="61">
        <f t="shared" si="4"/>
        <v>4.5364251435764391E-2</v>
      </c>
    </row>
    <row r="12" spans="3:24" ht="15" customHeight="1">
      <c r="C12" s="111" t="s">
        <v>138</v>
      </c>
      <c r="D12" s="112"/>
      <c r="E12" s="112"/>
      <c r="F12" s="112"/>
      <c r="G12" s="112">
        <v>1.5909090909090908</v>
      </c>
      <c r="H12" s="17"/>
      <c r="I12" s="17"/>
      <c r="J12" s="17" t="str">
        <f t="shared" si="5"/>
        <v>-</v>
      </c>
      <c r="K12" s="112">
        <v>0</v>
      </c>
      <c r="L12" s="112">
        <v>0</v>
      </c>
      <c r="M12" s="112">
        <v>3.2183196657898807</v>
      </c>
      <c r="N12" s="17" t="str">
        <f t="shared" si="3"/>
        <v>-</v>
      </c>
      <c r="O12" s="17" t="str">
        <f t="shared" si="3"/>
        <v>-</v>
      </c>
      <c r="P12" s="113"/>
      <c r="Q12" s="113"/>
      <c r="R12" s="114"/>
      <c r="S12" s="113"/>
      <c r="T12" s="113">
        <v>0.99574984820886459</v>
      </c>
      <c r="U12" s="115" t="str">
        <f>IFERROR(T12/S12-1,"-")</f>
        <v>-</v>
      </c>
      <c r="V12" s="112">
        <v>0</v>
      </c>
      <c r="W12" s="112">
        <v>2.6905829596412558</v>
      </c>
      <c r="X12" s="96" t="str">
        <f t="shared" si="4"/>
        <v>-</v>
      </c>
    </row>
    <row r="13" spans="3:24" ht="15" customHeight="1">
      <c r="C13" s="110" t="s">
        <v>139</v>
      </c>
      <c r="D13" s="16">
        <v>0.27272727272727298</v>
      </c>
      <c r="E13" s="16">
        <v>0.76363636363636367</v>
      </c>
      <c r="F13" s="16">
        <v>0.8545454545454545</v>
      </c>
      <c r="G13" s="16">
        <v>0.9363636363636364</v>
      </c>
      <c r="H13" s="17">
        <f t="shared" ref="H13:I14" si="6">E13/D13-1</f>
        <v>1.7999999999999976</v>
      </c>
      <c r="I13" s="17">
        <f t="shared" si="6"/>
        <v>0.11904761904761885</v>
      </c>
      <c r="J13" s="17">
        <f t="shared" si="5"/>
        <v>9.5744680851064023E-2</v>
      </c>
      <c r="K13" s="16">
        <v>0.89686098654708524</v>
      </c>
      <c r="L13" s="16">
        <v>1.0292114424095655</v>
      </c>
      <c r="M13" s="16">
        <v>0.95930682345659912</v>
      </c>
      <c r="N13" s="17">
        <f t="shared" si="3"/>
        <v>0.14757075828666544</v>
      </c>
      <c r="O13" s="17">
        <f t="shared" si="3"/>
        <v>-6.7920561385624856E-2</v>
      </c>
      <c r="P13" s="60">
        <v>0.96439169139465875</v>
      </c>
      <c r="Q13" s="60">
        <v>1.0141987829614605</v>
      </c>
      <c r="R13" s="61">
        <f>Q13/P13-1</f>
        <v>5.1646122640037539E-2</v>
      </c>
      <c r="S13" s="60">
        <v>0.76894910289271334</v>
      </c>
      <c r="T13" s="60">
        <v>0.94717668488160289</v>
      </c>
      <c r="U13" s="61">
        <f>T13/S13-1</f>
        <v>0.23178072686269391</v>
      </c>
      <c r="V13" s="16">
        <v>0.8005569091541942</v>
      </c>
      <c r="W13" s="16">
        <v>1.195814648729447</v>
      </c>
      <c r="X13" s="96">
        <f t="shared" si="4"/>
        <v>0.49372847208682669</v>
      </c>
    </row>
    <row r="14" spans="3:24" ht="15" customHeight="1">
      <c r="C14" s="110" t="s">
        <v>140</v>
      </c>
      <c r="D14" s="16">
        <v>2.0909090909090899</v>
      </c>
      <c r="E14" s="16">
        <v>1.7454545454545454</v>
      </c>
      <c r="F14" s="16">
        <v>1.3818181818181818</v>
      </c>
      <c r="G14" s="16">
        <v>1.0818181818181818</v>
      </c>
      <c r="H14" s="17">
        <f t="shared" si="6"/>
        <v>-0.16521739130434743</v>
      </c>
      <c r="I14" s="17">
        <f t="shared" si="6"/>
        <v>-0.20833333333333326</v>
      </c>
      <c r="J14" s="17">
        <f t="shared" si="5"/>
        <v>-0.2171052631578948</v>
      </c>
      <c r="K14" s="16">
        <v>1.7787742899850523</v>
      </c>
      <c r="L14" s="16">
        <v>0</v>
      </c>
      <c r="M14" s="16">
        <v>0.69627108154107997</v>
      </c>
      <c r="N14" s="17">
        <f t="shared" si="3"/>
        <v>-1</v>
      </c>
      <c r="O14" s="17" t="str">
        <f t="shared" si="3"/>
        <v>-</v>
      </c>
      <c r="P14" s="60">
        <v>1.7247774480712166</v>
      </c>
      <c r="Q14" s="60">
        <v>0.71915913700903555</v>
      </c>
      <c r="R14" s="61">
        <f>Q14/P14-1</f>
        <v>-0.58304235841368612</v>
      </c>
      <c r="S14" s="60">
        <v>1.550103747101184</v>
      </c>
      <c r="T14" s="60">
        <v>1.2507589556769885</v>
      </c>
      <c r="U14" s="61">
        <f>T14/S14-1</f>
        <v>-0.19311274615263263</v>
      </c>
      <c r="V14" s="16">
        <v>0</v>
      </c>
      <c r="W14" s="16">
        <v>0.97159940209267559</v>
      </c>
      <c r="X14" s="96" t="str">
        <f t="shared" si="4"/>
        <v>-</v>
      </c>
    </row>
    <row r="15" spans="3:24" ht="42" customHeight="1">
      <c r="C15" s="28" t="s">
        <v>141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3:24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3:23">
      <c r="C17" s="20"/>
      <c r="D17" s="20"/>
      <c r="E17" s="20"/>
      <c r="F17" s="30"/>
      <c r="G17" s="30"/>
      <c r="H17" s="20"/>
      <c r="I17" s="20"/>
      <c r="J17" s="20"/>
      <c r="K17" s="20"/>
      <c r="L17" s="20"/>
      <c r="M17" s="20"/>
      <c r="N17" s="20"/>
      <c r="O17" s="20"/>
      <c r="V17" s="30">
        <f>SUM(V7,V11)</f>
        <v>15.245388096066829</v>
      </c>
      <c r="W17" s="30">
        <f>SUM(W7,W11)</f>
        <v>15.695067264573993</v>
      </c>
    </row>
    <row r="18" spans="3:23">
      <c r="C18" s="20"/>
      <c r="D18" s="20"/>
      <c r="E18" s="20"/>
      <c r="F18" s="20"/>
      <c r="G18" s="31"/>
      <c r="H18" s="20"/>
      <c r="I18" s="20"/>
      <c r="J18" s="20"/>
      <c r="K18" s="20"/>
      <c r="L18" s="20"/>
      <c r="M18" s="20"/>
      <c r="N18" s="20"/>
      <c r="O18" s="20"/>
      <c r="W18" s="31">
        <f>W17/V17-1</f>
        <v>2.9496078792718761E-2</v>
      </c>
    </row>
    <row r="19" spans="3:23"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3:23"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3:23">
      <c r="C21" s="20"/>
      <c r="D21" s="20"/>
      <c r="E21" s="20"/>
      <c r="F21" s="20"/>
      <c r="G21" s="20"/>
      <c r="H21" s="20"/>
      <c r="I21" s="21" t="s">
        <v>94</v>
      </c>
      <c r="J21" s="22"/>
    </row>
    <row r="22" spans="3:23">
      <c r="C22" s="20"/>
      <c r="D22" s="20"/>
      <c r="E22" s="20"/>
      <c r="F22" s="20"/>
      <c r="G22" s="20"/>
      <c r="H22" s="20"/>
      <c r="I22" s="21"/>
      <c r="J22" s="22"/>
    </row>
    <row r="23" spans="3:23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</sheetData>
  <mergeCells count="3">
    <mergeCell ref="C4:X4"/>
    <mergeCell ref="C15:X15"/>
    <mergeCell ref="I21:I22"/>
  </mergeCells>
  <hyperlinks>
    <hyperlink ref="I21:I22" location="'GRAFICA Acompañantes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E04699B40B4447A8CC9DC895BC9CE0" ma:contentTypeVersion="63" ma:contentTypeDescription="Crear nuevo documento." ma:contentTypeScope="" ma:versionID="6c4507b04e8982cf8f6bf990e8008c42">
  <xsd:schema xmlns:xsd="http://www.w3.org/2001/XMLSchema" xmlns:xs="http://www.w3.org/2001/XMLSchema" xmlns:p="http://schemas.microsoft.com/office/2006/metadata/properties" xmlns:ns1="http://schemas.microsoft.com/sharepoint/v3" xmlns:ns2="13009081-d2c6-487e-bae7-21e205a99b27" xmlns:ns3="8b099203-c902-4a5b-992f-1f849b15ff82" targetNamespace="http://schemas.microsoft.com/office/2006/metadata/properties" ma:root="true" ma:fieldsID="a3c34514ef8521cb3c29381bae82cc86" ns1:_="" ns2:_="" ns3:_="">
    <xsd:import namespace="http://schemas.microsoft.com/sharepoint/v3"/>
    <xsd:import namespace="13009081-d2c6-487e-bae7-21e205a99b27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  <xsd:element ref="ns2:mercado" minOccurs="0"/>
                <xsd:element ref="ns2:DestacadoHo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09081-d2c6-487e-bae7-21e205a99b27" elementFormDefault="qualified">
    <xsd:import namespace="http://schemas.microsoft.com/office/2006/documentManagement/types"/>
    <xsd:import namespace="http://schemas.microsoft.com/office/infopath/2007/PartnerControls"/>
    <xsd:element name="year" ma:index="10" nillable="true" ma:displayName="year" ma:internalName="year">
      <xsd:simpleType>
        <xsd:restriction base="dms:Text">
          <xsd:maxLength value="255"/>
        </xsd:restriction>
      </xsd:simpleType>
    </xsd:element>
    <xsd:element name="mercado" ma:index="11" nillable="true" ma:displayName="mercado" ma:default="espana" ma:format="Dropdown" ma:internalName="mercado">
      <xsd:simpleType>
        <xsd:union memberTypes="dms:Text">
          <xsd:simpleType>
            <xsd:restriction base="dms:Choice">
              <xsd:enumeration value="alemania"/>
              <xsd:enumeration value="espana"/>
              <xsd:enumeration value="reinoUnido"/>
              <xsd:enumeration value="hungria"/>
              <xsd:enumeration value="francia"/>
              <xsd:enumeration value="belgica"/>
              <xsd:enumeration value="holanda"/>
              <xsd:enumeration value="rusia"/>
              <xsd:enumeration value="italia"/>
              <xsd:enumeration value="irlanda"/>
              <xsd:enumeration value="noruega"/>
              <xsd:enumeration value="suecia"/>
              <xsd:enumeration value="dinamarca"/>
              <xsd:enumeration value="finlandia"/>
              <xsd:enumeration value="austria"/>
              <xsd:enumeration value="suiza"/>
              <xsd:enumeration value="eeuu"/>
            </xsd:restriction>
          </xsd:simpleType>
        </xsd:union>
      </xsd:simpleType>
    </xsd:element>
    <xsd:element name="DestacadoHome" ma:index="12" nillable="true" ma:displayName="DestacadoHome" ma:default="No" ma:format="Dropdown" ma:internalName="DestacadoHome">
      <xsd:simpleType>
        <xsd:restriction base="dms:Choice">
          <xsd:enumeration value="No"/>
          <xsd:enumeration value="Si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4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cado xmlns="13009081-d2c6-487e-bae7-21e205a99b27" xsi:nil="true"/>
    <DestacadoHome xmlns="13009081-d2c6-487e-bae7-21e205a99b27">No</DestacadoHome>
    <PublishingExpirationDate xmlns="http://schemas.microsoft.com/sharepoint/v3" xsi:nil="true"/>
    <PublishingStartDate xmlns="http://schemas.microsoft.com/sharepoint/v3">2011-04-30T23:00:00+00:00</PublishingStartDate>
    <year xmlns="13009081-d2c6-487e-bae7-21e205a99b27">2011</year>
    <_dlc_DocId xmlns="8b099203-c902-4a5b-992f-1f849b15ff82">Q5F7QW3RQ55V-1990-22</_dlc_DocId>
    <_dlc_DocIdUrl xmlns="8b099203-c902-4a5b-992f-1f849b15ff82">
      <Url>http://cd102671/es/investigacion/El-Turista-de-Tenerife/_layouts/DocIdRedir.aspx?ID=Q5F7QW3RQ55V-1990-22</Url>
      <Description>Q5F7QW3RQ55V-1990-22</Description>
    </_dlc_DocIdUrl>
  </documentManagement>
</p:properties>
</file>

<file path=customXml/itemProps1.xml><?xml version="1.0" encoding="utf-8"?>
<ds:datastoreItem xmlns:ds="http://schemas.openxmlformats.org/officeDocument/2006/customXml" ds:itemID="{2B498805-EE41-49E5-BB01-6A2D89D1EEA3}"/>
</file>

<file path=customXml/itemProps2.xml><?xml version="1.0" encoding="utf-8"?>
<ds:datastoreItem xmlns:ds="http://schemas.openxmlformats.org/officeDocument/2006/customXml" ds:itemID="{92FC2348-C729-4E41-9551-ABEA456E5A36}"/>
</file>

<file path=customXml/itemProps3.xml><?xml version="1.0" encoding="utf-8"?>
<ds:datastoreItem xmlns:ds="http://schemas.openxmlformats.org/officeDocument/2006/customXml" ds:itemID="{8B85DBA3-E0F8-458B-92CD-92E946FED3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45</vt:i4>
      </vt:variant>
      <vt:variant>
        <vt:lpstr>Rangos con nombre</vt:lpstr>
      </vt:variant>
      <vt:variant>
        <vt:i4>42</vt:i4>
      </vt:variant>
    </vt:vector>
  </HeadingPairs>
  <TitlesOfParts>
    <vt:vector size="87" baseType="lpstr">
      <vt:lpstr>Indice</vt:lpstr>
      <vt:lpstr>Edad</vt:lpstr>
      <vt:lpstr>EDAD GRAFICA 1 </vt:lpstr>
      <vt:lpstr>edad por mercados</vt:lpstr>
      <vt:lpstr>GRAFICA EDAD POR MERCADOS</vt:lpstr>
      <vt:lpstr>renta media</vt:lpstr>
      <vt:lpstr>renta nacionalidades</vt:lpstr>
      <vt:lpstr>GRAFICO RENTA X NACIONAL</vt:lpstr>
      <vt:lpstr>ACOMPAÑANTES </vt:lpstr>
      <vt:lpstr>GRAFICA Acompañantes</vt:lpstr>
      <vt:lpstr>GASTO</vt:lpstr>
      <vt:lpstr>GRAFICA GASTO</vt:lpstr>
      <vt:lpstr>Evolución gasto (nacionalidad) </vt:lpstr>
      <vt:lpstr>Gasto partidas</vt:lpstr>
      <vt:lpstr>Gasto partidas QUIENES GASTAN</vt:lpstr>
      <vt:lpstr>Gasto y estimación de ingresos </vt:lpstr>
      <vt:lpstr>estimación de ingresos por merc</vt:lpstr>
      <vt:lpstr>fidelidad</vt:lpstr>
      <vt:lpstr>GRAFICA FIDELIDAD</vt:lpstr>
      <vt:lpstr>Zonas de aloja Total y País </vt:lpstr>
      <vt:lpstr>GRAFICA ZONAS ALOJA PAIS</vt:lpstr>
      <vt:lpstr>Tipo de alojamiento</vt:lpstr>
      <vt:lpstr>gráfica tipo alojamiento</vt:lpstr>
      <vt:lpstr>estancia media nacionalidades</vt:lpstr>
      <vt:lpstr>GRAFICA estancia media nac</vt:lpstr>
      <vt:lpstr>uso coche </vt:lpstr>
      <vt:lpstr>fórmde contratación(new version</vt:lpstr>
      <vt:lpstr>fórmula de contratación por mer</vt:lpstr>
      <vt:lpstr>transfer</vt:lpstr>
      <vt:lpstr>Servi contrata origen </vt:lpstr>
      <vt:lpstr>escala nacionalidad</vt:lpstr>
      <vt:lpstr>GRAFICA ESCALA nac</vt:lpstr>
      <vt:lpstr>Uso de internet</vt:lpstr>
      <vt:lpstr>internet nacionalidad</vt:lpstr>
      <vt:lpstr>Actividades realizadas </vt:lpstr>
      <vt:lpstr>actividades nacionalidad</vt:lpstr>
      <vt:lpstr>Excursiones realizadas</vt:lpstr>
      <vt:lpstr>excursiones nacionalidad</vt:lpstr>
      <vt:lpstr>Motivación NUEVA</vt:lpstr>
      <vt:lpstr>gráfica motivación</vt:lpstr>
      <vt:lpstr>Índice satisfacción agrupad </vt:lpstr>
      <vt:lpstr>grafica indice de satisfacción</vt:lpstr>
      <vt:lpstr>satisfacción nacionalidad </vt:lpstr>
      <vt:lpstr>satisfacción</vt:lpstr>
      <vt:lpstr>aspectos negativos</vt:lpstr>
      <vt:lpstr>'ACOMPAÑANTES '!Área_de_impresión</vt:lpstr>
      <vt:lpstr>'actividades nacionalidad'!Área_de_impresión</vt:lpstr>
      <vt:lpstr>'Actividades realizadas '!Área_de_impresión</vt:lpstr>
      <vt:lpstr>'aspectos negativos'!Área_de_impresión</vt:lpstr>
      <vt:lpstr>Edad!Área_de_impresión</vt:lpstr>
      <vt:lpstr>'EDAD GRAFICA 1 '!Área_de_impresión</vt:lpstr>
      <vt:lpstr>'edad por mercados'!Área_de_impresión</vt:lpstr>
      <vt:lpstr>'escala nacionalidad'!Área_de_impresión</vt:lpstr>
      <vt:lpstr>'estancia media nacionalidades'!Área_de_impresión</vt:lpstr>
      <vt:lpstr>'Evolución gasto (nacionalidad) '!Área_de_impresión</vt:lpstr>
      <vt:lpstr>'excursiones nacionalidad'!Área_de_impresión</vt:lpstr>
      <vt:lpstr>'Excursiones realizadas'!Área_de_impresión</vt:lpstr>
      <vt:lpstr>fidelidad!Área_de_impresión</vt:lpstr>
      <vt:lpstr>'fórmde contratación(new version'!Área_de_impresión</vt:lpstr>
      <vt:lpstr>'fórmula de contratación por mer'!Área_de_impresión</vt:lpstr>
      <vt:lpstr>GASTO!Área_de_impresión</vt:lpstr>
      <vt:lpstr>'Gasto partidas'!Área_de_impresión</vt:lpstr>
      <vt:lpstr>'Gasto partidas QUIENES GASTAN'!Área_de_impresión</vt:lpstr>
      <vt:lpstr>'Gasto y estimación de ingresos '!Área_de_impresión</vt:lpstr>
      <vt:lpstr>'GRAFICA Acompañantes'!Área_de_impresión</vt:lpstr>
      <vt:lpstr>'GRAFICA EDAD POR MERCADOS'!Área_de_impresión</vt:lpstr>
      <vt:lpstr>'GRAFICA ESCALA nac'!Área_de_impresión</vt:lpstr>
      <vt:lpstr>'GRAFICA estancia media nac'!Área_de_impresión</vt:lpstr>
      <vt:lpstr>'GRAFICA FIDELIDAD'!Área_de_impresión</vt:lpstr>
      <vt:lpstr>'GRAFICA GASTO'!Área_de_impresión</vt:lpstr>
      <vt:lpstr>'grafica indice de satisfacción'!Área_de_impresión</vt:lpstr>
      <vt:lpstr>'gráfica motivación'!Área_de_impresión</vt:lpstr>
      <vt:lpstr>'gráfica tipo alojamiento'!Área_de_impresión</vt:lpstr>
      <vt:lpstr>'GRAFICA ZONAS ALOJA PAIS'!Área_de_impresión</vt:lpstr>
      <vt:lpstr>'GRAFICO RENTA X NACIONAL'!Área_de_impresión</vt:lpstr>
      <vt:lpstr>Indice!Área_de_impresión</vt:lpstr>
      <vt:lpstr>'Índice satisfacción agrupad '!Área_de_impresión</vt:lpstr>
      <vt:lpstr>'internet nacionalidad'!Área_de_impresión</vt:lpstr>
      <vt:lpstr>'renta media'!Área_de_impresión</vt:lpstr>
      <vt:lpstr>'renta nacionalidades'!Área_de_impresión</vt:lpstr>
      <vt:lpstr>satisfacción!Área_de_impresión</vt:lpstr>
      <vt:lpstr>'satisfacción nacionalidad '!Área_de_impresión</vt:lpstr>
      <vt:lpstr>'Tipo de alojamiento'!Área_de_impresión</vt:lpstr>
      <vt:lpstr>transfer!Área_de_impresión</vt:lpstr>
      <vt:lpstr>'uso coche '!Área_de_impresión</vt:lpstr>
      <vt:lpstr>'Uso de internet'!Área_de_impresión</vt:lpstr>
      <vt:lpstr>'Zonas de aloja Total y País 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Turismo Receptivo de Tenerife (Invierno 10-11)</dc:title>
  <dc:creator>alejandro</dc:creator>
  <cp:lastModifiedBy>alejandro</cp:lastModifiedBy>
  <dcterms:created xsi:type="dcterms:W3CDTF">2011-07-14T10:45:22Z</dcterms:created>
  <dcterms:modified xsi:type="dcterms:W3CDTF">2011-07-14T11:02:06Z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0x010100E8E04699B40B4447A8CC9DC895BC9CE0</vt:lpwstr>
  </property>
  <property fmtid="{D5CDD505-2E9C-101B-9397-08002B2CF9AE}" pid="3" name="_dlc_DocIdItemGuid">
    <vt:lpwstr>d090bc1a-4662-4103-bb95-9114720ab0e3</vt:lpwstr>
  </property>
</Properties>
</file>