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35.xml" ContentType="application/vnd.openxmlformats-officedocument.drawingml.chartshapes+xml"/>
  <Override PartName="/xl/drawings/drawing38.xml" ContentType="application/vnd.openxmlformats-officedocument.drawingml.chartshapes+xml"/>
  <Override PartName="/xl/drawings/drawing44.xml" ContentType="application/vnd.openxmlformats-officedocument.drawingml.chartshapes+xml"/>
  <Override PartName="/xl/drawings/drawing32.xml" ContentType="application/vnd.openxmlformats-officedocument.drawingml.chartshapes+xml"/>
  <Override PartName="/xl/drawings/drawing45.xml" ContentType="application/vnd.openxmlformats-officedocument.drawingml.chartshapes+xml"/>
  <Override PartName="/xl/drawings/drawing41.xml" ContentType="application/vnd.openxmlformats-officedocument.drawingml.chartshapes+xml"/>
  <Override PartName="/xl/drawings/drawing22.xml" ContentType="application/vnd.openxmlformats-officedocument.drawingml.chartshapes+xml"/>
  <Override PartName="/xl/drawings/drawing4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5.xml" ContentType="application/vnd.openxmlformats-officedocument.drawingml.chartshapes+xml"/>
  <Override PartName="/xl/drawings/drawing18.xml" ContentType="application/vnd.openxmlformats-officedocument.drawingml.chartshapes+xml"/>
  <Override PartName="/xl/drawings/drawing23.xml" ContentType="application/vnd.openxmlformats-officedocument.drawingml.chartshapes+xml"/>
  <Override PartName="/xl/drawings/drawing49.xml" ContentType="application/vnd.openxmlformats-officedocument.drawingml.chartshapes+xml"/>
  <Override PartName="/xl/drawings/drawing5.xml" ContentType="application/vnd.openxmlformats-officedocument.drawingml.chartshapes+xml"/>
  <Override PartName="/xl/drawings/drawing66.xml" ContentType="application/vnd.openxmlformats-officedocument.drawingml.chartshapes+xml"/>
  <Override PartName="/xl/drawings/drawing69.xml" ContentType="application/vnd.openxmlformats-officedocument.drawingml.chartshapes+xml"/>
  <Override PartName="/xl/drawings/drawing74.xml" ContentType="application/vnd.openxmlformats-officedocument.drawingml.chartshapes+xml"/>
  <Override PartName="/xl/drawings/drawing79.xml" ContentType="application/vnd.openxmlformats-officedocument.drawingml.chartshapes+xml"/>
  <Override PartName="/xl/drawings/drawing63.xml" ContentType="application/vnd.openxmlformats-officedocument.drawingml.chartshapes+xml"/>
  <Override PartName="/xl/drawings/drawing62.xml" ContentType="application/vnd.openxmlformats-officedocument.drawingml.chartshapes+xml"/>
  <Override PartName="/xl/drawings/drawing60.xml" ContentType="application/vnd.openxmlformats-officedocument.drawingml.chartshapes+xml"/>
  <Override PartName="/xl/drawings/drawing50.xml" ContentType="application/vnd.openxmlformats-officedocument.drawingml.chartshapes+xml"/>
  <Override PartName="/xl/drawings/drawing51.xml" ContentType="application/vnd.openxmlformats-officedocument.drawingml.chartshapes+xml"/>
  <Override PartName="/xl/drawings/drawing52.xml" ContentType="application/vnd.openxmlformats-officedocument.drawingml.chartshapes+xml"/>
  <Override PartName="/xl/drawings/drawing54.xml" ContentType="application/vnd.openxmlformats-officedocument.drawingml.chartshapes+xml"/>
  <Override PartName="/xl/drawings/drawing57.xml" ContentType="application/vnd.openxmlformats-officedocument.drawingml.chartshapes+xml"/>
  <Override PartName="/xl/drawings/drawing48.xml" ContentType="application/vnd.openxmlformats-officedocument.drawingml.chartshapes+xml"/>
  <Override PartName="/xl/workbook.xml" ContentType="application/vnd.openxmlformats-officedocument.spreadsheetml.sheet.main+xml"/>
  <Override PartName="/xl/worksheets/sheet34.xml" ContentType="application/vnd.openxmlformats-officedocument.spreadsheetml.worksheet+xml"/>
  <Override PartName="/xl/drawings/drawing76.xml" ContentType="application/vnd.openxmlformats-officedocument.drawing+xml"/>
  <Override PartName="/xl/drawings/drawing75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harts/chart31.xml" ContentType="application/vnd.openxmlformats-officedocument.drawingml.char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charts/chart30.xml" ContentType="application/vnd.openxmlformats-officedocument.drawingml.chart+xml"/>
  <Override PartName="/xl/charts/chart29.xml" ContentType="application/vnd.openxmlformats-officedocument.drawingml.char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worksheets/sheet2.xml" ContentType="application/vnd.openxmlformats-officedocument.spreadsheetml.worksheet+xml"/>
  <Override PartName="/xl/drawings/drawing70.xml" ContentType="application/vnd.openxmlformats-officedocument.drawing+xml"/>
  <Override PartName="/xl/worksheets/sheet35.xml" ContentType="application/vnd.openxmlformats-officedocument.spreadsheetml.workshee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worksheets/sheet26.xml" ContentType="application/vnd.openxmlformats-officedocument.spreadsheetml.worksheet+xml"/>
  <Override PartName="/xl/charts/chart9.xml" ContentType="application/vnd.openxmlformats-officedocument.drawingml.chart+xml"/>
  <Override PartName="/xl/worksheets/sheet27.xml" ContentType="application/vnd.openxmlformats-officedocument.spreadsheetml.worksheet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worksheets/sheet28.xml" ContentType="application/vnd.openxmlformats-officedocument.spreadsheetml.workshee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25.xml" ContentType="application/vnd.openxmlformats-officedocument.spreadsheetml.worksheet+xml"/>
  <Override PartName="/xl/drawings/drawing24.xml" ContentType="application/vnd.openxmlformats-officedocument.drawing+xml"/>
  <Override PartName="/xl/drawings/drawing68.xml" ContentType="application/vnd.openxmlformats-officedocument.drawing+xml"/>
  <Override PartName="/xl/drawings/drawing31.xml" ContentType="application/vnd.openxmlformats-officedocument.drawing+xml"/>
  <Override PartName="/xl/charts/chart11.xml" ContentType="application/vnd.openxmlformats-officedocument.drawingml.chart+xml"/>
  <Override PartName="/xl/worksheets/sheet24.xml" ContentType="application/vnd.openxmlformats-officedocument.spreadsheetml.workshee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0.xml" ContentType="application/vnd.openxmlformats-officedocument.drawingml.chart+xml"/>
  <Override PartName="/xl/drawings/drawing27.xml" ContentType="application/vnd.openxmlformats-officedocument.drawing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drawings/drawing2.xml" ContentType="application/vnd.openxmlformats-officedocument.drawing+xml"/>
  <Override PartName="/xl/worksheets/sheet30.xml" ContentType="application/vnd.openxmlformats-officedocument.spreadsheetml.workshee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worksheets/sheet29.xml" ContentType="application/vnd.openxmlformats-officedocument.spreadsheetml.workshee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33.xml" ContentType="application/vnd.openxmlformats-officedocument.spreadsheetml.worksheet+xml"/>
  <Override PartName="/xl/charts/chart2.xml" ContentType="application/vnd.openxmlformats-officedocument.drawingml.chart+xml"/>
  <Override PartName="/xl/worksheets/sheet32.xml" ContentType="application/vnd.openxmlformats-officedocument.spreadsheetml.worksheet+xml"/>
  <Override PartName="/xl/charts/chart3.xml" ContentType="application/vnd.openxmlformats-officedocument.drawingml.chart+xml"/>
  <Override PartName="/xl/worksheets/sheet31.xml" ContentType="application/vnd.openxmlformats-officedocument.spreadsheetml.worksheet+xml"/>
  <Override PartName="/xl/charts/chart12.xml" ContentType="application/vnd.openxmlformats-officedocument.drawingml.chart+xml"/>
  <Override PartName="/xl/worksheets/sheet23.xml" ContentType="application/vnd.openxmlformats-officedocument.spreadsheetml.worksheet+xml"/>
  <Override PartName="/xl/charts/chart23.xml" ContentType="application/vnd.openxmlformats-officedocument.drawingml.chart+xml"/>
  <Override PartName="/xl/worksheets/sheet12.xml" ContentType="application/vnd.openxmlformats-officedocument.spreadsheetml.worksheet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harts/chart24.xml" ContentType="application/vnd.openxmlformats-officedocument.drawingml.chart+xml"/>
  <Override PartName="/xl/drawings/drawing53.xml" ContentType="application/vnd.openxmlformats-officedocument.drawing+xml"/>
  <Override PartName="/xl/worksheets/sheet13.xml" ContentType="application/vnd.openxmlformats-officedocument.spreadsheetml.worksheet+xml"/>
  <Override PartName="/xl/charts/chart22.xml" ContentType="application/vnd.openxmlformats-officedocument.drawingml.chart+xml"/>
  <Override PartName="/xl/worksheets/sheet17.xml" ContentType="application/vnd.openxmlformats-officedocument.spreadsheetml.worksheet+xml"/>
  <Override PartName="/xl/charts/chart19.xml" ContentType="application/vnd.openxmlformats-officedocument.drawingml.chart+xml"/>
  <Override PartName="/xl/worksheets/sheet16.xml" ContentType="application/vnd.openxmlformats-officedocument.spreadsheetml.worksheet+xml"/>
  <Override PartName="/xl/charts/chart20.xml" ContentType="application/vnd.openxmlformats-officedocument.drawingml.chart+xml"/>
  <Override PartName="/xl/worksheets/sheet15.xml" ContentType="application/vnd.openxmlformats-officedocument.spreadsheetml.worksheet+xml"/>
  <Override PartName="/xl/charts/chart21.xml" ContentType="application/vnd.openxmlformats-officedocument.drawingml.char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drawings/drawing58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28.xml" ContentType="application/vnd.openxmlformats-officedocument.drawingml.chart+xml"/>
  <Override PartName="/xl/worksheets/sheet7.xml" ContentType="application/vnd.openxmlformats-officedocument.spreadsheetml.worksheet+xml"/>
  <Override PartName="/xl/drawings/drawing67.xml" ContentType="application/vnd.openxmlformats-officedocument.drawing+xml"/>
  <Override PartName="/xl/worksheets/sheet8.xml" ContentType="application/vnd.openxmlformats-officedocument.spreadsheetml.worksheet+xml"/>
  <Override PartName="/xl/charts/chart27.xml" ContentType="application/vnd.openxmlformats-officedocument.drawingml.chart+xml"/>
  <Override PartName="/xl/worksheets/sheet9.xml" ContentType="application/vnd.openxmlformats-officedocument.spreadsheetml.worksheet+xml"/>
  <Override PartName="/xl/drawings/drawing59.xml" ContentType="application/vnd.openxmlformats-officedocument.drawing+xml"/>
  <Override PartName="/xl/charts/chart25.xml" ContentType="application/vnd.openxmlformats-officedocument.drawingml.chart+xml"/>
  <Override PartName="/xl/worksheets/sheet10.xml" ContentType="application/vnd.openxmlformats-officedocument.spreadsheetml.worksheet+xml"/>
  <Override PartName="/xl/drawings/drawing61.xml" ContentType="application/vnd.openxmlformats-officedocument.drawing+xml"/>
  <Override PartName="/xl/charts/chart26.xml" ContentType="application/vnd.openxmlformats-officedocument.drawingml.chart+xml"/>
  <Override PartName="/xl/charts/chart18.xml" ContentType="application/vnd.openxmlformats-officedocument.drawingml.chart+xml"/>
  <Override PartName="/xl/charts/chart13.xml" ContentType="application/vnd.openxmlformats-officedocument.drawingml.chart+xml"/>
  <Override PartName="/xl/drawings/drawing43.xml" ContentType="application/vnd.openxmlformats-officedocument.drawing+xml"/>
  <Override PartName="/xl/worksheets/sheet18.xml" ContentType="application/vnd.openxmlformats-officedocument.spreadsheetml.worksheet+xml"/>
  <Override PartName="/xl/charts/chart14.xml" ContentType="application/vnd.openxmlformats-officedocument.drawingml.chart+xml"/>
  <Override PartName="/xl/drawings/drawing37.xml" ContentType="application/vnd.openxmlformats-officedocument.drawing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drawings/drawing42.xml" ContentType="application/vnd.openxmlformats-officedocument.drawing+xml"/>
  <Override PartName="/xl/drawings/drawing40.xml" ContentType="application/vnd.openxmlformats-officedocument.drawing+xml"/>
  <Override PartName="/xl/drawings/drawing39.xml" ContentType="application/vnd.openxmlformats-officedocument.drawing+xml"/>
  <Override PartName="/xl/drawings/drawing46.xml" ContentType="application/vnd.openxmlformats-officedocument.drawing+xml"/>
  <Override PartName="/xl/charts/chart15.xml" ContentType="application/vnd.openxmlformats-officedocument.drawingml.chart+xml"/>
  <Override PartName="/xl/charts/chart17.xml" ContentType="application/vnd.openxmlformats-officedocument.drawingml.chart+xml"/>
  <Override PartName="/xl/worksheets/sheet19.xml" ContentType="application/vnd.openxmlformats-officedocument.spreadsheetml.worksheet+xml"/>
  <Override PartName="/xl/charts/chart16.xml" ContentType="application/vnd.openxmlformats-officedocument.drawingml.chart+xml"/>
  <Override PartName="/xl/drawings/drawing36.xml" ContentType="application/vnd.openxmlformats-officedocument.drawing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35" windowHeight="12210"/>
  </bookViews>
  <sheets>
    <sheet name="Indice" sheetId="1" r:id="rId1"/>
    <sheet name="Edad" sheetId="2" r:id="rId2"/>
    <sheet name="EDAD GRAFICA 1 " sheetId="3" r:id="rId3"/>
    <sheet name="EDAD GRAFICA 2 " sheetId="4" r:id="rId4"/>
    <sheet name="edad por mercados" sheetId="5" r:id="rId5"/>
    <sheet name="GRAFICA EDAD POR MERCADOS" sheetId="6" r:id="rId6"/>
    <sheet name="renta media" sheetId="7" r:id="rId7"/>
    <sheet name="renta nacionalidades" sheetId="8" r:id="rId8"/>
    <sheet name="GRAFICO RENTA X NACIONAL" sheetId="9" r:id="rId9"/>
    <sheet name="ACOMPAÑANTES " sheetId="10" r:id="rId10"/>
    <sheet name="GRAFICA Acompañantes" sheetId="11" r:id="rId11"/>
    <sheet name="GASTO" sheetId="12" r:id="rId12"/>
    <sheet name="GASTO origen desglose" sheetId="13" r:id="rId13"/>
    <sheet name="GRAFICA GASTO" sheetId="14" r:id="rId14"/>
    <sheet name="Evolución gasto (nacionalidad) " sheetId="15" r:id="rId15"/>
    <sheet name="Gasto partidas" sheetId="16" r:id="rId16"/>
    <sheet name="GRAFICA GASTO PARTIDA" sheetId="17" r:id="rId17"/>
    <sheet name="Gasto partidas QUIENES GASTAN" sheetId="18" r:id="rId18"/>
    <sheet name="Gasto y estimación de ingresos " sheetId="19" r:id="rId19"/>
    <sheet name="estimación de ingresos por merc" sheetId="20" r:id="rId20"/>
    <sheet name="fidelidad" sheetId="22" r:id="rId21"/>
    <sheet name="GRAFICA FIDELIDAD" sheetId="23" r:id="rId22"/>
    <sheet name="Zonas de aloja Total y País " sheetId="24" r:id="rId23"/>
    <sheet name="GRAFICA ZONAS ALOJA PAIS" sheetId="25" r:id="rId24"/>
    <sheet name="Tipo de alojamiento" sheetId="26" r:id="rId25"/>
    <sheet name="gráfica tipo alojamiento" sheetId="27" r:id="rId26"/>
    <sheet name="estancia media nacionalidades" sheetId="28" r:id="rId27"/>
    <sheet name="GRAFICA estancia media nac" sheetId="29" r:id="rId28"/>
    <sheet name="uso coche " sheetId="30" r:id="rId29"/>
    <sheet name="fórmula de contratación(antigua" sheetId="31" r:id="rId30"/>
    <sheet name="fórmde contratación(new version" sheetId="32" r:id="rId31"/>
    <sheet name="fórmula de contratación por mer" sheetId="33" r:id="rId32"/>
    <sheet name="transfer" sheetId="34" r:id="rId33"/>
    <sheet name="Servi contrata origen " sheetId="35" r:id="rId34"/>
    <sheet name="escala nacionalidad" sheetId="37" r:id="rId35"/>
    <sheet name="GRAFICA ESCALA nac" sheetId="38" r:id="rId36"/>
    <sheet name="Uso de internet" sheetId="39" r:id="rId37"/>
    <sheet name="internet nacionalidad" sheetId="40" r:id="rId38"/>
    <sheet name="Actividades realizadas " sheetId="41" r:id="rId39"/>
    <sheet name="actividades nacionalidad" sheetId="42" r:id="rId40"/>
    <sheet name="Excursiones realizadas" sheetId="43" r:id="rId41"/>
    <sheet name="excursiones nacionalidad" sheetId="44" r:id="rId42"/>
    <sheet name="Motivación" sheetId="45" r:id="rId43"/>
    <sheet name="Índice satisfacción agrupad " sheetId="46" r:id="rId44"/>
    <sheet name="grafica indice de satisfacción" sheetId="47" r:id="rId45"/>
    <sheet name="IMPORTANCIA FACTORES" sheetId="48" r:id="rId46"/>
    <sheet name="satisfacción nacionalidad " sheetId="49" r:id="rId47"/>
    <sheet name="satisfacción" sheetId="50" r:id="rId48"/>
    <sheet name="aspectos negativos" sheetId="51" r:id="rId49"/>
  </sheets>
  <externalReferences>
    <externalReference r:id="rId50"/>
  </externalReferences>
  <definedNames>
    <definedName name="_xlnm._FilterDatabase" localSheetId="45" hidden="1">'IMPORTANCIA FACTORES'!#REF!</definedName>
    <definedName name="_xlnm._FilterDatabase" localSheetId="43" hidden="1">'Índice satisfacción agrupad '!#REF!</definedName>
    <definedName name="_xlnm.Print_Area" localSheetId="9">'ACOMPAÑANTES '!$C$4:$V$15</definedName>
    <definedName name="_xlnm.Print_Area" localSheetId="39">'actividades nacionalidad'!$C$3:$V$24</definedName>
    <definedName name="_xlnm.Print_Area" localSheetId="38">'Actividades realizadas '!$C$3:$V$64</definedName>
    <definedName name="_xlnm.Print_Area" localSheetId="48">'aspectos negativos'!$A$1:$U$38</definedName>
    <definedName name="_xlnm.Print_Area" localSheetId="1">Edad!$B$3:$U$13</definedName>
    <definedName name="_xlnm.Print_Area" localSheetId="2">'EDAD GRAFICA 1 '!$A$7:$S$65</definedName>
    <definedName name="_xlnm.Print_Area" localSheetId="3">'EDAD GRAFICA 2 '!$B$7:$K$40</definedName>
    <definedName name="_xlnm.Print_Area" localSheetId="4">'edad por mercados'!$B$5:$R$25</definedName>
    <definedName name="_xlnm.Print_Area" localSheetId="34">'escala nacionalidad'!$C$3:$V$24</definedName>
    <definedName name="_xlnm.Print_Area" localSheetId="26">'estancia media nacionalidades'!$C$3:$V$24</definedName>
    <definedName name="_xlnm.Print_Area" localSheetId="14">'Evolución gasto (nacionalidad) '!$C$3:$AQ$25</definedName>
    <definedName name="_xlnm.Print_Area" localSheetId="41">'excursiones nacionalidad'!$C$3:$V$24</definedName>
    <definedName name="_xlnm.Print_Area" localSheetId="40">'Excursiones realizadas'!$C$3:$V$64</definedName>
    <definedName name="_xlnm.Print_Area" localSheetId="20">fidelidad!$C$3:$AH$25,fidelidad!$C$34:$E$56</definedName>
    <definedName name="_xlnm.Print_Area" localSheetId="30">'fórmde contratación(new version'!$C$3:$V$33,'fórmde contratación(new version'!$C$35:$V$72,'fórmde contratación(new version'!$C$78:$J$141,'fórmde contratación(new version'!$C$145:$J$208,'fórmde contratación(new version'!$X$34:$AF$91</definedName>
    <definedName name="_xlnm.Print_Area" localSheetId="31">'fórmula de contratación por mer'!$C$3:$V$23,'fórmula de contratación por mer'!$C$30:$T$72</definedName>
    <definedName name="_xlnm.Print_Area" localSheetId="29">'fórmula de contratación(antigua'!$C$3:$V$50</definedName>
    <definedName name="_xlnm.Print_Area" localSheetId="11">GASTO!$C$3:$V$14</definedName>
    <definedName name="_xlnm.Print_Area" localSheetId="12">'GASTO origen desglose'!$C$3:$G$13</definedName>
    <definedName name="_xlnm.Print_Area" localSheetId="15">'Gasto partidas'!$C$3:$AA$50</definedName>
    <definedName name="_xlnm.Print_Area" localSheetId="17">'Gasto partidas QUIENES GASTAN'!$C$3:$F$22</definedName>
    <definedName name="_xlnm.Print_Area" localSheetId="18">'Gasto y estimación de ingresos '!$C$3:$J$79</definedName>
    <definedName name="_xlnm.Print_Area" localSheetId="10">'GRAFICA Acompañantes'!$B$6:$G$41</definedName>
    <definedName name="_xlnm.Print_Area" localSheetId="5">'GRAFICA EDAD POR MERCADOS'!$C$4:$J$36</definedName>
    <definedName name="_xlnm.Print_Area" localSheetId="35">'GRAFICA ESCALA nac'!$C$5:$K$35</definedName>
    <definedName name="_xlnm.Print_Area" localSheetId="27">'GRAFICA estancia media nac'!$C$5:$K$35</definedName>
    <definedName name="_xlnm.Print_Area" localSheetId="21">'GRAFICA FIDELIDAD'!$C$5:$K$44</definedName>
    <definedName name="_xlnm.Print_Area" localSheetId="13">'GRAFICA GASTO'!$C$6:$P$31</definedName>
    <definedName name="_xlnm.Print_Area" localSheetId="16">'GRAFICA GASTO PARTIDA'!$B$7:$J$50</definedName>
    <definedName name="_xlnm.Print_Area" localSheetId="44">'grafica indice de satisfacción'!$C$5:$L$42</definedName>
    <definedName name="_xlnm.Print_Area" localSheetId="25">'gráfica tipo alojamiento'!$C$4:$J$32</definedName>
    <definedName name="_xlnm.Print_Area" localSheetId="23">'GRAFICA ZONAS ALOJA PAIS'!$C$5:$J$36</definedName>
    <definedName name="_xlnm.Print_Area" localSheetId="8">'GRAFICO RENTA X NACIONAL'!$C$5:$J$41</definedName>
    <definedName name="_xlnm.Print_Area" localSheetId="45">'IMPORTANCIA FACTORES'!$C$3:$L$47</definedName>
    <definedName name="_xlnm.Print_Area" localSheetId="0">Indice!$C$4:$G$54</definedName>
    <definedName name="_xlnm.Print_Area" localSheetId="43">'Índice satisfacción agrupad '!$C$3:$V$15</definedName>
    <definedName name="_xlnm.Print_Area" localSheetId="37">'internet nacionalidad'!$C$3:$V$52</definedName>
    <definedName name="_xlnm.Print_Area" localSheetId="42">Motivación!$C$3:$S$28,Motivación!$C$34:$E$79</definedName>
    <definedName name="_xlnm.Print_Area" localSheetId="6">'renta media'!$C$3:$Q$49</definedName>
    <definedName name="_xlnm.Print_Area" localSheetId="7">'renta nacionalidades'!$C$3:$U$73</definedName>
    <definedName name="_xlnm.Print_Area" localSheetId="47">satisfacción!$C$3:$V$51</definedName>
    <definedName name="_xlnm.Print_Area" localSheetId="46">'satisfacción nacionalidad '!$C$3:$R$22</definedName>
    <definedName name="_xlnm.Print_Area" localSheetId="33">'Servi contrata origen '!$C$4:$V$56,'Servi contrata origen '!$AA$4:$AN$15</definedName>
    <definedName name="_xlnm.Print_Area" localSheetId="24">'Tipo de alojamiento'!$B$3:$U$35</definedName>
    <definedName name="_xlnm.Print_Area" localSheetId="32">transfer!$C$3:$V$12</definedName>
    <definedName name="_xlnm.Print_Area" localSheetId="28">'uso coche '!$C$5:$V$16</definedName>
    <definedName name="_xlnm.Print_Area" localSheetId="36">'Uso de internet'!$C$4:$V$76</definedName>
    <definedName name="_xlnm.Print_Area" localSheetId="22">'Zonas de aloja Total y País '!$C$3:$V$14</definedName>
  </definedNames>
  <calcPr calcId="125725"/>
</workbook>
</file>

<file path=xl/calcChain.xml><?xml version="1.0" encoding="utf-8"?>
<calcChain xmlns="http://schemas.openxmlformats.org/spreadsheetml/2006/main">
  <c r="J23" i="41"/>
  <c r="I23"/>
  <c r="H23"/>
  <c r="J22"/>
  <c r="I22"/>
  <c r="H22"/>
  <c r="J21"/>
  <c r="I21"/>
  <c r="H21"/>
  <c r="J20"/>
  <c r="I20"/>
  <c r="H20"/>
  <c r="J19"/>
  <c r="I19"/>
  <c r="H19"/>
  <c r="AM13" i="35"/>
  <c r="AL13"/>
  <c r="AG13"/>
  <c r="AF13"/>
  <c r="AM12"/>
  <c r="AL12"/>
  <c r="AG12"/>
  <c r="AF12"/>
  <c r="AM11"/>
  <c r="AL11"/>
  <c r="AG11"/>
  <c r="AF11"/>
  <c r="AM10"/>
  <c r="AL10"/>
  <c r="AG10"/>
  <c r="AF10"/>
  <c r="AM9"/>
  <c r="AL9"/>
  <c r="AG9"/>
  <c r="AF9"/>
  <c r="AM8"/>
  <c r="AL8"/>
  <c r="AG8"/>
  <c r="AF8"/>
  <c r="AM7"/>
  <c r="AL7"/>
  <c r="AG7"/>
  <c r="AF7"/>
  <c r="F32" i="32"/>
  <c r="F31"/>
  <c r="F30"/>
  <c r="F29"/>
  <c r="F31" i="8"/>
  <c r="G8" i="2" l="1"/>
  <c r="U8"/>
  <c r="I10"/>
  <c r="R7" i="5"/>
  <c r="H11"/>
  <c r="G7" i="2"/>
  <c r="I9"/>
  <c r="H12"/>
  <c r="H8" i="5"/>
  <c r="I13"/>
  <c r="H16"/>
  <c r="U19"/>
  <c r="R20"/>
  <c r="O21"/>
  <c r="R24"/>
  <c r="R5" i="2"/>
  <c r="O6"/>
  <c r="L7"/>
  <c r="H9"/>
  <c r="G12"/>
  <c r="U12"/>
  <c r="H7" i="5"/>
  <c r="G10"/>
  <c r="U10"/>
  <c r="R11"/>
  <c r="I12"/>
  <c r="O12"/>
  <c r="L13"/>
  <c r="H15"/>
  <c r="G18"/>
  <c r="U18"/>
  <c r="R19"/>
  <c r="I20"/>
  <c r="O20"/>
  <c r="L21"/>
  <c r="H24"/>
  <c r="O24"/>
  <c r="H6" i="7"/>
  <c r="G9"/>
  <c r="N9"/>
  <c r="K10"/>
  <c r="E38"/>
  <c r="E40"/>
  <c r="E42"/>
  <c r="E44"/>
  <c r="E46"/>
  <c r="M5" i="8"/>
  <c r="L5"/>
  <c r="G6"/>
  <c r="Q7"/>
  <c r="P7"/>
  <c r="M9"/>
  <c r="L9"/>
  <c r="G10"/>
  <c r="Q11"/>
  <c r="P11"/>
  <c r="M13"/>
  <c r="L13"/>
  <c r="G14"/>
  <c r="Q15"/>
  <c r="P15"/>
  <c r="H18"/>
  <c r="I18"/>
  <c r="G39"/>
  <c r="F39"/>
  <c r="G55"/>
  <c r="G59"/>
  <c r="G63"/>
  <c r="G67"/>
  <c r="G71"/>
  <c r="H11" i="10"/>
  <c r="V11"/>
  <c r="H14"/>
  <c r="V14"/>
  <c r="I6" i="12"/>
  <c r="J13"/>
  <c r="G7" i="13"/>
  <c r="F7"/>
  <c r="AE7" i="15"/>
  <c r="W8"/>
  <c r="AE9"/>
  <c r="AA10"/>
  <c r="AA11"/>
  <c r="W12"/>
  <c r="AE13"/>
  <c r="W14"/>
  <c r="AE15"/>
  <c r="W16"/>
  <c r="AE17"/>
  <c r="W18"/>
  <c r="AE19"/>
  <c r="W20"/>
  <c r="AE21"/>
  <c r="W22"/>
  <c r="AE23"/>
  <c r="W24"/>
  <c r="N36"/>
  <c r="N40"/>
  <c r="N44"/>
  <c r="N48"/>
  <c r="N61"/>
  <c r="N65"/>
  <c r="N69"/>
  <c r="N75"/>
  <c r="O89"/>
  <c r="O97"/>
  <c r="H33" i="16"/>
  <c r="O34"/>
  <c r="N34"/>
  <c r="W35"/>
  <c r="V35"/>
  <c r="H37"/>
  <c r="O38"/>
  <c r="N38"/>
  <c r="W39"/>
  <c r="V39"/>
  <c r="O42"/>
  <c r="N42"/>
  <c r="H45"/>
  <c r="G11" i="20"/>
  <c r="G54"/>
  <c r="N11" i="22"/>
  <c r="S15"/>
  <c r="M6" i="24"/>
  <c r="H7" i="28"/>
  <c r="M13" i="31"/>
  <c r="I28"/>
  <c r="V16" i="33"/>
  <c r="H5" i="2"/>
  <c r="R9"/>
  <c r="O10"/>
  <c r="L11"/>
  <c r="I8" i="5"/>
  <c r="L9"/>
  <c r="U14"/>
  <c r="U7" i="2"/>
  <c r="R8"/>
  <c r="O9"/>
  <c r="L10"/>
  <c r="G11" i="5"/>
  <c r="U11"/>
  <c r="R12"/>
  <c r="O13"/>
  <c r="L14"/>
  <c r="G19"/>
  <c r="I21"/>
  <c r="I6" i="2"/>
  <c r="I5"/>
  <c r="O5"/>
  <c r="L6"/>
  <c r="H8"/>
  <c r="G11"/>
  <c r="U11"/>
  <c r="R12"/>
  <c r="G7" i="5"/>
  <c r="U7"/>
  <c r="R8"/>
  <c r="I9"/>
  <c r="O9"/>
  <c r="L10"/>
  <c r="H12"/>
  <c r="G15"/>
  <c r="U15"/>
  <c r="R16"/>
  <c r="I17"/>
  <c r="O17"/>
  <c r="L18"/>
  <c r="H20"/>
  <c r="R22"/>
  <c r="I23"/>
  <c r="O23"/>
  <c r="H5" i="7"/>
  <c r="G8"/>
  <c r="N8"/>
  <c r="K9"/>
  <c r="H8" i="8"/>
  <c r="I8"/>
  <c r="H12"/>
  <c r="I12"/>
  <c r="H16"/>
  <c r="I16"/>
  <c r="G43"/>
  <c r="F43"/>
  <c r="G58"/>
  <c r="G62"/>
  <c r="G66"/>
  <c r="G70"/>
  <c r="J9" i="10"/>
  <c r="S6" i="12"/>
  <c r="P7"/>
  <c r="M8"/>
  <c r="I12"/>
  <c r="G6" i="13"/>
  <c r="F6"/>
  <c r="AA7" i="15"/>
  <c r="AQ8"/>
  <c r="AA9"/>
  <c r="AQ12"/>
  <c r="AA13"/>
  <c r="AQ14"/>
  <c r="AA15"/>
  <c r="AQ16"/>
  <c r="AA17"/>
  <c r="AQ18"/>
  <c r="AA19"/>
  <c r="AQ20"/>
  <c r="AA21"/>
  <c r="AQ22"/>
  <c r="AA23"/>
  <c r="AQ24"/>
  <c r="N33"/>
  <c r="N37"/>
  <c r="N41"/>
  <c r="N45"/>
  <c r="N49"/>
  <c r="N62"/>
  <c r="N66"/>
  <c r="N70"/>
  <c r="N77"/>
  <c r="O91"/>
  <c r="O99"/>
  <c r="W32" i="16"/>
  <c r="V32"/>
  <c r="H34"/>
  <c r="O35"/>
  <c r="N35"/>
  <c r="W36"/>
  <c r="V36"/>
  <c r="H38"/>
  <c r="O39"/>
  <c r="N39"/>
  <c r="W41"/>
  <c r="V41"/>
  <c r="O44"/>
  <c r="N44"/>
  <c r="G19" i="20"/>
  <c r="H32"/>
  <c r="G77"/>
  <c r="G105"/>
  <c r="N24" i="22"/>
  <c r="U26" i="26"/>
  <c r="J17" i="28"/>
  <c r="I9" i="30"/>
  <c r="J10" i="33"/>
  <c r="O8" i="5"/>
  <c r="G14"/>
  <c r="R15"/>
  <c r="I16"/>
  <c r="O16"/>
  <c r="L17"/>
  <c r="H19"/>
  <c r="H22"/>
  <c r="O22"/>
  <c r="L23"/>
  <c r="G5" i="7"/>
  <c r="N5"/>
  <c r="K6"/>
  <c r="H10"/>
  <c r="F32"/>
  <c r="E39"/>
  <c r="E41"/>
  <c r="E43"/>
  <c r="E45"/>
  <c r="E47"/>
  <c r="Q5" i="8"/>
  <c r="P5"/>
  <c r="M7"/>
  <c r="L7"/>
  <c r="G8"/>
  <c r="Q9"/>
  <c r="P9"/>
  <c r="M11"/>
  <c r="L11"/>
  <c r="G12"/>
  <c r="Q13"/>
  <c r="P13"/>
  <c r="M15"/>
  <c r="L15"/>
  <c r="G16"/>
  <c r="H21"/>
  <c r="I21"/>
  <c r="G47"/>
  <c r="F47"/>
  <c r="G57"/>
  <c r="G61"/>
  <c r="G65"/>
  <c r="G69"/>
  <c r="M6" i="10"/>
  <c r="I8"/>
  <c r="H11" i="12"/>
  <c r="V11"/>
  <c r="S12"/>
  <c r="P13"/>
  <c r="G9" i="13"/>
  <c r="F9"/>
  <c r="W7" i="15"/>
  <c r="AE8"/>
  <c r="W9"/>
  <c r="AE12"/>
  <c r="W13"/>
  <c r="AE14"/>
  <c r="W15"/>
  <c r="AE16"/>
  <c r="W17"/>
  <c r="AE18"/>
  <c r="W19"/>
  <c r="AE20"/>
  <c r="W21"/>
  <c r="AE22"/>
  <c r="W23"/>
  <c r="AE24"/>
  <c r="N34"/>
  <c r="N38"/>
  <c r="N42"/>
  <c r="N46"/>
  <c r="N50"/>
  <c r="N63"/>
  <c r="N67"/>
  <c r="N71"/>
  <c r="O93"/>
  <c r="O101"/>
  <c r="O32" i="16"/>
  <c r="N32"/>
  <c r="W33"/>
  <c r="V33"/>
  <c r="H35"/>
  <c r="O36"/>
  <c r="N36"/>
  <c r="W37"/>
  <c r="V37"/>
  <c r="H39"/>
  <c r="H41"/>
  <c r="W43"/>
  <c r="V43"/>
  <c r="O46"/>
  <c r="N46"/>
  <c r="H40" i="20"/>
  <c r="G126"/>
  <c r="M9" i="22"/>
  <c r="M22"/>
  <c r="J13" i="24"/>
  <c r="R9" i="26"/>
  <c r="K5" i="7"/>
  <c r="H9"/>
  <c r="G12"/>
  <c r="N12"/>
  <c r="H6" i="8"/>
  <c r="I6"/>
  <c r="H10"/>
  <c r="I10"/>
  <c r="H14"/>
  <c r="I14"/>
  <c r="G35"/>
  <c r="F35"/>
  <c r="G56"/>
  <c r="G60"/>
  <c r="G64"/>
  <c r="G68"/>
  <c r="G72"/>
  <c r="H7" i="10"/>
  <c r="V7"/>
  <c r="S8"/>
  <c r="P9"/>
  <c r="M10"/>
  <c r="M13"/>
  <c r="J7" i="12"/>
  <c r="G8" i="13"/>
  <c r="F8"/>
  <c r="AQ7" i="15"/>
  <c r="AA8"/>
  <c r="AQ9"/>
  <c r="AE10"/>
  <c r="AQ10"/>
  <c r="AE11"/>
  <c r="AQ11"/>
  <c r="AA12"/>
  <c r="AQ13"/>
  <c r="AA14"/>
  <c r="AQ15"/>
  <c r="AA16"/>
  <c r="AQ17"/>
  <c r="AA18"/>
  <c r="AQ19"/>
  <c r="AA20"/>
  <c r="AQ21"/>
  <c r="AA22"/>
  <c r="AQ23"/>
  <c r="AA24"/>
  <c r="N35"/>
  <c r="N39"/>
  <c r="N43"/>
  <c r="N47"/>
  <c r="N60"/>
  <c r="N64"/>
  <c r="N68"/>
  <c r="N73"/>
  <c r="O87"/>
  <c r="O95"/>
  <c r="O103"/>
  <c r="H32" i="16"/>
  <c r="O33"/>
  <c r="N33"/>
  <c r="W34"/>
  <c r="V34"/>
  <c r="H36"/>
  <c r="O37"/>
  <c r="N37"/>
  <c r="W38"/>
  <c r="V38"/>
  <c r="O40"/>
  <c r="N40"/>
  <c r="H43"/>
  <c r="W45"/>
  <c r="V45"/>
  <c r="F8" i="18"/>
  <c r="H114" i="20"/>
  <c r="X20" i="22"/>
  <c r="I20" i="26"/>
  <c r="M10" i="28"/>
  <c r="G5" i="2"/>
  <c r="U5"/>
  <c r="H6"/>
  <c r="R6"/>
  <c r="I7"/>
  <c r="O7"/>
  <c r="L5"/>
  <c r="G6"/>
  <c r="U6"/>
  <c r="H7"/>
  <c r="R7"/>
  <c r="I8"/>
  <c r="O8"/>
  <c r="L9"/>
  <c r="G10"/>
  <c r="U10"/>
  <c r="H11"/>
  <c r="R11"/>
  <c r="I12"/>
  <c r="O12"/>
  <c r="I7" i="5"/>
  <c r="O7"/>
  <c r="L8"/>
  <c r="G9"/>
  <c r="U9"/>
  <c r="H10"/>
  <c r="R10"/>
  <c r="I11"/>
  <c r="O11"/>
  <c r="L12"/>
  <c r="G13"/>
  <c r="U13"/>
  <c r="H14"/>
  <c r="R14"/>
  <c r="I15"/>
  <c r="O15"/>
  <c r="L16"/>
  <c r="G17"/>
  <c r="U17"/>
  <c r="H18"/>
  <c r="R18"/>
  <c r="I19"/>
  <c r="O19"/>
  <c r="L20"/>
  <c r="G21"/>
  <c r="U21"/>
  <c r="I22"/>
  <c r="L22"/>
  <c r="G23"/>
  <c r="U23"/>
  <c r="I24"/>
  <c r="L24"/>
  <c r="G7" i="7"/>
  <c r="N7"/>
  <c r="H8"/>
  <c r="K8"/>
  <c r="G11"/>
  <c r="N11"/>
  <c r="H12"/>
  <c r="K12"/>
  <c r="F31"/>
  <c r="H38"/>
  <c r="H39"/>
  <c r="H40"/>
  <c r="H41"/>
  <c r="H42"/>
  <c r="H43"/>
  <c r="H44"/>
  <c r="H45"/>
  <c r="H46"/>
  <c r="H47"/>
  <c r="G5" i="8"/>
  <c r="L6"/>
  <c r="M6"/>
  <c r="P6"/>
  <c r="Q6"/>
  <c r="G7"/>
  <c r="L8"/>
  <c r="M8"/>
  <c r="P8"/>
  <c r="Q8"/>
  <c r="G9"/>
  <c r="L10"/>
  <c r="M10"/>
  <c r="P10"/>
  <c r="Q10"/>
  <c r="G11"/>
  <c r="L12"/>
  <c r="M12"/>
  <c r="P12"/>
  <c r="Q12"/>
  <c r="G13"/>
  <c r="L14"/>
  <c r="M14"/>
  <c r="P14"/>
  <c r="Q14"/>
  <c r="G15"/>
  <c r="L16"/>
  <c r="M16"/>
  <c r="P16"/>
  <c r="Q16"/>
  <c r="G17"/>
  <c r="L18"/>
  <c r="M18"/>
  <c r="P18"/>
  <c r="Q18"/>
  <c r="H19"/>
  <c r="I19"/>
  <c r="L19"/>
  <c r="M19"/>
  <c r="P19"/>
  <c r="Q19"/>
  <c r="G20"/>
  <c r="L21"/>
  <c r="M21"/>
  <c r="P21"/>
  <c r="Q21"/>
  <c r="H22"/>
  <c r="I22"/>
  <c r="L22"/>
  <c r="M22"/>
  <c r="P22"/>
  <c r="Q22"/>
  <c r="F34"/>
  <c r="G34"/>
  <c r="F38"/>
  <c r="G38"/>
  <c r="F42"/>
  <c r="G42"/>
  <c r="F46"/>
  <c r="G46"/>
  <c r="H6" i="10"/>
  <c r="V6"/>
  <c r="I7"/>
  <c r="S7"/>
  <c r="J8"/>
  <c r="P8"/>
  <c r="M9"/>
  <c r="H10"/>
  <c r="V10"/>
  <c r="I11"/>
  <c r="S11"/>
  <c r="M12"/>
  <c r="H13"/>
  <c r="V13"/>
  <c r="I14"/>
  <c r="S14"/>
  <c r="J6" i="12"/>
  <c r="P6"/>
  <c r="M7"/>
  <c r="H8"/>
  <c r="V8"/>
  <c r="I11"/>
  <c r="S11"/>
  <c r="J12"/>
  <c r="P12"/>
  <c r="M13"/>
  <c r="T7" i="15"/>
  <c r="X7"/>
  <c r="AB7"/>
  <c r="AN7"/>
  <c r="T8"/>
  <c r="X8"/>
  <c r="AB8"/>
  <c r="AN8"/>
  <c r="T9"/>
  <c r="X9"/>
  <c r="AB9"/>
  <c r="AN9"/>
  <c r="X10"/>
  <c r="AB10"/>
  <c r="AN10"/>
  <c r="X11"/>
  <c r="AB11"/>
  <c r="AN11"/>
  <c r="T12"/>
  <c r="X12"/>
  <c r="AB12"/>
  <c r="AN12"/>
  <c r="T13"/>
  <c r="X13"/>
  <c r="AB13"/>
  <c r="AN13"/>
  <c r="T14"/>
  <c r="X14"/>
  <c r="AB14"/>
  <c r="AN14"/>
  <c r="T15"/>
  <c r="X15"/>
  <c r="AB15"/>
  <c r="AN15"/>
  <c r="T16"/>
  <c r="X16"/>
  <c r="AB16"/>
  <c r="AN16"/>
  <c r="T17"/>
  <c r="X17"/>
  <c r="AB17"/>
  <c r="AN17"/>
  <c r="T18"/>
  <c r="X18"/>
  <c r="AB18"/>
  <c r="AN18"/>
  <c r="T19"/>
  <c r="X19"/>
  <c r="AB19"/>
  <c r="AN19"/>
  <c r="T20"/>
  <c r="X20"/>
  <c r="AB20"/>
  <c r="F79" i="19"/>
  <c r="H79" s="1"/>
  <c r="AN20" i="15"/>
  <c r="T21"/>
  <c r="X21"/>
  <c r="AB21"/>
  <c r="AN21"/>
  <c r="T22"/>
  <c r="X22"/>
  <c r="AB22"/>
  <c r="AN22"/>
  <c r="T23"/>
  <c r="X23"/>
  <c r="AB23"/>
  <c r="AN23"/>
  <c r="T24"/>
  <c r="X24"/>
  <c r="AB24"/>
  <c r="AN24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60"/>
  <c r="O61"/>
  <c r="O62"/>
  <c r="O63"/>
  <c r="O64"/>
  <c r="O65"/>
  <c r="O66"/>
  <c r="O67"/>
  <c r="O68"/>
  <c r="O69"/>
  <c r="O70"/>
  <c r="O71"/>
  <c r="O73"/>
  <c r="O75"/>
  <c r="O77"/>
  <c r="L86"/>
  <c r="L88"/>
  <c r="L90"/>
  <c r="L92"/>
  <c r="L94"/>
  <c r="L96"/>
  <c r="L98"/>
  <c r="L100"/>
  <c r="L102"/>
  <c r="H6" i="16"/>
  <c r="O6"/>
  <c r="N6"/>
  <c r="W6"/>
  <c r="V6"/>
  <c r="H7"/>
  <c r="O7"/>
  <c r="N7"/>
  <c r="W7"/>
  <c r="V7"/>
  <c r="H8"/>
  <c r="O8"/>
  <c r="N8"/>
  <c r="W8"/>
  <c r="V8"/>
  <c r="H9"/>
  <c r="O9"/>
  <c r="N9"/>
  <c r="W9"/>
  <c r="V9"/>
  <c r="H10"/>
  <c r="O10"/>
  <c r="N10"/>
  <c r="W10"/>
  <c r="V10"/>
  <c r="H11"/>
  <c r="O11"/>
  <c r="N11"/>
  <c r="W11"/>
  <c r="V11"/>
  <c r="H12"/>
  <c r="O12"/>
  <c r="N12"/>
  <c r="W12"/>
  <c r="V12"/>
  <c r="H13"/>
  <c r="O13"/>
  <c r="N13"/>
  <c r="W13"/>
  <c r="V13"/>
  <c r="H14"/>
  <c r="O14"/>
  <c r="N14"/>
  <c r="W14"/>
  <c r="V14"/>
  <c r="H15"/>
  <c r="O15"/>
  <c r="N15"/>
  <c r="W15"/>
  <c r="V15"/>
  <c r="H16"/>
  <c r="O16"/>
  <c r="N16"/>
  <c r="W16"/>
  <c r="V16"/>
  <c r="H17"/>
  <c r="O17"/>
  <c r="N17"/>
  <c r="W17"/>
  <c r="V17"/>
  <c r="H18"/>
  <c r="O18"/>
  <c r="N18"/>
  <c r="W18"/>
  <c r="V18"/>
  <c r="H19"/>
  <c r="O19"/>
  <c r="N19"/>
  <c r="W19"/>
  <c r="V19"/>
  <c r="H20"/>
  <c r="O20"/>
  <c r="N20"/>
  <c r="W20"/>
  <c r="V20"/>
  <c r="I22"/>
  <c r="AA39"/>
  <c r="Z39"/>
  <c r="S40"/>
  <c r="R40"/>
  <c r="AA41"/>
  <c r="Z41"/>
  <c r="S42"/>
  <c r="R42"/>
  <c r="AA43"/>
  <c r="Z43"/>
  <c r="S44"/>
  <c r="R44"/>
  <c r="AA45"/>
  <c r="Z45"/>
  <c r="S46"/>
  <c r="R46"/>
  <c r="F20" i="18"/>
  <c r="G9" i="20"/>
  <c r="G17"/>
  <c r="H30"/>
  <c r="H38"/>
  <c r="G66"/>
  <c r="G89"/>
  <c r="H106"/>
  <c r="G138"/>
  <c r="N6" i="22"/>
  <c r="S10"/>
  <c r="AC17"/>
  <c r="O10" i="26"/>
  <c r="R27"/>
  <c r="V7" i="28"/>
  <c r="I6" i="31"/>
  <c r="I30"/>
  <c r="F21" i="32"/>
  <c r="E20"/>
  <c r="I5" i="33"/>
  <c r="M17" i="8"/>
  <c r="L17"/>
  <c r="Q17"/>
  <c r="P17"/>
  <c r="G18"/>
  <c r="M20"/>
  <c r="L20"/>
  <c r="Q20"/>
  <c r="P20"/>
  <c r="G21"/>
  <c r="G32"/>
  <c r="F32"/>
  <c r="G36"/>
  <c r="F36"/>
  <c r="G40"/>
  <c r="F40"/>
  <c r="G44"/>
  <c r="F44"/>
  <c r="G48"/>
  <c r="F48"/>
  <c r="J6" i="10"/>
  <c r="P6"/>
  <c r="M7"/>
  <c r="H8"/>
  <c r="V8"/>
  <c r="I9"/>
  <c r="S9"/>
  <c r="J10"/>
  <c r="P10"/>
  <c r="M11"/>
  <c r="S12"/>
  <c r="J13"/>
  <c r="P13"/>
  <c r="M14"/>
  <c r="H6" i="12"/>
  <c r="V6"/>
  <c r="I7"/>
  <c r="S7"/>
  <c r="J8"/>
  <c r="P8"/>
  <c r="M11"/>
  <c r="H12"/>
  <c r="V12"/>
  <c r="I13"/>
  <c r="S13"/>
  <c r="V7" i="15"/>
  <c r="Z7"/>
  <c r="AD7"/>
  <c r="AP7"/>
  <c r="V8"/>
  <c r="Z8"/>
  <c r="AD8"/>
  <c r="AP8"/>
  <c r="V9"/>
  <c r="Z9"/>
  <c r="AD9"/>
  <c r="AP9"/>
  <c r="Z10"/>
  <c r="AD10"/>
  <c r="AP10"/>
  <c r="Z11"/>
  <c r="AD11"/>
  <c r="AP11"/>
  <c r="V12"/>
  <c r="Z12"/>
  <c r="AD12"/>
  <c r="AP12"/>
  <c r="V13"/>
  <c r="Z13"/>
  <c r="AD13"/>
  <c r="AP13"/>
  <c r="V14"/>
  <c r="Z14"/>
  <c r="AD14"/>
  <c r="AP14"/>
  <c r="V15"/>
  <c r="Z15"/>
  <c r="AD15"/>
  <c r="AP15"/>
  <c r="V16"/>
  <c r="Z16"/>
  <c r="AD16"/>
  <c r="AP16"/>
  <c r="V17"/>
  <c r="Z17"/>
  <c r="AD17"/>
  <c r="AP17"/>
  <c r="V18"/>
  <c r="Z18"/>
  <c r="AD18"/>
  <c r="AP18"/>
  <c r="V19"/>
  <c r="Z19"/>
  <c r="AD19"/>
  <c r="AP19"/>
  <c r="V20"/>
  <c r="Z20"/>
  <c r="AD20"/>
  <c r="AP20"/>
  <c r="V21"/>
  <c r="Z21"/>
  <c r="AD21"/>
  <c r="AP21"/>
  <c r="V22"/>
  <c r="Z22"/>
  <c r="AD22"/>
  <c r="AP22"/>
  <c r="V23"/>
  <c r="Z23"/>
  <c r="AD23"/>
  <c r="AP23"/>
  <c r="V24"/>
  <c r="Z24"/>
  <c r="AD24"/>
  <c r="AP24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60"/>
  <c r="M61"/>
  <c r="M62"/>
  <c r="M63"/>
  <c r="M64"/>
  <c r="M65"/>
  <c r="M66"/>
  <c r="M67"/>
  <c r="M68"/>
  <c r="M69"/>
  <c r="M70"/>
  <c r="M71"/>
  <c r="O72"/>
  <c r="O74"/>
  <c r="O76"/>
  <c r="L87"/>
  <c r="L89"/>
  <c r="L91"/>
  <c r="L93"/>
  <c r="L95"/>
  <c r="L97"/>
  <c r="L99"/>
  <c r="L101"/>
  <c r="L103"/>
  <c r="S6" i="16"/>
  <c r="R6"/>
  <c r="AA6"/>
  <c r="Z6"/>
  <c r="S7"/>
  <c r="R7"/>
  <c r="AA7"/>
  <c r="Z7"/>
  <c r="S8"/>
  <c r="R8"/>
  <c r="AA8"/>
  <c r="Z8"/>
  <c r="S9"/>
  <c r="R9"/>
  <c r="AA9"/>
  <c r="Z9"/>
  <c r="S10"/>
  <c r="R10"/>
  <c r="AA10"/>
  <c r="Z10"/>
  <c r="S11"/>
  <c r="R11"/>
  <c r="AA11"/>
  <c r="Z11"/>
  <c r="S12"/>
  <c r="R12"/>
  <c r="AA12"/>
  <c r="Z12"/>
  <c r="S13"/>
  <c r="R13"/>
  <c r="AA13"/>
  <c r="Z13"/>
  <c r="S14"/>
  <c r="R14"/>
  <c r="AA14"/>
  <c r="Z14"/>
  <c r="S15"/>
  <c r="R15"/>
  <c r="AA15"/>
  <c r="Z15"/>
  <c r="S16"/>
  <c r="R16"/>
  <c r="AA16"/>
  <c r="Z16"/>
  <c r="S17"/>
  <c r="R17"/>
  <c r="AA17"/>
  <c r="Z17"/>
  <c r="S18"/>
  <c r="R18"/>
  <c r="AA18"/>
  <c r="Z18"/>
  <c r="S19"/>
  <c r="R19"/>
  <c r="AA19"/>
  <c r="Z19"/>
  <c r="S20"/>
  <c r="R20"/>
  <c r="AA20"/>
  <c r="Z20"/>
  <c r="AA40"/>
  <c r="Z40"/>
  <c r="S41"/>
  <c r="R41"/>
  <c r="AA42"/>
  <c r="Z42"/>
  <c r="S43"/>
  <c r="R43"/>
  <c r="AA44"/>
  <c r="Z44"/>
  <c r="S45"/>
  <c r="R45"/>
  <c r="AA46"/>
  <c r="Z46"/>
  <c r="F12" i="18"/>
  <c r="G13" i="20"/>
  <c r="G21"/>
  <c r="H34"/>
  <c r="H42"/>
  <c r="G58"/>
  <c r="G81"/>
  <c r="G113"/>
  <c r="G130"/>
  <c r="AH9" i="22"/>
  <c r="M14"/>
  <c r="N16"/>
  <c r="P5" i="24"/>
  <c r="U8" i="26"/>
  <c r="G26"/>
  <c r="L29"/>
  <c r="P9" i="28"/>
  <c r="I26" i="31"/>
  <c r="I34"/>
  <c r="P6" i="32"/>
  <c r="L8" i="2"/>
  <c r="G9"/>
  <c r="U9"/>
  <c r="H10"/>
  <c r="R10"/>
  <c r="I11"/>
  <c r="O11"/>
  <c r="L12"/>
  <c r="L7" i="5"/>
  <c r="G8"/>
  <c r="U8"/>
  <c r="H9"/>
  <c r="R9"/>
  <c r="I10"/>
  <c r="O10"/>
  <c r="L11"/>
  <c r="G12"/>
  <c r="U12"/>
  <c r="H13"/>
  <c r="R13"/>
  <c r="I14"/>
  <c r="O14"/>
  <c r="L15"/>
  <c r="G16"/>
  <c r="U16"/>
  <c r="H17"/>
  <c r="R17"/>
  <c r="I18"/>
  <c r="O18"/>
  <c r="L19"/>
  <c r="G20"/>
  <c r="U20"/>
  <c r="H21"/>
  <c r="R21"/>
  <c r="U22"/>
  <c r="H23"/>
  <c r="R23"/>
  <c r="U24"/>
  <c r="G6" i="7"/>
  <c r="N6"/>
  <c r="H7"/>
  <c r="K7"/>
  <c r="G10"/>
  <c r="N10"/>
  <c r="H11"/>
  <c r="K11"/>
  <c r="F23"/>
  <c r="F24"/>
  <c r="F25"/>
  <c r="F26"/>
  <c r="F27"/>
  <c r="F28"/>
  <c r="F29"/>
  <c r="F30"/>
  <c r="I5" i="8"/>
  <c r="H5"/>
  <c r="I7"/>
  <c r="H7"/>
  <c r="I9"/>
  <c r="H9"/>
  <c r="I11"/>
  <c r="H11"/>
  <c r="I13"/>
  <c r="H13"/>
  <c r="I15"/>
  <c r="H15"/>
  <c r="I17"/>
  <c r="H17"/>
  <c r="I20"/>
  <c r="H20"/>
  <c r="F33"/>
  <c r="G33"/>
  <c r="F37"/>
  <c r="G37"/>
  <c r="F41"/>
  <c r="G41"/>
  <c r="F45"/>
  <c r="G45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I6" i="10"/>
  <c r="S6"/>
  <c r="J7"/>
  <c r="P7"/>
  <c r="M8"/>
  <c r="H9"/>
  <c r="V9"/>
  <c r="I10"/>
  <c r="S10"/>
  <c r="J11"/>
  <c r="P11"/>
  <c r="J12"/>
  <c r="V12"/>
  <c r="I13"/>
  <c r="S13"/>
  <c r="J14"/>
  <c r="P14"/>
  <c r="M6" i="12"/>
  <c r="H7"/>
  <c r="V7"/>
  <c r="I8"/>
  <c r="S8"/>
  <c r="J11"/>
  <c r="P11"/>
  <c r="M12"/>
  <c r="H13"/>
  <c r="V13"/>
  <c r="U7" i="15"/>
  <c r="Y7"/>
  <c r="AC7"/>
  <c r="AO7"/>
  <c r="U8"/>
  <c r="Y8"/>
  <c r="AC8"/>
  <c r="AO8"/>
  <c r="U9"/>
  <c r="Y9"/>
  <c r="AC9"/>
  <c r="AO9"/>
  <c r="Y10"/>
  <c r="AC10"/>
  <c r="AO10"/>
  <c r="Y11"/>
  <c r="AC11"/>
  <c r="AO11"/>
  <c r="U12"/>
  <c r="Y12"/>
  <c r="AC12"/>
  <c r="AO12"/>
  <c r="U13"/>
  <c r="Y13"/>
  <c r="AC13"/>
  <c r="AO13"/>
  <c r="U14"/>
  <c r="Y14"/>
  <c r="AC14"/>
  <c r="AO14"/>
  <c r="U15"/>
  <c r="Y15"/>
  <c r="AC15"/>
  <c r="AO15"/>
  <c r="U16"/>
  <c r="Y16"/>
  <c r="AC16"/>
  <c r="AO16"/>
  <c r="U17"/>
  <c r="Y17"/>
  <c r="AC17"/>
  <c r="AO17"/>
  <c r="U18"/>
  <c r="Y18"/>
  <c r="AC18"/>
  <c r="AO18"/>
  <c r="U19"/>
  <c r="Y19"/>
  <c r="AC19"/>
  <c r="AO19"/>
  <c r="U20"/>
  <c r="Y20"/>
  <c r="AC20"/>
  <c r="G79" i="19"/>
  <c r="I79" s="1"/>
  <c r="AO20" i="15"/>
  <c r="U21"/>
  <c r="Y21"/>
  <c r="AC21"/>
  <c r="AO21"/>
  <c r="U22"/>
  <c r="Y22"/>
  <c r="AC22"/>
  <c r="AO22"/>
  <c r="U23"/>
  <c r="Y23"/>
  <c r="AC23"/>
  <c r="AO23"/>
  <c r="U24"/>
  <c r="Y24"/>
  <c r="AC24"/>
  <c r="AO24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60"/>
  <c r="L61"/>
  <c r="L62"/>
  <c r="L63"/>
  <c r="L64"/>
  <c r="L65"/>
  <c r="L66"/>
  <c r="L67"/>
  <c r="L68"/>
  <c r="L69"/>
  <c r="L70"/>
  <c r="L71"/>
  <c r="N72"/>
  <c r="N74"/>
  <c r="N76"/>
  <c r="O86"/>
  <c r="O88"/>
  <c r="O90"/>
  <c r="O92"/>
  <c r="O94"/>
  <c r="O96"/>
  <c r="O98"/>
  <c r="O100"/>
  <c r="O102"/>
  <c r="I6" i="16"/>
  <c r="I7"/>
  <c r="I8"/>
  <c r="I9"/>
  <c r="I10"/>
  <c r="I11"/>
  <c r="I12"/>
  <c r="I13"/>
  <c r="I14"/>
  <c r="I15"/>
  <c r="I16"/>
  <c r="I17"/>
  <c r="I18"/>
  <c r="I19"/>
  <c r="I20"/>
  <c r="I21"/>
  <c r="J22"/>
  <c r="K22"/>
  <c r="S32"/>
  <c r="R32"/>
  <c r="AA32"/>
  <c r="Z32"/>
  <c r="S33"/>
  <c r="R33"/>
  <c r="AA33"/>
  <c r="Z33"/>
  <c r="S34"/>
  <c r="R34"/>
  <c r="AA34"/>
  <c r="Z34"/>
  <c r="S35"/>
  <c r="R35"/>
  <c r="AA35"/>
  <c r="Z35"/>
  <c r="S36"/>
  <c r="R36"/>
  <c r="AA36"/>
  <c r="Z36"/>
  <c r="S37"/>
  <c r="R37"/>
  <c r="AA37"/>
  <c r="Z37"/>
  <c r="S38"/>
  <c r="R38"/>
  <c r="AA38"/>
  <c r="Z38"/>
  <c r="S39"/>
  <c r="R39"/>
  <c r="H40"/>
  <c r="W40"/>
  <c r="V40"/>
  <c r="O41"/>
  <c r="N41"/>
  <c r="H42"/>
  <c r="W42"/>
  <c r="V42"/>
  <c r="O43"/>
  <c r="N43"/>
  <c r="H44"/>
  <c r="W44"/>
  <c r="V44"/>
  <c r="O45"/>
  <c r="N45"/>
  <c r="H46"/>
  <c r="W46"/>
  <c r="V46"/>
  <c r="I48"/>
  <c r="F16" i="18"/>
  <c r="G7" i="20"/>
  <c r="I7" s="1"/>
  <c r="G15"/>
  <c r="H36"/>
  <c r="G62"/>
  <c r="G85"/>
  <c r="I85" s="1"/>
  <c r="G134"/>
  <c r="X7" i="22"/>
  <c r="AC12"/>
  <c r="AH14"/>
  <c r="L20"/>
  <c r="I8" i="24"/>
  <c r="G8" i="26"/>
  <c r="O28"/>
  <c r="S8" i="28"/>
  <c r="I12"/>
  <c r="I24" i="31"/>
  <c r="I32"/>
  <c r="L72" i="15"/>
  <c r="L73"/>
  <c r="L74"/>
  <c r="L75"/>
  <c r="L76"/>
  <c r="L77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K6" i="16"/>
  <c r="J6"/>
  <c r="K7"/>
  <c r="J7"/>
  <c r="K8"/>
  <c r="J8"/>
  <c r="K9"/>
  <c r="J9"/>
  <c r="K10"/>
  <c r="J10"/>
  <c r="K11"/>
  <c r="J11"/>
  <c r="K12"/>
  <c r="J12"/>
  <c r="K13"/>
  <c r="J13"/>
  <c r="K14"/>
  <c r="J14"/>
  <c r="K15"/>
  <c r="J15"/>
  <c r="K16"/>
  <c r="J16"/>
  <c r="K17"/>
  <c r="J17"/>
  <c r="K18"/>
  <c r="J18"/>
  <c r="K19"/>
  <c r="J19"/>
  <c r="K20"/>
  <c r="J20"/>
  <c r="J21"/>
  <c r="K21"/>
  <c r="I32"/>
  <c r="I33"/>
  <c r="I34"/>
  <c r="I35"/>
  <c r="I36"/>
  <c r="I37"/>
  <c r="I38"/>
  <c r="I39"/>
  <c r="I40"/>
  <c r="I41"/>
  <c r="I42"/>
  <c r="I43"/>
  <c r="I44"/>
  <c r="I45"/>
  <c r="I46"/>
  <c r="I47"/>
  <c r="K48"/>
  <c r="J48"/>
  <c r="F7" i="18"/>
  <c r="F11"/>
  <c r="F15"/>
  <c r="F19"/>
  <c r="H7" i="20"/>
  <c r="H9"/>
  <c r="H11"/>
  <c r="H13"/>
  <c r="H15"/>
  <c r="H17"/>
  <c r="H19"/>
  <c r="H21"/>
  <c r="G29"/>
  <c r="G31"/>
  <c r="G33"/>
  <c r="G35"/>
  <c r="G37"/>
  <c r="G39"/>
  <c r="G41"/>
  <c r="G43"/>
  <c r="H54"/>
  <c r="H58"/>
  <c r="H62"/>
  <c r="H66"/>
  <c r="H77"/>
  <c r="H81"/>
  <c r="H85"/>
  <c r="H89"/>
  <c r="G104"/>
  <c r="H105"/>
  <c r="G112"/>
  <c r="H113"/>
  <c r="H126"/>
  <c r="H130"/>
  <c r="H134"/>
  <c r="H138"/>
  <c r="M7" i="22"/>
  <c r="S7"/>
  <c r="N8"/>
  <c r="AC9"/>
  <c r="L12"/>
  <c r="X12"/>
  <c r="AC14"/>
  <c r="L17"/>
  <c r="X17"/>
  <c r="M19"/>
  <c r="AH19"/>
  <c r="S20"/>
  <c r="AC21"/>
  <c r="J9" i="24"/>
  <c r="R5" i="26"/>
  <c r="O6"/>
  <c r="L7"/>
  <c r="H9"/>
  <c r="G22"/>
  <c r="U22"/>
  <c r="R23"/>
  <c r="O24"/>
  <c r="L25"/>
  <c r="H27"/>
  <c r="P5" i="28"/>
  <c r="M6"/>
  <c r="I8"/>
  <c r="J13"/>
  <c r="H19"/>
  <c r="V19"/>
  <c r="S20"/>
  <c r="J10" i="30"/>
  <c r="I17" i="31"/>
  <c r="V8" i="33"/>
  <c r="P10"/>
  <c r="M17"/>
  <c r="O47" i="16"/>
  <c r="N47"/>
  <c r="S47"/>
  <c r="R47"/>
  <c r="W47"/>
  <c r="V47"/>
  <c r="AA47"/>
  <c r="Z47"/>
  <c r="H48"/>
  <c r="O48"/>
  <c r="N48"/>
  <c r="S48"/>
  <c r="R48"/>
  <c r="W48"/>
  <c r="V48"/>
  <c r="AA48"/>
  <c r="Z48"/>
  <c r="F9" i="18"/>
  <c r="F13"/>
  <c r="F17"/>
  <c r="F21"/>
  <c r="H8" i="20"/>
  <c r="H10"/>
  <c r="H12"/>
  <c r="H14"/>
  <c r="H16"/>
  <c r="H18"/>
  <c r="H20"/>
  <c r="H22"/>
  <c r="G30"/>
  <c r="I30" s="1"/>
  <c r="G32"/>
  <c r="I32" s="1"/>
  <c r="G34"/>
  <c r="I34" s="1"/>
  <c r="G36"/>
  <c r="G38"/>
  <c r="I38" s="1"/>
  <c r="G40"/>
  <c r="I40" s="1"/>
  <c r="G42"/>
  <c r="I42" s="1"/>
  <c r="G44"/>
  <c r="H52"/>
  <c r="H56"/>
  <c r="H60"/>
  <c r="H64"/>
  <c r="H75"/>
  <c r="H79"/>
  <c r="H83"/>
  <c r="H87"/>
  <c r="H91"/>
  <c r="G108"/>
  <c r="H109"/>
  <c r="G116"/>
  <c r="H124"/>
  <c r="G63" i="19"/>
  <c r="I63" s="1"/>
  <c r="H128" i="20"/>
  <c r="H132"/>
  <c r="H136"/>
  <c r="H140"/>
  <c r="S6" i="22"/>
  <c r="L8"/>
  <c r="X8"/>
  <c r="M10"/>
  <c r="AH10"/>
  <c r="S11"/>
  <c r="N12"/>
  <c r="X13"/>
  <c r="M15"/>
  <c r="AH15"/>
  <c r="S16"/>
  <c r="N17"/>
  <c r="AC18"/>
  <c r="L21"/>
  <c r="L24"/>
  <c r="X24"/>
  <c r="H7" i="24"/>
  <c r="V7"/>
  <c r="S8"/>
  <c r="P9"/>
  <c r="M10"/>
  <c r="I12"/>
  <c r="I6" i="26"/>
  <c r="L17"/>
  <c r="H19"/>
  <c r="I24"/>
  <c r="G32"/>
  <c r="U32"/>
  <c r="J5" i="28"/>
  <c r="H11"/>
  <c r="V11"/>
  <c r="S12"/>
  <c r="P13"/>
  <c r="M14"/>
  <c r="I16"/>
  <c r="I22"/>
  <c r="V23"/>
  <c r="H8" i="30"/>
  <c r="E7"/>
  <c r="V8"/>
  <c r="U7"/>
  <c r="S9"/>
  <c r="P10"/>
  <c r="M11"/>
  <c r="I13"/>
  <c r="J6" i="32"/>
  <c r="F18"/>
  <c r="E17"/>
  <c r="H8" i="33"/>
  <c r="S9"/>
  <c r="M11"/>
  <c r="I13"/>
  <c r="M72" i="15"/>
  <c r="M73"/>
  <c r="M74"/>
  <c r="M75"/>
  <c r="M76"/>
  <c r="M77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O21" i="16"/>
  <c r="N21"/>
  <c r="R21"/>
  <c r="S21"/>
  <c r="W21"/>
  <c r="V21"/>
  <c r="Z21"/>
  <c r="AA21"/>
  <c r="H22"/>
  <c r="O22"/>
  <c r="N22"/>
  <c r="R22"/>
  <c r="S22"/>
  <c r="W22"/>
  <c r="V22"/>
  <c r="Z22"/>
  <c r="AA22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F6" i="18"/>
  <c r="F10"/>
  <c r="F14"/>
  <c r="F18"/>
  <c r="E11" i="19"/>
  <c r="E10"/>
  <c r="I10" s="1"/>
  <c r="E12"/>
  <c r="H12" s="1"/>
  <c r="E8"/>
  <c r="H8" s="1"/>
  <c r="E9"/>
  <c r="E13"/>
  <c r="E38"/>
  <c r="E24"/>
  <c r="E37"/>
  <c r="I37" s="1"/>
  <c r="E23"/>
  <c r="I23" s="1"/>
  <c r="E39"/>
  <c r="H39" s="1"/>
  <c r="E35"/>
  <c r="H35" s="1"/>
  <c r="E25"/>
  <c r="H25" s="1"/>
  <c r="E21"/>
  <c r="H21" s="1"/>
  <c r="E26"/>
  <c r="E40"/>
  <c r="E22"/>
  <c r="E36"/>
  <c r="E67"/>
  <c r="E53"/>
  <c r="E66"/>
  <c r="I66" s="1"/>
  <c r="E52"/>
  <c r="I52" s="1"/>
  <c r="E68"/>
  <c r="H68" s="1"/>
  <c r="E64"/>
  <c r="H64" s="1"/>
  <c r="E54"/>
  <c r="H54" s="1"/>
  <c r="E50"/>
  <c r="H50" s="1"/>
  <c r="E51"/>
  <c r="E55"/>
  <c r="E69"/>
  <c r="E65"/>
  <c r="G8" i="20"/>
  <c r="I8" s="1"/>
  <c r="G10"/>
  <c r="I10" s="1"/>
  <c r="G12"/>
  <c r="G14"/>
  <c r="I14" s="1"/>
  <c r="G16"/>
  <c r="I16" s="1"/>
  <c r="G18"/>
  <c r="I18" s="1"/>
  <c r="G20"/>
  <c r="G22"/>
  <c r="I22" s="1"/>
  <c r="H29"/>
  <c r="H31"/>
  <c r="H33"/>
  <c r="H35"/>
  <c r="H37"/>
  <c r="H39"/>
  <c r="H41"/>
  <c r="H43"/>
  <c r="G52"/>
  <c r="I52" s="1"/>
  <c r="G56"/>
  <c r="I56" s="1"/>
  <c r="G60"/>
  <c r="G64"/>
  <c r="I64" s="1"/>
  <c r="G75"/>
  <c r="I75" s="1"/>
  <c r="G79"/>
  <c r="I79" s="1"/>
  <c r="G83"/>
  <c r="I83" s="1"/>
  <c r="G87"/>
  <c r="I87" s="1"/>
  <c r="G91"/>
  <c r="I91" s="1"/>
  <c r="H101"/>
  <c r="G109"/>
  <c r="I109" s="1"/>
  <c r="H110"/>
  <c r="G124"/>
  <c r="I124" s="1"/>
  <c r="F63" i="19"/>
  <c r="H63" s="1"/>
  <c r="J63" s="1"/>
  <c r="G128" i="20"/>
  <c r="I128" s="1"/>
  <c r="G132"/>
  <c r="I132" s="1"/>
  <c r="G136"/>
  <c r="I136" s="1"/>
  <c r="G140"/>
  <c r="I140" s="1"/>
  <c r="L6" i="22"/>
  <c r="X6"/>
  <c r="AC8"/>
  <c r="L11"/>
  <c r="X11"/>
  <c r="N13"/>
  <c r="AC13"/>
  <c r="L16"/>
  <c r="X16"/>
  <c r="M18"/>
  <c r="AH18"/>
  <c r="S19"/>
  <c r="N20"/>
  <c r="AH22"/>
  <c r="S23"/>
  <c r="J5" i="24"/>
  <c r="H11"/>
  <c r="V11"/>
  <c r="S12"/>
  <c r="P13"/>
  <c r="H5" i="26"/>
  <c r="I10"/>
  <c r="U11"/>
  <c r="G18"/>
  <c r="U18"/>
  <c r="R19"/>
  <c r="O20"/>
  <c r="L21"/>
  <c r="H23"/>
  <c r="I28"/>
  <c r="J9" i="28"/>
  <c r="H15"/>
  <c r="V15"/>
  <c r="S16"/>
  <c r="P17"/>
  <c r="M18"/>
  <c r="I20"/>
  <c r="V21"/>
  <c r="S22"/>
  <c r="Q7" i="30"/>
  <c r="H12"/>
  <c r="V12"/>
  <c r="S13"/>
  <c r="I25" i="31"/>
  <c r="I27"/>
  <c r="I29"/>
  <c r="I31"/>
  <c r="I33"/>
  <c r="I35"/>
  <c r="F48"/>
  <c r="S5" i="32"/>
  <c r="M7"/>
  <c r="F15"/>
  <c r="E14"/>
  <c r="G40"/>
  <c r="H16" i="33"/>
  <c r="G53" i="20"/>
  <c r="G55"/>
  <c r="G57"/>
  <c r="G59"/>
  <c r="G61"/>
  <c r="G63"/>
  <c r="G65"/>
  <c r="G67"/>
  <c r="G76"/>
  <c r="G78"/>
  <c r="G80"/>
  <c r="G82"/>
  <c r="G84"/>
  <c r="G86"/>
  <c r="G88"/>
  <c r="G90"/>
  <c r="G100"/>
  <c r="F49" i="19"/>
  <c r="H49" s="1"/>
  <c r="G102" i="20"/>
  <c r="G103"/>
  <c r="H104"/>
  <c r="G107"/>
  <c r="H108"/>
  <c r="G111"/>
  <c r="H112"/>
  <c r="G115"/>
  <c r="H116"/>
  <c r="G125"/>
  <c r="G127"/>
  <c r="G129"/>
  <c r="G131"/>
  <c r="G133"/>
  <c r="G135"/>
  <c r="G137"/>
  <c r="G139"/>
  <c r="AC6" i="22"/>
  <c r="N7"/>
  <c r="AC7"/>
  <c r="M8"/>
  <c r="AH8"/>
  <c r="S9"/>
  <c r="L10"/>
  <c r="N10"/>
  <c r="X10"/>
  <c r="AC11"/>
  <c r="M12"/>
  <c r="AH12"/>
  <c r="AH13"/>
  <c r="S14"/>
  <c r="L15"/>
  <c r="N15"/>
  <c r="X15"/>
  <c r="AC16"/>
  <c r="M17"/>
  <c r="AH17"/>
  <c r="S18"/>
  <c r="L19"/>
  <c r="N19"/>
  <c r="X19"/>
  <c r="AC20"/>
  <c r="M21"/>
  <c r="AH21"/>
  <c r="S22"/>
  <c r="L23"/>
  <c r="N23"/>
  <c r="X23"/>
  <c r="AC24"/>
  <c r="M5" i="24"/>
  <c r="H6"/>
  <c r="V6"/>
  <c r="I7"/>
  <c r="S7"/>
  <c r="J8"/>
  <c r="P8"/>
  <c r="M9"/>
  <c r="H10"/>
  <c r="V10"/>
  <c r="I11"/>
  <c r="S11"/>
  <c r="J12"/>
  <c r="P12"/>
  <c r="M13"/>
  <c r="I5" i="26"/>
  <c r="O5"/>
  <c r="L6"/>
  <c r="G7"/>
  <c r="U7"/>
  <c r="H8"/>
  <c r="R8"/>
  <c r="I9"/>
  <c r="O9"/>
  <c r="L10"/>
  <c r="G11"/>
  <c r="R11"/>
  <c r="G17"/>
  <c r="U17"/>
  <c r="H18"/>
  <c r="R18"/>
  <c r="I19"/>
  <c r="O19"/>
  <c r="L20"/>
  <c r="G21"/>
  <c r="U21"/>
  <c r="H22"/>
  <c r="R22"/>
  <c r="I23"/>
  <c r="O23"/>
  <c r="L24"/>
  <c r="G25"/>
  <c r="U25"/>
  <c r="H26"/>
  <c r="R26"/>
  <c r="I27"/>
  <c r="O27"/>
  <c r="L28"/>
  <c r="G29"/>
  <c r="U29"/>
  <c r="U30"/>
  <c r="U31"/>
  <c r="H32"/>
  <c r="R32"/>
  <c r="M5" i="28"/>
  <c r="H6"/>
  <c r="V6"/>
  <c r="I7"/>
  <c r="S7"/>
  <c r="J8"/>
  <c r="P8"/>
  <c r="M9"/>
  <c r="H10"/>
  <c r="V10"/>
  <c r="I11"/>
  <c r="S11"/>
  <c r="J12"/>
  <c r="P12"/>
  <c r="M13"/>
  <c r="H14"/>
  <c r="V14"/>
  <c r="I15"/>
  <c r="S15"/>
  <c r="J16"/>
  <c r="P16"/>
  <c r="M17"/>
  <c r="H18"/>
  <c r="V18"/>
  <c r="I19"/>
  <c r="S19"/>
  <c r="J20"/>
  <c r="P20"/>
  <c r="S21"/>
  <c r="J22"/>
  <c r="P22"/>
  <c r="S23"/>
  <c r="F7" i="30"/>
  <c r="I7" s="1"/>
  <c r="I8"/>
  <c r="N7"/>
  <c r="S8"/>
  <c r="R7"/>
  <c r="S7" s="1"/>
  <c r="J9"/>
  <c r="P9"/>
  <c r="M10"/>
  <c r="H11"/>
  <c r="V11"/>
  <c r="I12"/>
  <c r="S12"/>
  <c r="J13"/>
  <c r="P13"/>
  <c r="H14"/>
  <c r="V14"/>
  <c r="S15"/>
  <c r="H7" i="31"/>
  <c r="V7"/>
  <c r="S8"/>
  <c r="I15"/>
  <c r="H18"/>
  <c r="P18"/>
  <c r="M19"/>
  <c r="F46"/>
  <c r="M5" i="32"/>
  <c r="I7"/>
  <c r="G14"/>
  <c r="G17"/>
  <c r="G20"/>
  <c r="H6" i="33"/>
  <c r="V6"/>
  <c r="S7"/>
  <c r="J8"/>
  <c r="P8"/>
  <c r="M9"/>
  <c r="I11"/>
  <c r="H14"/>
  <c r="V14"/>
  <c r="S15"/>
  <c r="J16"/>
  <c r="P16"/>
  <c r="V18"/>
  <c r="N21" i="22"/>
  <c r="X21"/>
  <c r="AC22"/>
  <c r="M23"/>
  <c r="AH23"/>
  <c r="S24"/>
  <c r="I5" i="24"/>
  <c r="S5"/>
  <c r="J6"/>
  <c r="P6"/>
  <c r="M7"/>
  <c r="H8"/>
  <c r="V8"/>
  <c r="I9"/>
  <c r="S9"/>
  <c r="J10"/>
  <c r="P10"/>
  <c r="M11"/>
  <c r="H12"/>
  <c r="V12"/>
  <c r="I13"/>
  <c r="S13"/>
  <c r="G5" i="26"/>
  <c r="U5"/>
  <c r="H6"/>
  <c r="R6"/>
  <c r="I7"/>
  <c r="O7"/>
  <c r="L8"/>
  <c r="G9"/>
  <c r="U9"/>
  <c r="H10"/>
  <c r="R10"/>
  <c r="I11"/>
  <c r="I17"/>
  <c r="O17"/>
  <c r="L18"/>
  <c r="G19"/>
  <c r="U19"/>
  <c r="H20"/>
  <c r="R20"/>
  <c r="I21"/>
  <c r="O21"/>
  <c r="L22"/>
  <c r="G23"/>
  <c r="U23"/>
  <c r="H24"/>
  <c r="R24"/>
  <c r="I25"/>
  <c r="O25"/>
  <c r="L26"/>
  <c r="G27"/>
  <c r="U27"/>
  <c r="H28"/>
  <c r="R28"/>
  <c r="I29"/>
  <c r="O29"/>
  <c r="O30"/>
  <c r="O31"/>
  <c r="L32"/>
  <c r="I5" i="28"/>
  <c r="S5"/>
  <c r="J6"/>
  <c r="P6"/>
  <c r="M7"/>
  <c r="H8"/>
  <c r="V8"/>
  <c r="I9"/>
  <c r="S9"/>
  <c r="J10"/>
  <c r="P10"/>
  <c r="M11"/>
  <c r="H12"/>
  <c r="V12"/>
  <c r="I13"/>
  <c r="S13"/>
  <c r="J14"/>
  <c r="P14"/>
  <c r="M15"/>
  <c r="H16"/>
  <c r="V16"/>
  <c r="I17"/>
  <c r="S17"/>
  <c r="J18"/>
  <c r="P18"/>
  <c r="M19"/>
  <c r="H20"/>
  <c r="V20"/>
  <c r="J21"/>
  <c r="M21"/>
  <c r="H22"/>
  <c r="V22"/>
  <c r="J23"/>
  <c r="M23"/>
  <c r="D7" i="30"/>
  <c r="M8"/>
  <c r="L7"/>
  <c r="T7"/>
  <c r="H9"/>
  <c r="V9"/>
  <c r="I10"/>
  <c r="S10"/>
  <c r="J11"/>
  <c r="P11"/>
  <c r="M12"/>
  <c r="H13"/>
  <c r="V13"/>
  <c r="I15"/>
  <c r="J5" i="31"/>
  <c r="P5"/>
  <c r="M6"/>
  <c r="I8"/>
  <c r="H14"/>
  <c r="P14"/>
  <c r="M15"/>
  <c r="I19"/>
  <c r="M24"/>
  <c r="M25"/>
  <c r="M26"/>
  <c r="M27"/>
  <c r="M28"/>
  <c r="M29"/>
  <c r="M30"/>
  <c r="M31"/>
  <c r="M32"/>
  <c r="M33"/>
  <c r="M34"/>
  <c r="M35"/>
  <c r="F42"/>
  <c r="H6" i="32"/>
  <c r="V6"/>
  <c r="S7"/>
  <c r="J8"/>
  <c r="P8"/>
  <c r="F23"/>
  <c r="M5" i="33"/>
  <c r="I7"/>
  <c r="H10"/>
  <c r="V10"/>
  <c r="S11"/>
  <c r="J12"/>
  <c r="P12"/>
  <c r="M13"/>
  <c r="I15"/>
  <c r="S17"/>
  <c r="I19"/>
  <c r="H44" i="20"/>
  <c r="H53"/>
  <c r="H55"/>
  <c r="H57"/>
  <c r="H59"/>
  <c r="H61"/>
  <c r="H63"/>
  <c r="H65"/>
  <c r="H67"/>
  <c r="H76"/>
  <c r="H78"/>
  <c r="H80"/>
  <c r="H82"/>
  <c r="H84"/>
  <c r="H86"/>
  <c r="H88"/>
  <c r="H90"/>
  <c r="H100"/>
  <c r="G49" i="19"/>
  <c r="I49" s="1"/>
  <c r="G101" i="20"/>
  <c r="I101" s="1"/>
  <c r="H102"/>
  <c r="H103"/>
  <c r="G106"/>
  <c r="I106" s="1"/>
  <c r="H107"/>
  <c r="G110"/>
  <c r="I110" s="1"/>
  <c r="H111"/>
  <c r="G114"/>
  <c r="I114" s="1"/>
  <c r="H115"/>
  <c r="H125"/>
  <c r="H127"/>
  <c r="H129"/>
  <c r="H131"/>
  <c r="H133"/>
  <c r="H135"/>
  <c r="H137"/>
  <c r="H139"/>
  <c r="M6" i="22"/>
  <c r="AH6"/>
  <c r="AH7"/>
  <c r="S8"/>
  <c r="L9"/>
  <c r="N9"/>
  <c r="X9"/>
  <c r="AC10"/>
  <c r="M11"/>
  <c r="AH11"/>
  <c r="S12"/>
  <c r="M13"/>
  <c r="S13"/>
  <c r="L14"/>
  <c r="N14"/>
  <c r="X14"/>
  <c r="AC15"/>
  <c r="M16"/>
  <c r="AH16"/>
  <c r="S17"/>
  <c r="L18"/>
  <c r="N18"/>
  <c r="X18"/>
  <c r="AC19"/>
  <c r="M20"/>
  <c r="AH20"/>
  <c r="S21"/>
  <c r="L22"/>
  <c r="N22"/>
  <c r="X22"/>
  <c r="AC23"/>
  <c r="M24"/>
  <c r="AH24"/>
  <c r="H5" i="24"/>
  <c r="V5"/>
  <c r="I6"/>
  <c r="S6"/>
  <c r="J7"/>
  <c r="P7"/>
  <c r="M8"/>
  <c r="H9"/>
  <c r="V9"/>
  <c r="I10"/>
  <c r="S10"/>
  <c r="J11"/>
  <c r="P11"/>
  <c r="M12"/>
  <c r="H13"/>
  <c r="V13"/>
  <c r="L5" i="26"/>
  <c r="G6"/>
  <c r="U6"/>
  <c r="H7"/>
  <c r="R7"/>
  <c r="I8"/>
  <c r="O8"/>
  <c r="L9"/>
  <c r="G10"/>
  <c r="U10"/>
  <c r="H11"/>
  <c r="O11"/>
  <c r="H17"/>
  <c r="R17"/>
  <c r="I18"/>
  <c r="O18"/>
  <c r="L19"/>
  <c r="G20"/>
  <c r="U20"/>
  <c r="H21"/>
  <c r="R21"/>
  <c r="I22"/>
  <c r="O22"/>
  <c r="L23"/>
  <c r="G24"/>
  <c r="U24"/>
  <c r="H25"/>
  <c r="R25"/>
  <c r="I26"/>
  <c r="O26"/>
  <c r="L27"/>
  <c r="G28"/>
  <c r="U28"/>
  <c r="H29"/>
  <c r="R29"/>
  <c r="I30"/>
  <c r="R30"/>
  <c r="I31"/>
  <c r="R31"/>
  <c r="I32"/>
  <c r="O32"/>
  <c r="H5" i="28"/>
  <c r="V5"/>
  <c r="I6"/>
  <c r="S6"/>
  <c r="J7"/>
  <c r="P7"/>
  <c r="M8"/>
  <c r="H9"/>
  <c r="V9"/>
  <c r="I10"/>
  <c r="S10"/>
  <c r="J11"/>
  <c r="P11"/>
  <c r="M12"/>
  <c r="H13"/>
  <c r="V13"/>
  <c r="I14"/>
  <c r="S14"/>
  <c r="J15"/>
  <c r="P15"/>
  <c r="M16"/>
  <c r="H17"/>
  <c r="V17"/>
  <c r="I18"/>
  <c r="S18"/>
  <c r="J19"/>
  <c r="P19"/>
  <c r="M20"/>
  <c r="I21"/>
  <c r="P21"/>
  <c r="M22"/>
  <c r="I23"/>
  <c r="P23"/>
  <c r="G7" i="30"/>
  <c r="J7" s="1"/>
  <c r="J8"/>
  <c r="K7"/>
  <c r="P8"/>
  <c r="O7"/>
  <c r="P7" s="1"/>
  <c r="M9"/>
  <c r="H10"/>
  <c r="V10"/>
  <c r="I11"/>
  <c r="S11"/>
  <c r="J12"/>
  <c r="P12"/>
  <c r="M13"/>
  <c r="J14"/>
  <c r="P14"/>
  <c r="M15"/>
  <c r="H5" i="31"/>
  <c r="V5"/>
  <c r="S6"/>
  <c r="J7"/>
  <c r="P7"/>
  <c r="M8"/>
  <c r="I13"/>
  <c r="H16"/>
  <c r="P16"/>
  <c r="M17"/>
  <c r="S24"/>
  <c r="S25"/>
  <c r="S26"/>
  <c r="S27"/>
  <c r="S28"/>
  <c r="S29"/>
  <c r="S30"/>
  <c r="S31"/>
  <c r="S32"/>
  <c r="S33"/>
  <c r="S34"/>
  <c r="S35"/>
  <c r="F44"/>
  <c r="I5" i="32"/>
  <c r="H8"/>
  <c r="V8"/>
  <c r="S5" i="33"/>
  <c r="J6"/>
  <c r="P6"/>
  <c r="M7"/>
  <c r="I9"/>
  <c r="H12"/>
  <c r="V12"/>
  <c r="S13"/>
  <c r="J14"/>
  <c r="P14"/>
  <c r="M15"/>
  <c r="J17"/>
  <c r="I18"/>
  <c r="P18"/>
  <c r="S19"/>
  <c r="J20"/>
  <c r="P20"/>
  <c r="V21"/>
  <c r="I22"/>
  <c r="S22"/>
  <c r="I5" i="34"/>
  <c r="S5"/>
  <c r="J6"/>
  <c r="P6"/>
  <c r="M7"/>
  <c r="H8"/>
  <c r="V8"/>
  <c r="I9"/>
  <c r="S9"/>
  <c r="I11"/>
  <c r="S11"/>
  <c r="H6" i="35"/>
  <c r="V6"/>
  <c r="M7"/>
  <c r="J8"/>
  <c r="P8"/>
  <c r="I9"/>
  <c r="S9"/>
  <c r="H10"/>
  <c r="V10"/>
  <c r="M11"/>
  <c r="J12"/>
  <c r="P12"/>
  <c r="I14"/>
  <c r="S14"/>
  <c r="J15"/>
  <c r="P15"/>
  <c r="M16"/>
  <c r="H17"/>
  <c r="V17"/>
  <c r="I18"/>
  <c r="S18"/>
  <c r="H19"/>
  <c r="V19"/>
  <c r="M20"/>
  <c r="J5" i="37"/>
  <c r="P5"/>
  <c r="M6"/>
  <c r="H7"/>
  <c r="V7"/>
  <c r="I8"/>
  <c r="S8"/>
  <c r="J9"/>
  <c r="P9"/>
  <c r="M10"/>
  <c r="H11"/>
  <c r="V11"/>
  <c r="I12"/>
  <c r="S12"/>
  <c r="J13"/>
  <c r="P13"/>
  <c r="M14"/>
  <c r="I15"/>
  <c r="P15"/>
  <c r="M16"/>
  <c r="H17"/>
  <c r="V17"/>
  <c r="I18"/>
  <c r="S18"/>
  <c r="J19"/>
  <c r="P19"/>
  <c r="M20"/>
  <c r="H21"/>
  <c r="S21"/>
  <c r="J22"/>
  <c r="P22"/>
  <c r="P23"/>
  <c r="H7" i="39"/>
  <c r="V7"/>
  <c r="S8"/>
  <c r="J9"/>
  <c r="P9"/>
  <c r="S11"/>
  <c r="J12"/>
  <c r="P12"/>
  <c r="M5" i="40"/>
  <c r="I7"/>
  <c r="H10"/>
  <c r="V10"/>
  <c r="S11"/>
  <c r="J12"/>
  <c r="P12"/>
  <c r="M13"/>
  <c r="I15"/>
  <c r="J18"/>
  <c r="P18"/>
  <c r="M19"/>
  <c r="I21"/>
  <c r="H33"/>
  <c r="V33"/>
  <c r="S34"/>
  <c r="J35"/>
  <c r="P35"/>
  <c r="M36"/>
  <c r="I38"/>
  <c r="H41"/>
  <c r="V41"/>
  <c r="S42"/>
  <c r="J43"/>
  <c r="P43"/>
  <c r="M44"/>
  <c r="J48"/>
  <c r="H9" i="41"/>
  <c r="V9"/>
  <c r="S10"/>
  <c r="P11"/>
  <c r="M12"/>
  <c r="J14"/>
  <c r="H9" i="42"/>
  <c r="V9"/>
  <c r="S10"/>
  <c r="P11"/>
  <c r="M12"/>
  <c r="I14"/>
  <c r="J19"/>
  <c r="P6" i="43"/>
  <c r="M7"/>
  <c r="I9"/>
  <c r="J14"/>
  <c r="J21"/>
  <c r="H17" i="44"/>
  <c r="S18"/>
  <c r="M20"/>
  <c r="I22"/>
  <c r="V6" i="46"/>
  <c r="P12"/>
  <c r="N46" i="50"/>
  <c r="H33" i="51"/>
  <c r="M14" i="30"/>
  <c r="H15"/>
  <c r="V15"/>
  <c r="M5" i="31"/>
  <c r="H6"/>
  <c r="V6"/>
  <c r="I7"/>
  <c r="S7"/>
  <c r="J8"/>
  <c r="P8"/>
  <c r="H15"/>
  <c r="P15"/>
  <c r="I16"/>
  <c r="M16"/>
  <c r="H19"/>
  <c r="P19"/>
  <c r="J24"/>
  <c r="P24"/>
  <c r="J25"/>
  <c r="P25"/>
  <c r="J26"/>
  <c r="P26"/>
  <c r="J27"/>
  <c r="P27"/>
  <c r="J28"/>
  <c r="P28"/>
  <c r="J29"/>
  <c r="P29"/>
  <c r="J30"/>
  <c r="P30"/>
  <c r="J31"/>
  <c r="P31"/>
  <c r="J32"/>
  <c r="P32"/>
  <c r="J33"/>
  <c r="P33"/>
  <c r="J34"/>
  <c r="P34"/>
  <c r="J35"/>
  <c r="P35"/>
  <c r="F43"/>
  <c r="F47"/>
  <c r="H5" i="32"/>
  <c r="V5"/>
  <c r="I6"/>
  <c r="S6"/>
  <c r="J7"/>
  <c r="P7"/>
  <c r="M8"/>
  <c r="F16"/>
  <c r="F19"/>
  <c r="F22"/>
  <c r="G43"/>
  <c r="J5" i="33"/>
  <c r="P5"/>
  <c r="M6"/>
  <c r="H7"/>
  <c r="V7"/>
  <c r="I8"/>
  <c r="S8"/>
  <c r="J9"/>
  <c r="P9"/>
  <c r="M10"/>
  <c r="H11"/>
  <c r="V11"/>
  <c r="I12"/>
  <c r="S12"/>
  <c r="J13"/>
  <c r="P13"/>
  <c r="M14"/>
  <c r="H15"/>
  <c r="V15"/>
  <c r="I16"/>
  <c r="S16"/>
  <c r="V17"/>
  <c r="J18"/>
  <c r="M18"/>
  <c r="H19"/>
  <c r="V19"/>
  <c r="I20"/>
  <c r="S20"/>
  <c r="J21"/>
  <c r="H22"/>
  <c r="V22"/>
  <c r="H5" i="34"/>
  <c r="V5"/>
  <c r="I6"/>
  <c r="S6"/>
  <c r="J7"/>
  <c r="P7"/>
  <c r="M8"/>
  <c r="H9"/>
  <c r="V9"/>
  <c r="H11"/>
  <c r="V11"/>
  <c r="M6" i="35"/>
  <c r="J7"/>
  <c r="P7"/>
  <c r="I8"/>
  <c r="S8"/>
  <c r="H9"/>
  <c r="V9"/>
  <c r="M10"/>
  <c r="J11"/>
  <c r="P11"/>
  <c r="I12"/>
  <c r="S12"/>
  <c r="H14"/>
  <c r="V14"/>
  <c r="I15"/>
  <c r="S15"/>
  <c r="J16"/>
  <c r="P16"/>
  <c r="M17"/>
  <c r="H18"/>
  <c r="V18"/>
  <c r="M19"/>
  <c r="J20"/>
  <c r="P20"/>
  <c r="I5" i="37"/>
  <c r="S5"/>
  <c r="J6"/>
  <c r="P6"/>
  <c r="M7"/>
  <c r="H8"/>
  <c r="V8"/>
  <c r="I9"/>
  <c r="S9"/>
  <c r="J10"/>
  <c r="P10"/>
  <c r="M11"/>
  <c r="H12"/>
  <c r="V12"/>
  <c r="I13"/>
  <c r="S13"/>
  <c r="J14"/>
  <c r="P14"/>
  <c r="S15"/>
  <c r="J16"/>
  <c r="P16"/>
  <c r="M17"/>
  <c r="H18"/>
  <c r="V18"/>
  <c r="I19"/>
  <c r="S19"/>
  <c r="J20"/>
  <c r="P20"/>
  <c r="V21"/>
  <c r="I22"/>
  <c r="S22"/>
  <c r="S23"/>
  <c r="J6" i="39"/>
  <c r="P6"/>
  <c r="M7"/>
  <c r="I9"/>
  <c r="I12"/>
  <c r="H7" i="40"/>
  <c r="V7"/>
  <c r="S8"/>
  <c r="J9"/>
  <c r="P9"/>
  <c r="M10"/>
  <c r="I12"/>
  <c r="H15"/>
  <c r="V15"/>
  <c r="S16"/>
  <c r="I18"/>
  <c r="H21"/>
  <c r="V21"/>
  <c r="S22"/>
  <c r="J23"/>
  <c r="P23"/>
  <c r="M33"/>
  <c r="I35"/>
  <c r="H38"/>
  <c r="V38"/>
  <c r="S39"/>
  <c r="J40"/>
  <c r="P40"/>
  <c r="M41"/>
  <c r="I43"/>
  <c r="I47"/>
  <c r="J7" i="41"/>
  <c r="J18"/>
  <c r="S21"/>
  <c r="J7" i="42"/>
  <c r="H13"/>
  <c r="V13"/>
  <c r="S14"/>
  <c r="P15"/>
  <c r="M16"/>
  <c r="I18"/>
  <c r="J23"/>
  <c r="H8" i="43"/>
  <c r="V8"/>
  <c r="S9"/>
  <c r="P10"/>
  <c r="M11"/>
  <c r="I13"/>
  <c r="J18"/>
  <c r="H19"/>
  <c r="S20"/>
  <c r="R5"/>
  <c r="V9" i="44"/>
  <c r="P11"/>
  <c r="S6" i="45"/>
  <c r="S8"/>
  <c r="S10"/>
  <c r="P27"/>
  <c r="H6" i="46"/>
  <c r="S11"/>
  <c r="R13" i="49"/>
  <c r="R29" i="51"/>
  <c r="M19" i="33"/>
  <c r="H20"/>
  <c r="V20"/>
  <c r="I21"/>
  <c r="P21"/>
  <c r="M22"/>
  <c r="M5" i="34"/>
  <c r="H6"/>
  <c r="V6"/>
  <c r="I7"/>
  <c r="S7"/>
  <c r="J8"/>
  <c r="P8"/>
  <c r="M9"/>
  <c r="M11"/>
  <c r="J6" i="35"/>
  <c r="P6"/>
  <c r="I7"/>
  <c r="S7"/>
  <c r="H8"/>
  <c r="V8"/>
  <c r="M9"/>
  <c r="J10"/>
  <c r="P10"/>
  <c r="I11"/>
  <c r="S11"/>
  <c r="H12"/>
  <c r="V12"/>
  <c r="M14"/>
  <c r="H15"/>
  <c r="V15"/>
  <c r="I16"/>
  <c r="S16"/>
  <c r="J17"/>
  <c r="P17"/>
  <c r="M18"/>
  <c r="J19"/>
  <c r="P19"/>
  <c r="I20"/>
  <c r="S20"/>
  <c r="H5" i="37"/>
  <c r="V5"/>
  <c r="I6"/>
  <c r="S6"/>
  <c r="J7"/>
  <c r="P7"/>
  <c r="M8"/>
  <c r="H9"/>
  <c r="V9"/>
  <c r="I10"/>
  <c r="S10"/>
  <c r="J11"/>
  <c r="P11"/>
  <c r="M12"/>
  <c r="H13"/>
  <c r="V13"/>
  <c r="I14"/>
  <c r="S14"/>
  <c r="V15"/>
  <c r="I16"/>
  <c r="S16"/>
  <c r="J17"/>
  <c r="P17"/>
  <c r="M18"/>
  <c r="H19"/>
  <c r="V19"/>
  <c r="I20"/>
  <c r="S20"/>
  <c r="J21"/>
  <c r="H22"/>
  <c r="V22"/>
  <c r="J23"/>
  <c r="V23"/>
  <c r="M6" i="39"/>
  <c r="F10"/>
  <c r="I10" s="1"/>
  <c r="I8"/>
  <c r="I11"/>
  <c r="H6" i="40"/>
  <c r="V6"/>
  <c r="S7"/>
  <c r="J8"/>
  <c r="P8"/>
  <c r="M9"/>
  <c r="I11"/>
  <c r="H14"/>
  <c r="V14"/>
  <c r="S15"/>
  <c r="J16"/>
  <c r="P16"/>
  <c r="H17"/>
  <c r="V17"/>
  <c r="H20"/>
  <c r="V20"/>
  <c r="S21"/>
  <c r="J22"/>
  <c r="P22"/>
  <c r="M23"/>
  <c r="I34"/>
  <c r="H37"/>
  <c r="V37"/>
  <c r="S38"/>
  <c r="J39"/>
  <c r="P39"/>
  <c r="M40"/>
  <c r="I42"/>
  <c r="H45"/>
  <c r="H46"/>
  <c r="V46"/>
  <c r="S47"/>
  <c r="P48"/>
  <c r="M49"/>
  <c r="I51"/>
  <c r="I6" i="41"/>
  <c r="J11"/>
  <c r="S13"/>
  <c r="P14"/>
  <c r="M15"/>
  <c r="I17"/>
  <c r="M19"/>
  <c r="V20"/>
  <c r="M23"/>
  <c r="I25"/>
  <c r="I6" i="42"/>
  <c r="J11"/>
  <c r="H17"/>
  <c r="V17"/>
  <c r="S18"/>
  <c r="P19"/>
  <c r="M20"/>
  <c r="I22"/>
  <c r="J6" i="43"/>
  <c r="H12"/>
  <c r="V12"/>
  <c r="S13"/>
  <c r="P14"/>
  <c r="M15"/>
  <c r="I17"/>
  <c r="I6" i="44"/>
  <c r="J11"/>
  <c r="V17"/>
  <c r="P19"/>
  <c r="P26" i="45"/>
  <c r="V10" i="46"/>
  <c r="P14"/>
  <c r="I6" i="48"/>
  <c r="H9"/>
  <c r="L13"/>
  <c r="I14" i="30"/>
  <c r="S14"/>
  <c r="J15"/>
  <c r="P15"/>
  <c r="I5" i="31"/>
  <c r="S5"/>
  <c r="J6"/>
  <c r="P6"/>
  <c r="M7"/>
  <c r="H8"/>
  <c r="V8"/>
  <c r="H13"/>
  <c r="P13"/>
  <c r="I14"/>
  <c r="M14"/>
  <c r="H17"/>
  <c r="P17"/>
  <c r="I18"/>
  <c r="M18"/>
  <c r="H24"/>
  <c r="H25"/>
  <c r="H26"/>
  <c r="H27"/>
  <c r="H28"/>
  <c r="H29"/>
  <c r="H30"/>
  <c r="H31"/>
  <c r="H32"/>
  <c r="H33"/>
  <c r="H34"/>
  <c r="H35"/>
  <c r="F45"/>
  <c r="F49"/>
  <c r="J5" i="32"/>
  <c r="P5"/>
  <c r="M6"/>
  <c r="H7"/>
  <c r="V7"/>
  <c r="I8"/>
  <c r="S8"/>
  <c r="F24"/>
  <c r="G37"/>
  <c r="G73"/>
  <c r="H5" i="33"/>
  <c r="V5"/>
  <c r="I6"/>
  <c r="S6"/>
  <c r="J7"/>
  <c r="P7"/>
  <c r="M8"/>
  <c r="H9"/>
  <c r="V9"/>
  <c r="I10"/>
  <c r="S10"/>
  <c r="J11"/>
  <c r="P11"/>
  <c r="M12"/>
  <c r="H13"/>
  <c r="V13"/>
  <c r="I14"/>
  <c r="S14"/>
  <c r="J15"/>
  <c r="P15"/>
  <c r="M16"/>
  <c r="I17"/>
  <c r="P17"/>
  <c r="S18"/>
  <c r="J19"/>
  <c r="P19"/>
  <c r="M20"/>
  <c r="H21"/>
  <c r="S21"/>
  <c r="J22"/>
  <c r="P22"/>
  <c r="J5" i="34"/>
  <c r="P5"/>
  <c r="M6"/>
  <c r="H7"/>
  <c r="V7"/>
  <c r="I8"/>
  <c r="S8"/>
  <c r="J9"/>
  <c r="P9"/>
  <c r="J10"/>
  <c r="J11"/>
  <c r="P11"/>
  <c r="I6" i="35"/>
  <c r="S6"/>
  <c r="H7"/>
  <c r="V7"/>
  <c r="M8"/>
  <c r="J9"/>
  <c r="P9"/>
  <c r="I10"/>
  <c r="S10"/>
  <c r="H11"/>
  <c r="V11"/>
  <c r="M12"/>
  <c r="J14"/>
  <c r="P14"/>
  <c r="M15"/>
  <c r="H16"/>
  <c r="V16"/>
  <c r="I17"/>
  <c r="S17"/>
  <c r="J18"/>
  <c r="P18"/>
  <c r="I19"/>
  <c r="S19"/>
  <c r="H20"/>
  <c r="V20"/>
  <c r="M5" i="37"/>
  <c r="H6"/>
  <c r="V6"/>
  <c r="I7"/>
  <c r="S7"/>
  <c r="J8"/>
  <c r="P8"/>
  <c r="M9"/>
  <c r="H10"/>
  <c r="V10"/>
  <c r="I11"/>
  <c r="S11"/>
  <c r="J12"/>
  <c r="P12"/>
  <c r="M13"/>
  <c r="H14"/>
  <c r="V14"/>
  <c r="J15"/>
  <c r="M15"/>
  <c r="H16"/>
  <c r="V16"/>
  <c r="I17"/>
  <c r="S17"/>
  <c r="J18"/>
  <c r="P18"/>
  <c r="M19"/>
  <c r="H20"/>
  <c r="V20"/>
  <c r="I21"/>
  <c r="P21"/>
  <c r="M22"/>
  <c r="I23"/>
  <c r="E10" i="39"/>
  <c r="H8"/>
  <c r="V8"/>
  <c r="U10"/>
  <c r="V10" s="1"/>
  <c r="S9"/>
  <c r="H11"/>
  <c r="V11"/>
  <c r="S12"/>
  <c r="J5" i="40"/>
  <c r="P5"/>
  <c r="M6"/>
  <c r="I8"/>
  <c r="H11"/>
  <c r="V11"/>
  <c r="S12"/>
  <c r="J13"/>
  <c r="P13"/>
  <c r="M14"/>
  <c r="I16"/>
  <c r="M17"/>
  <c r="S18"/>
  <c r="J19"/>
  <c r="P19"/>
  <c r="M20"/>
  <c r="I22"/>
  <c r="H34"/>
  <c r="V34"/>
  <c r="S35"/>
  <c r="J36"/>
  <c r="P36"/>
  <c r="M37"/>
  <c r="I39"/>
  <c r="H42"/>
  <c r="V42"/>
  <c r="S43"/>
  <c r="J44"/>
  <c r="P44"/>
  <c r="M45"/>
  <c r="H50"/>
  <c r="V50"/>
  <c r="S51"/>
  <c r="H5" i="41"/>
  <c r="V5"/>
  <c r="S6"/>
  <c r="P7"/>
  <c r="M8"/>
  <c r="I10"/>
  <c r="H16"/>
  <c r="V16"/>
  <c r="S17"/>
  <c r="P18"/>
  <c r="P22"/>
  <c r="H24"/>
  <c r="V24"/>
  <c r="S25"/>
  <c r="H5" i="42"/>
  <c r="V5"/>
  <c r="S6"/>
  <c r="P7"/>
  <c r="M8"/>
  <c r="I10"/>
  <c r="J15"/>
  <c r="H21"/>
  <c r="V21"/>
  <c r="S22"/>
  <c r="P23"/>
  <c r="J10" i="43"/>
  <c r="H16"/>
  <c r="V16"/>
  <c r="S17"/>
  <c r="P18"/>
  <c r="V19"/>
  <c r="P21"/>
  <c r="H9" i="44"/>
  <c r="S10"/>
  <c r="M12"/>
  <c r="I14"/>
  <c r="J19"/>
  <c r="S5" i="45"/>
  <c r="S7"/>
  <c r="S9"/>
  <c r="S7" i="46"/>
  <c r="H10"/>
  <c r="M13"/>
  <c r="L11" i="48"/>
  <c r="L18" i="49"/>
  <c r="M9" i="50"/>
  <c r="L36"/>
  <c r="I6" i="39"/>
  <c r="S6"/>
  <c r="J7"/>
  <c r="P7"/>
  <c r="D10"/>
  <c r="M8"/>
  <c r="T10"/>
  <c r="H9"/>
  <c r="V9"/>
  <c r="M11"/>
  <c r="H12"/>
  <c r="V12"/>
  <c r="I5" i="40"/>
  <c r="S5"/>
  <c r="J6"/>
  <c r="P6"/>
  <c r="M7"/>
  <c r="H8"/>
  <c r="V8"/>
  <c r="I9"/>
  <c r="S9"/>
  <c r="J10"/>
  <c r="P10"/>
  <c r="M11"/>
  <c r="H12"/>
  <c r="V12"/>
  <c r="I13"/>
  <c r="S13"/>
  <c r="J14"/>
  <c r="P14"/>
  <c r="M15"/>
  <c r="H16"/>
  <c r="V16"/>
  <c r="J17"/>
  <c r="P17"/>
  <c r="H18"/>
  <c r="V18"/>
  <c r="I19"/>
  <c r="S19"/>
  <c r="J20"/>
  <c r="P20"/>
  <c r="M21"/>
  <c r="H22"/>
  <c r="V22"/>
  <c r="I23"/>
  <c r="S23"/>
  <c r="J33"/>
  <c r="P33"/>
  <c r="M34"/>
  <c r="H35"/>
  <c r="V35"/>
  <c r="I36"/>
  <c r="S36"/>
  <c r="J37"/>
  <c r="P37"/>
  <c r="M38"/>
  <c r="H39"/>
  <c r="V39"/>
  <c r="I40"/>
  <c r="S40"/>
  <c r="J41"/>
  <c r="P41"/>
  <c r="M42"/>
  <c r="H43"/>
  <c r="V43"/>
  <c r="I44"/>
  <c r="S44"/>
  <c r="J45"/>
  <c r="P45"/>
  <c r="M46"/>
  <c r="H47"/>
  <c r="V47"/>
  <c r="I48"/>
  <c r="S48"/>
  <c r="J49"/>
  <c r="P49"/>
  <c r="M50"/>
  <c r="H51"/>
  <c r="V51"/>
  <c r="M5" i="41"/>
  <c r="H6"/>
  <c r="V6"/>
  <c r="I7"/>
  <c r="S7"/>
  <c r="J8"/>
  <c r="P8"/>
  <c r="M9"/>
  <c r="H10"/>
  <c r="V10"/>
  <c r="I11"/>
  <c r="S11"/>
  <c r="J12"/>
  <c r="P12"/>
  <c r="V13"/>
  <c r="I14"/>
  <c r="S14"/>
  <c r="J15"/>
  <c r="P15"/>
  <c r="M16"/>
  <c r="H17"/>
  <c r="V17"/>
  <c r="I18"/>
  <c r="S18"/>
  <c r="P19"/>
  <c r="M20"/>
  <c r="V21"/>
  <c r="S22"/>
  <c r="P23"/>
  <c r="M24"/>
  <c r="H25"/>
  <c r="V25"/>
  <c r="M5" i="42"/>
  <c r="H6"/>
  <c r="V6"/>
  <c r="I7"/>
  <c r="S7"/>
  <c r="J8"/>
  <c r="P8"/>
  <c r="M9"/>
  <c r="H10"/>
  <c r="V10"/>
  <c r="I11"/>
  <c r="S11"/>
  <c r="J12"/>
  <c r="P12"/>
  <c r="M13"/>
  <c r="H14"/>
  <c r="V14"/>
  <c r="I15"/>
  <c r="S15"/>
  <c r="J16"/>
  <c r="P16"/>
  <c r="M17"/>
  <c r="H18"/>
  <c r="V18"/>
  <c r="I19"/>
  <c r="S19"/>
  <c r="J20"/>
  <c r="P20"/>
  <c r="M21"/>
  <c r="H22"/>
  <c r="V22"/>
  <c r="I23"/>
  <c r="S23"/>
  <c r="I6" i="43"/>
  <c r="S6"/>
  <c r="J7"/>
  <c r="P7"/>
  <c r="M8"/>
  <c r="H9"/>
  <c r="V9"/>
  <c r="I10"/>
  <c r="S10"/>
  <c r="J11"/>
  <c r="P11"/>
  <c r="M12"/>
  <c r="H13"/>
  <c r="V13"/>
  <c r="I14"/>
  <c r="S14"/>
  <c r="J15"/>
  <c r="P15"/>
  <c r="M16"/>
  <c r="H17"/>
  <c r="V17"/>
  <c r="I18"/>
  <c r="S18"/>
  <c r="M19"/>
  <c r="Q5"/>
  <c r="I21"/>
  <c r="I5" i="44"/>
  <c r="H8"/>
  <c r="V8"/>
  <c r="S9"/>
  <c r="J10"/>
  <c r="P10"/>
  <c r="M11"/>
  <c r="I13"/>
  <c r="H16"/>
  <c r="V16"/>
  <c r="S17"/>
  <c r="J18"/>
  <c r="P18"/>
  <c r="M19"/>
  <c r="I21"/>
  <c r="J8" i="46"/>
  <c r="J14"/>
  <c r="D9" i="48"/>
  <c r="L7"/>
  <c r="L6" i="49"/>
  <c r="R17"/>
  <c r="O8" i="50"/>
  <c r="D14"/>
  <c r="P18"/>
  <c r="S21"/>
  <c r="M25"/>
  <c r="L15" i="51"/>
  <c r="I22"/>
  <c r="U28"/>
  <c r="H6" i="39"/>
  <c r="V6"/>
  <c r="I7"/>
  <c r="S7"/>
  <c r="G10"/>
  <c r="J10" s="1"/>
  <c r="J8"/>
  <c r="P8"/>
  <c r="M9"/>
  <c r="J11"/>
  <c r="P11"/>
  <c r="M12"/>
  <c r="H5" i="40"/>
  <c r="V5"/>
  <c r="I6"/>
  <c r="S6"/>
  <c r="J7"/>
  <c r="P7"/>
  <c r="M8"/>
  <c r="H9"/>
  <c r="V9"/>
  <c r="I10"/>
  <c r="S10"/>
  <c r="J11"/>
  <c r="P11"/>
  <c r="M12"/>
  <c r="H13"/>
  <c r="V13"/>
  <c r="I14"/>
  <c r="S14"/>
  <c r="J15"/>
  <c r="P15"/>
  <c r="M16"/>
  <c r="I17"/>
  <c r="S17"/>
  <c r="M18"/>
  <c r="H19"/>
  <c r="V19"/>
  <c r="I20"/>
  <c r="S20"/>
  <c r="J21"/>
  <c r="P21"/>
  <c r="M22"/>
  <c r="H23"/>
  <c r="V23"/>
  <c r="I33"/>
  <c r="S33"/>
  <c r="J34"/>
  <c r="P34"/>
  <c r="M35"/>
  <c r="H36"/>
  <c r="V36"/>
  <c r="I37"/>
  <c r="S37"/>
  <c r="J38"/>
  <c r="P38"/>
  <c r="M39"/>
  <c r="H40"/>
  <c r="V40"/>
  <c r="I41"/>
  <c r="S41"/>
  <c r="J42"/>
  <c r="P42"/>
  <c r="M43"/>
  <c r="H44"/>
  <c r="V44"/>
  <c r="I45"/>
  <c r="S45"/>
  <c r="J46"/>
  <c r="P46"/>
  <c r="M47"/>
  <c r="H48"/>
  <c r="V48"/>
  <c r="I49"/>
  <c r="S49"/>
  <c r="J50"/>
  <c r="P50"/>
  <c r="M51"/>
  <c r="J5" i="41"/>
  <c r="P5"/>
  <c r="M6"/>
  <c r="H7"/>
  <c r="V7"/>
  <c r="I8"/>
  <c r="S8"/>
  <c r="J9"/>
  <c r="P9"/>
  <c r="M10"/>
  <c r="H11"/>
  <c r="V11"/>
  <c r="I12"/>
  <c r="S12"/>
  <c r="J13"/>
  <c r="M13"/>
  <c r="H14"/>
  <c r="V14"/>
  <c r="I15"/>
  <c r="S15"/>
  <c r="J16"/>
  <c r="P16"/>
  <c r="M17"/>
  <c r="H18"/>
  <c r="V18"/>
  <c r="S19"/>
  <c r="P20"/>
  <c r="M21"/>
  <c r="V22"/>
  <c r="S23"/>
  <c r="J24"/>
  <c r="P24"/>
  <c r="M25"/>
  <c r="J5" i="42"/>
  <c r="P5"/>
  <c r="M6"/>
  <c r="H7"/>
  <c r="V7"/>
  <c r="I8"/>
  <c r="S8"/>
  <c r="J9"/>
  <c r="P9"/>
  <c r="M10"/>
  <c r="H11"/>
  <c r="V11"/>
  <c r="I12"/>
  <c r="S12"/>
  <c r="J13"/>
  <c r="P13"/>
  <c r="M14"/>
  <c r="H15"/>
  <c r="V15"/>
  <c r="I16"/>
  <c r="S16"/>
  <c r="J17"/>
  <c r="P17"/>
  <c r="M18"/>
  <c r="H19"/>
  <c r="V19"/>
  <c r="I20"/>
  <c r="S20"/>
  <c r="J21"/>
  <c r="P21"/>
  <c r="M22"/>
  <c r="H23"/>
  <c r="V23"/>
  <c r="H6" i="43"/>
  <c r="V6"/>
  <c r="I7"/>
  <c r="S7"/>
  <c r="J8"/>
  <c r="P8"/>
  <c r="M9"/>
  <c r="H10"/>
  <c r="V10"/>
  <c r="I11"/>
  <c r="S11"/>
  <c r="J12"/>
  <c r="P12"/>
  <c r="M13"/>
  <c r="H14"/>
  <c r="V14"/>
  <c r="I15"/>
  <c r="S15"/>
  <c r="J16"/>
  <c r="P16"/>
  <c r="M17"/>
  <c r="H18"/>
  <c r="V18"/>
  <c r="I20"/>
  <c r="F5"/>
  <c r="N5"/>
  <c r="H5" i="44"/>
  <c r="V5"/>
  <c r="S6"/>
  <c r="J7"/>
  <c r="P7"/>
  <c r="M8"/>
  <c r="I10"/>
  <c r="H13"/>
  <c r="V13"/>
  <c r="S14"/>
  <c r="J15"/>
  <c r="P15"/>
  <c r="M16"/>
  <c r="I18"/>
  <c r="H21"/>
  <c r="V21"/>
  <c r="S22"/>
  <c r="J23"/>
  <c r="P23"/>
  <c r="I5" i="45"/>
  <c r="I6"/>
  <c r="I7"/>
  <c r="I8"/>
  <c r="I9"/>
  <c r="I10"/>
  <c r="J26"/>
  <c r="J27"/>
  <c r="J12" i="46"/>
  <c r="R5" i="49"/>
  <c r="L10"/>
  <c r="R21"/>
  <c r="N14" i="50"/>
  <c r="V20"/>
  <c r="O24"/>
  <c r="P34"/>
  <c r="S37"/>
  <c r="M41"/>
  <c r="O14" i="51"/>
  <c r="G28"/>
  <c r="L31"/>
  <c r="V45" i="40"/>
  <c r="I46"/>
  <c r="S46"/>
  <c r="J47"/>
  <c r="P47"/>
  <c r="M48"/>
  <c r="H49"/>
  <c r="V49"/>
  <c r="I50"/>
  <c r="S50"/>
  <c r="J51"/>
  <c r="P51"/>
  <c r="I5" i="41"/>
  <c r="S5"/>
  <c r="J6"/>
  <c r="P6"/>
  <c r="M7"/>
  <c r="H8"/>
  <c r="V8"/>
  <c r="I9"/>
  <c r="S9"/>
  <c r="J10"/>
  <c r="P10"/>
  <c r="M11"/>
  <c r="H12"/>
  <c r="V12"/>
  <c r="I13"/>
  <c r="P13"/>
  <c r="M14"/>
  <c r="H15"/>
  <c r="V15"/>
  <c r="I16"/>
  <c r="S16"/>
  <c r="J17"/>
  <c r="P17"/>
  <c r="M18"/>
  <c r="V19"/>
  <c r="S20"/>
  <c r="P21"/>
  <c r="M22"/>
  <c r="V23"/>
  <c r="I24"/>
  <c r="S24"/>
  <c r="J25"/>
  <c r="P25"/>
  <c r="I5" i="42"/>
  <c r="S5"/>
  <c r="J6"/>
  <c r="P6"/>
  <c r="M7"/>
  <c r="H8"/>
  <c r="V8"/>
  <c r="I9"/>
  <c r="S9"/>
  <c r="J10"/>
  <c r="P10"/>
  <c r="M11"/>
  <c r="H12"/>
  <c r="V12"/>
  <c r="I13"/>
  <c r="S13"/>
  <c r="J14"/>
  <c r="P14"/>
  <c r="M15"/>
  <c r="H16"/>
  <c r="V16"/>
  <c r="I17"/>
  <c r="S17"/>
  <c r="J18"/>
  <c r="P18"/>
  <c r="M19"/>
  <c r="H20"/>
  <c r="V20"/>
  <c r="I21"/>
  <c r="S21"/>
  <c r="J22"/>
  <c r="P22"/>
  <c r="M23"/>
  <c r="M6" i="43"/>
  <c r="H7"/>
  <c r="V7"/>
  <c r="I8"/>
  <c r="S8"/>
  <c r="J9"/>
  <c r="P9"/>
  <c r="M10"/>
  <c r="H11"/>
  <c r="V11"/>
  <c r="I12"/>
  <c r="S12"/>
  <c r="J13"/>
  <c r="P13"/>
  <c r="M14"/>
  <c r="H15"/>
  <c r="V15"/>
  <c r="I16"/>
  <c r="S16"/>
  <c r="J17"/>
  <c r="P17"/>
  <c r="M18"/>
  <c r="H20"/>
  <c r="E5"/>
  <c r="H5" s="1"/>
  <c r="V20"/>
  <c r="U5"/>
  <c r="S21"/>
  <c r="S5" i="44"/>
  <c r="J6"/>
  <c r="P6"/>
  <c r="M7"/>
  <c r="I9"/>
  <c r="H12"/>
  <c r="V12"/>
  <c r="S13"/>
  <c r="J14"/>
  <c r="P14"/>
  <c r="M15"/>
  <c r="I17"/>
  <c r="H20"/>
  <c r="V20"/>
  <c r="S21"/>
  <c r="J22"/>
  <c r="P22"/>
  <c r="M23"/>
  <c r="H5" i="4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M5" i="46"/>
  <c r="I7"/>
  <c r="P8"/>
  <c r="M9"/>
  <c r="I11"/>
  <c r="F5" i="48"/>
  <c r="I10"/>
  <c r="R9" i="49"/>
  <c r="L14"/>
  <c r="L20" i="50"/>
  <c r="N30"/>
  <c r="V36"/>
  <c r="O40"/>
  <c r="P50"/>
  <c r="R13" i="51"/>
  <c r="H17"/>
  <c r="O30"/>
  <c r="J19" i="43"/>
  <c r="P19"/>
  <c r="D5"/>
  <c r="M20"/>
  <c r="L5"/>
  <c r="T5"/>
  <c r="H21"/>
  <c r="V21"/>
  <c r="M5" i="44"/>
  <c r="H6"/>
  <c r="V6"/>
  <c r="I7"/>
  <c r="S7"/>
  <c r="J8"/>
  <c r="P8"/>
  <c r="M9"/>
  <c r="H10"/>
  <c r="V10"/>
  <c r="I11"/>
  <c r="S11"/>
  <c r="J12"/>
  <c r="P12"/>
  <c r="M13"/>
  <c r="H14"/>
  <c r="V14"/>
  <c r="I15"/>
  <c r="S15"/>
  <c r="J16"/>
  <c r="P16"/>
  <c r="M17"/>
  <c r="H18"/>
  <c r="V18"/>
  <c r="I19"/>
  <c r="S19"/>
  <c r="J20"/>
  <c r="P20"/>
  <c r="M21"/>
  <c r="H22"/>
  <c r="V22"/>
  <c r="I23"/>
  <c r="S23"/>
  <c r="M5" i="4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I26"/>
  <c r="S26"/>
  <c r="I27"/>
  <c r="S27"/>
  <c r="J5" i="46"/>
  <c r="P5"/>
  <c r="M6"/>
  <c r="H7"/>
  <c r="V7"/>
  <c r="I8"/>
  <c r="S8"/>
  <c r="J9"/>
  <c r="P9"/>
  <c r="M10"/>
  <c r="H11"/>
  <c r="V11"/>
  <c r="I12"/>
  <c r="S12"/>
  <c r="J13"/>
  <c r="P13"/>
  <c r="S14"/>
  <c r="I5" i="48"/>
  <c r="G9"/>
  <c r="K9"/>
  <c r="L6"/>
  <c r="F8"/>
  <c r="L10"/>
  <c r="F12"/>
  <c r="H40"/>
  <c r="H42"/>
  <c r="H44"/>
  <c r="F8" i="49"/>
  <c r="O8"/>
  <c r="F12"/>
  <c r="O12"/>
  <c r="F16"/>
  <c r="O16"/>
  <c r="F20"/>
  <c r="O20"/>
  <c r="O6" i="50"/>
  <c r="L8"/>
  <c r="V8"/>
  <c r="S9"/>
  <c r="O12"/>
  <c r="M13"/>
  <c r="N18"/>
  <c r="P22"/>
  <c r="L24"/>
  <c r="V24"/>
  <c r="S25"/>
  <c r="O28"/>
  <c r="M29"/>
  <c r="N34"/>
  <c r="P38"/>
  <c r="L40"/>
  <c r="V40"/>
  <c r="S41"/>
  <c r="O44"/>
  <c r="M45"/>
  <c r="N50"/>
  <c r="C11" i="51"/>
  <c r="S11"/>
  <c r="G16"/>
  <c r="U16"/>
  <c r="R17"/>
  <c r="O18"/>
  <c r="L19"/>
  <c r="H21"/>
  <c r="I26"/>
  <c r="G32"/>
  <c r="U32"/>
  <c r="I19" i="43"/>
  <c r="S19"/>
  <c r="G5"/>
  <c r="J5" s="1"/>
  <c r="J20"/>
  <c r="K5"/>
  <c r="P20"/>
  <c r="O5"/>
  <c r="M21"/>
  <c r="J5" i="44"/>
  <c r="P5"/>
  <c r="M6"/>
  <c r="H7"/>
  <c r="V7"/>
  <c r="I8"/>
  <c r="S8"/>
  <c r="J9"/>
  <c r="P9"/>
  <c r="M10"/>
  <c r="H11"/>
  <c r="V11"/>
  <c r="I12"/>
  <c r="S12"/>
  <c r="J13"/>
  <c r="P13"/>
  <c r="M14"/>
  <c r="H15"/>
  <c r="V15"/>
  <c r="I16"/>
  <c r="S16"/>
  <c r="J17"/>
  <c r="P17"/>
  <c r="M18"/>
  <c r="H19"/>
  <c r="V19"/>
  <c r="I20"/>
  <c r="S20"/>
  <c r="J21"/>
  <c r="P21"/>
  <c r="M22"/>
  <c r="H23"/>
  <c r="V23"/>
  <c r="J5" i="45"/>
  <c r="P5"/>
  <c r="J6"/>
  <c r="P6"/>
  <c r="J7"/>
  <c r="P7"/>
  <c r="J8"/>
  <c r="P8"/>
  <c r="J9"/>
  <c r="P9"/>
  <c r="J10"/>
  <c r="P10"/>
  <c r="J11"/>
  <c r="P11"/>
  <c r="J12"/>
  <c r="P12"/>
  <c r="J13"/>
  <c r="P13"/>
  <c r="J14"/>
  <c r="P14"/>
  <c r="J15"/>
  <c r="P15"/>
  <c r="J16"/>
  <c r="P16"/>
  <c r="J17"/>
  <c r="P17"/>
  <c r="J18"/>
  <c r="P18"/>
  <c r="J19"/>
  <c r="P19"/>
  <c r="J20"/>
  <c r="P20"/>
  <c r="J21"/>
  <c r="P21"/>
  <c r="J22"/>
  <c r="P22"/>
  <c r="J23"/>
  <c r="P23"/>
  <c r="J24"/>
  <c r="P24"/>
  <c r="H26"/>
  <c r="H27"/>
  <c r="I5" i="46"/>
  <c r="S5"/>
  <c r="J6"/>
  <c r="P6"/>
  <c r="M7"/>
  <c r="H8"/>
  <c r="V8"/>
  <c r="I9"/>
  <c r="S9"/>
  <c r="J10"/>
  <c r="P10"/>
  <c r="M11"/>
  <c r="H12"/>
  <c r="V12"/>
  <c r="I13"/>
  <c r="S13"/>
  <c r="V14"/>
  <c r="L5" i="48"/>
  <c r="J9"/>
  <c r="F7"/>
  <c r="I8"/>
  <c r="F11"/>
  <c r="I12"/>
  <c r="R7" i="49"/>
  <c r="L8"/>
  <c r="R11"/>
  <c r="L12"/>
  <c r="R15"/>
  <c r="L16"/>
  <c r="R19"/>
  <c r="L20"/>
  <c r="P10" i="50"/>
  <c r="L12"/>
  <c r="V12"/>
  <c r="S13"/>
  <c r="O16"/>
  <c r="M17"/>
  <c r="N22"/>
  <c r="P26"/>
  <c r="L28"/>
  <c r="V28"/>
  <c r="S29"/>
  <c r="O32"/>
  <c r="M33"/>
  <c r="N38"/>
  <c r="P42"/>
  <c r="L44"/>
  <c r="V44"/>
  <c r="S45"/>
  <c r="O48"/>
  <c r="M49"/>
  <c r="I14" i="51"/>
  <c r="G20"/>
  <c r="U20"/>
  <c r="R21"/>
  <c r="O22"/>
  <c r="L23"/>
  <c r="H25"/>
  <c r="I30"/>
  <c r="I11" i="45"/>
  <c r="S11"/>
  <c r="I12"/>
  <c r="S12"/>
  <c r="I13"/>
  <c r="S13"/>
  <c r="I14"/>
  <c r="S14"/>
  <c r="I15"/>
  <c r="S15"/>
  <c r="I16"/>
  <c r="S16"/>
  <c r="I17"/>
  <c r="S17"/>
  <c r="I18"/>
  <c r="S18"/>
  <c r="I19"/>
  <c r="S19"/>
  <c r="I20"/>
  <c r="S20"/>
  <c r="I21"/>
  <c r="S21"/>
  <c r="I22"/>
  <c r="S22"/>
  <c r="I23"/>
  <c r="S23"/>
  <c r="I24"/>
  <c r="S24"/>
  <c r="M26"/>
  <c r="M27"/>
  <c r="H5" i="46"/>
  <c r="V5"/>
  <c r="I6"/>
  <c r="S6"/>
  <c r="J7"/>
  <c r="P7"/>
  <c r="M8"/>
  <c r="H9"/>
  <c r="V9"/>
  <c r="I10"/>
  <c r="S10"/>
  <c r="J11"/>
  <c r="P11"/>
  <c r="M12"/>
  <c r="H13"/>
  <c r="V13"/>
  <c r="F6" i="48"/>
  <c r="E9"/>
  <c r="F9" s="1"/>
  <c r="I7"/>
  <c r="L8"/>
  <c r="F10"/>
  <c r="I11"/>
  <c r="L12"/>
  <c r="H39"/>
  <c r="H41"/>
  <c r="H43"/>
  <c r="H45"/>
  <c r="F6" i="49"/>
  <c r="O6"/>
  <c r="F10"/>
  <c r="O10"/>
  <c r="F14"/>
  <c r="O14"/>
  <c r="F18"/>
  <c r="O18"/>
  <c r="N10" i="50"/>
  <c r="P14"/>
  <c r="L16"/>
  <c r="V16"/>
  <c r="S17"/>
  <c r="O20"/>
  <c r="M21"/>
  <c r="N26"/>
  <c r="P30"/>
  <c r="L32"/>
  <c r="V32"/>
  <c r="S33"/>
  <c r="O36"/>
  <c r="M37"/>
  <c r="N42"/>
  <c r="P46"/>
  <c r="L48"/>
  <c r="V48"/>
  <c r="S49"/>
  <c r="L10" i="51"/>
  <c r="K11"/>
  <c r="L11" s="1"/>
  <c r="H13"/>
  <c r="I18"/>
  <c r="G24"/>
  <c r="U24"/>
  <c r="R25"/>
  <c r="O26"/>
  <c r="L27"/>
  <c r="H29"/>
  <c r="L5" i="49"/>
  <c r="R6"/>
  <c r="L7"/>
  <c r="R8"/>
  <c r="L9"/>
  <c r="R10"/>
  <c r="L11"/>
  <c r="R12"/>
  <c r="L13"/>
  <c r="R14"/>
  <c r="L15"/>
  <c r="R16"/>
  <c r="L17"/>
  <c r="R18"/>
  <c r="L19"/>
  <c r="R20"/>
  <c r="L21"/>
  <c r="S6" i="50"/>
  <c r="N7"/>
  <c r="P7"/>
  <c r="L9"/>
  <c r="O9"/>
  <c r="V9"/>
  <c r="M10"/>
  <c r="S10"/>
  <c r="N11"/>
  <c r="P11"/>
  <c r="L13"/>
  <c r="O13"/>
  <c r="V13"/>
  <c r="M14"/>
  <c r="S14"/>
  <c r="N15"/>
  <c r="P15"/>
  <c r="L17"/>
  <c r="O17"/>
  <c r="V17"/>
  <c r="M18"/>
  <c r="S18"/>
  <c r="N19"/>
  <c r="P19"/>
  <c r="D19"/>
  <c r="L19" s="1"/>
  <c r="L21"/>
  <c r="O21"/>
  <c r="V21"/>
  <c r="M22"/>
  <c r="S22"/>
  <c r="N23"/>
  <c r="P23"/>
  <c r="L25"/>
  <c r="O25"/>
  <c r="V25"/>
  <c r="M26"/>
  <c r="S26"/>
  <c r="N27"/>
  <c r="P27"/>
  <c r="L29"/>
  <c r="O29"/>
  <c r="V29"/>
  <c r="M30"/>
  <c r="S30"/>
  <c r="N31"/>
  <c r="P31"/>
  <c r="L33"/>
  <c r="O33"/>
  <c r="V33"/>
  <c r="M34"/>
  <c r="S34"/>
  <c r="N35"/>
  <c r="P35"/>
  <c r="L37"/>
  <c r="O37"/>
  <c r="V37"/>
  <c r="M38"/>
  <c r="S38"/>
  <c r="N39"/>
  <c r="P39"/>
  <c r="L41"/>
  <c r="O41"/>
  <c r="V41"/>
  <c r="M42"/>
  <c r="S42"/>
  <c r="N43"/>
  <c r="P43"/>
  <c r="L45"/>
  <c r="O45"/>
  <c r="V45"/>
  <c r="M46"/>
  <c r="S46"/>
  <c r="N47"/>
  <c r="P47"/>
  <c r="L49"/>
  <c r="O49"/>
  <c r="V49"/>
  <c r="M50"/>
  <c r="S50"/>
  <c r="F11" i="51"/>
  <c r="I10"/>
  <c r="J11"/>
  <c r="N11"/>
  <c r="O11" s="1"/>
  <c r="O10"/>
  <c r="G13"/>
  <c r="U13"/>
  <c r="H14"/>
  <c r="R14"/>
  <c r="I15"/>
  <c r="O15"/>
  <c r="L16"/>
  <c r="G17"/>
  <c r="U17"/>
  <c r="H18"/>
  <c r="R18"/>
  <c r="I19"/>
  <c r="O19"/>
  <c r="L20"/>
  <c r="G21"/>
  <c r="U21"/>
  <c r="H22"/>
  <c r="R22"/>
  <c r="I23"/>
  <c r="O23"/>
  <c r="L24"/>
  <c r="G25"/>
  <c r="U25"/>
  <c r="H26"/>
  <c r="R26"/>
  <c r="I27"/>
  <c r="O27"/>
  <c r="L28"/>
  <c r="G29"/>
  <c r="U29"/>
  <c r="H30"/>
  <c r="R30"/>
  <c r="I31"/>
  <c r="O31"/>
  <c r="L32"/>
  <c r="G33"/>
  <c r="U33"/>
  <c r="H34"/>
  <c r="R34"/>
  <c r="F5" i="49"/>
  <c r="O5"/>
  <c r="F7"/>
  <c r="O7"/>
  <c r="F9"/>
  <c r="O9"/>
  <c r="F11"/>
  <c r="O11"/>
  <c r="F13"/>
  <c r="O13"/>
  <c r="F15"/>
  <c r="O15"/>
  <c r="F17"/>
  <c r="O17"/>
  <c r="F19"/>
  <c r="O19"/>
  <c r="F21"/>
  <c r="O21"/>
  <c r="N6" i="50"/>
  <c r="P6"/>
  <c r="V6"/>
  <c r="M7"/>
  <c r="S7"/>
  <c r="N8"/>
  <c r="P8"/>
  <c r="L10"/>
  <c r="O10"/>
  <c r="V10"/>
  <c r="M11"/>
  <c r="S11"/>
  <c r="N12"/>
  <c r="P12"/>
  <c r="L14"/>
  <c r="O14"/>
  <c r="V14"/>
  <c r="M15"/>
  <c r="S15"/>
  <c r="N16"/>
  <c r="P16"/>
  <c r="L18"/>
  <c r="O18"/>
  <c r="V18"/>
  <c r="M19"/>
  <c r="S19"/>
  <c r="N20"/>
  <c r="P20"/>
  <c r="L22"/>
  <c r="O22"/>
  <c r="V22"/>
  <c r="M23"/>
  <c r="S23"/>
  <c r="N24"/>
  <c r="P24"/>
  <c r="L26"/>
  <c r="O26"/>
  <c r="V26"/>
  <c r="M27"/>
  <c r="S27"/>
  <c r="N28"/>
  <c r="P28"/>
  <c r="L30"/>
  <c r="O30"/>
  <c r="V30"/>
  <c r="M31"/>
  <c r="S31"/>
  <c r="N32"/>
  <c r="P32"/>
  <c r="L34"/>
  <c r="O34"/>
  <c r="V34"/>
  <c r="M35"/>
  <c r="S35"/>
  <c r="N36"/>
  <c r="P36"/>
  <c r="L38"/>
  <c r="O38"/>
  <c r="V38"/>
  <c r="M39"/>
  <c r="S39"/>
  <c r="N40"/>
  <c r="P40"/>
  <c r="L42"/>
  <c r="O42"/>
  <c r="V42"/>
  <c r="M43"/>
  <c r="S43"/>
  <c r="N44"/>
  <c r="P44"/>
  <c r="L46"/>
  <c r="O46"/>
  <c r="V46"/>
  <c r="M47"/>
  <c r="S47"/>
  <c r="N48"/>
  <c r="P48"/>
  <c r="L50"/>
  <c r="O50"/>
  <c r="V50"/>
  <c r="E11" i="51"/>
  <c r="H10"/>
  <c r="M11"/>
  <c r="Q11"/>
  <c r="R11" s="1"/>
  <c r="R10"/>
  <c r="L13"/>
  <c r="G14"/>
  <c r="U14"/>
  <c r="H15"/>
  <c r="R15"/>
  <c r="I16"/>
  <c r="O16"/>
  <c r="L17"/>
  <c r="G18"/>
  <c r="U18"/>
  <c r="H19"/>
  <c r="R19"/>
  <c r="I20"/>
  <c r="O20"/>
  <c r="L21"/>
  <c r="G22"/>
  <c r="U22"/>
  <c r="H23"/>
  <c r="R23"/>
  <c r="I24"/>
  <c r="O24"/>
  <c r="L25"/>
  <c r="G26"/>
  <c r="U26"/>
  <c r="H27"/>
  <c r="R27"/>
  <c r="I28"/>
  <c r="O28"/>
  <c r="L29"/>
  <c r="G30"/>
  <c r="U30"/>
  <c r="H31"/>
  <c r="R31"/>
  <c r="I32"/>
  <c r="O32"/>
  <c r="L33"/>
  <c r="G34"/>
  <c r="U34"/>
  <c r="L7" i="50"/>
  <c r="O7"/>
  <c r="V7"/>
  <c r="M8"/>
  <c r="S8"/>
  <c r="N9"/>
  <c r="P9"/>
  <c r="L11"/>
  <c r="O11"/>
  <c r="V11"/>
  <c r="M12"/>
  <c r="S12"/>
  <c r="N13"/>
  <c r="P13"/>
  <c r="L15"/>
  <c r="O15"/>
  <c r="V15"/>
  <c r="M16"/>
  <c r="S16"/>
  <c r="N17"/>
  <c r="P17"/>
  <c r="O19"/>
  <c r="V19"/>
  <c r="M20"/>
  <c r="S20"/>
  <c r="N21"/>
  <c r="P21"/>
  <c r="L23"/>
  <c r="O23"/>
  <c r="V23"/>
  <c r="M24"/>
  <c r="S24"/>
  <c r="N25"/>
  <c r="P25"/>
  <c r="L27"/>
  <c r="O27"/>
  <c r="V27"/>
  <c r="M28"/>
  <c r="S28"/>
  <c r="N29"/>
  <c r="P29"/>
  <c r="L31"/>
  <c r="O31"/>
  <c r="V31"/>
  <c r="M32"/>
  <c r="S32"/>
  <c r="N33"/>
  <c r="P33"/>
  <c r="L35"/>
  <c r="O35"/>
  <c r="V35"/>
  <c r="M36"/>
  <c r="S36"/>
  <c r="N37"/>
  <c r="P37"/>
  <c r="L39"/>
  <c r="O39"/>
  <c r="V39"/>
  <c r="M40"/>
  <c r="S40"/>
  <c r="N41"/>
  <c r="P41"/>
  <c r="L43"/>
  <c r="O43"/>
  <c r="V43"/>
  <c r="M44"/>
  <c r="S44"/>
  <c r="N45"/>
  <c r="P45"/>
  <c r="L47"/>
  <c r="O47"/>
  <c r="V47"/>
  <c r="M48"/>
  <c r="S48"/>
  <c r="N49"/>
  <c r="P49"/>
  <c r="G10" i="51"/>
  <c r="D11"/>
  <c r="G11" s="1"/>
  <c r="P11"/>
  <c r="U10"/>
  <c r="T11"/>
  <c r="U11" s="1"/>
  <c r="I13"/>
  <c r="O13"/>
  <c r="L14"/>
  <c r="G15"/>
  <c r="U15"/>
  <c r="H16"/>
  <c r="R16"/>
  <c r="I17"/>
  <c r="O17"/>
  <c r="L18"/>
  <c r="G19"/>
  <c r="U19"/>
  <c r="H20"/>
  <c r="R20"/>
  <c r="I21"/>
  <c r="O21"/>
  <c r="L22"/>
  <c r="G23"/>
  <c r="U23"/>
  <c r="H24"/>
  <c r="R24"/>
  <c r="I25"/>
  <c r="O25"/>
  <c r="L26"/>
  <c r="G27"/>
  <c r="U27"/>
  <c r="H28"/>
  <c r="R28"/>
  <c r="I29"/>
  <c r="O29"/>
  <c r="L30"/>
  <c r="G31"/>
  <c r="U31"/>
  <c r="H32"/>
  <c r="R32"/>
  <c r="I33"/>
  <c r="O33"/>
  <c r="L34"/>
  <c r="R33"/>
  <c r="I34"/>
  <c r="O34"/>
  <c r="I8" i="19"/>
  <c r="H37"/>
  <c r="J37" s="1"/>
  <c r="I67"/>
  <c r="I38"/>
  <c r="I50"/>
  <c r="H24"/>
  <c r="J24" s="1"/>
  <c r="H7"/>
  <c r="I20"/>
  <c r="I25"/>
  <c r="H66"/>
  <c r="J66" s="1"/>
  <c r="I7"/>
  <c r="H11"/>
  <c r="I12"/>
  <c r="H23"/>
  <c r="J23" s="1"/>
  <c r="I24"/>
  <c r="H53"/>
  <c r="I54"/>
  <c r="H20"/>
  <c r="J20" s="1"/>
  <c r="I21"/>
  <c r="I34"/>
  <c r="H38"/>
  <c r="I39"/>
  <c r="H67"/>
  <c r="J67" s="1"/>
  <c r="I68"/>
  <c r="H10"/>
  <c r="J10" s="1"/>
  <c r="I11"/>
  <c r="H34"/>
  <c r="I35"/>
  <c r="H52"/>
  <c r="J52" s="1"/>
  <c r="I53"/>
  <c r="I64"/>
  <c r="H65" l="1"/>
  <c r="J65" s="1"/>
  <c r="I65"/>
  <c r="H36"/>
  <c r="J36" s="1"/>
  <c r="I36"/>
  <c r="H13"/>
  <c r="J13" s="1"/>
  <c r="I13"/>
  <c r="I137" i="20"/>
  <c r="I129"/>
  <c r="I115"/>
  <c r="I107"/>
  <c r="J49" i="19"/>
  <c r="I86" i="20"/>
  <c r="I78"/>
  <c r="I63"/>
  <c r="I55"/>
  <c r="J50" i="19"/>
  <c r="J21"/>
  <c r="H7" i="30"/>
  <c r="I39" i="20"/>
  <c r="I31"/>
  <c r="I130"/>
  <c r="I138"/>
  <c r="J79" i="19"/>
  <c r="I19" i="20"/>
  <c r="I54"/>
  <c r="H51" i="19"/>
  <c r="I51"/>
  <c r="H26"/>
  <c r="I26"/>
  <c r="J34"/>
  <c r="J7"/>
  <c r="H11" i="51"/>
  <c r="P5" i="43"/>
  <c r="I5"/>
  <c r="S5"/>
  <c r="I139" i="20"/>
  <c r="I131"/>
  <c r="I102"/>
  <c r="I88"/>
  <c r="I80"/>
  <c r="I65"/>
  <c r="I57"/>
  <c r="J68" i="19"/>
  <c r="J39"/>
  <c r="J12"/>
  <c r="I108" i="20"/>
  <c r="I112"/>
  <c r="I41"/>
  <c r="I33"/>
  <c r="I134"/>
  <c r="I15"/>
  <c r="I58"/>
  <c r="I13"/>
  <c r="I66"/>
  <c r="I9"/>
  <c r="H55" i="19"/>
  <c r="J55" s="1"/>
  <c r="I55"/>
  <c r="H40"/>
  <c r="J40" s="1"/>
  <c r="I40"/>
  <c r="J11"/>
  <c r="V5" i="43"/>
  <c r="I133" i="20"/>
  <c r="I125"/>
  <c r="I111"/>
  <c r="I103"/>
  <c r="I90"/>
  <c r="I82"/>
  <c r="I67"/>
  <c r="I59"/>
  <c r="J64" i="19"/>
  <c r="J35"/>
  <c r="J8"/>
  <c r="V7" i="30"/>
  <c r="I43" i="20"/>
  <c r="I35"/>
  <c r="I81"/>
  <c r="I21"/>
  <c r="I89"/>
  <c r="I17"/>
  <c r="I126"/>
  <c r="I77"/>
  <c r="H69" i="19"/>
  <c r="J69" s="1"/>
  <c r="I69"/>
  <c r="H22"/>
  <c r="J22" s="1"/>
  <c r="I22"/>
  <c r="H9"/>
  <c r="J9" s="1"/>
  <c r="I9"/>
  <c r="J53"/>
  <c r="J38"/>
  <c r="I11" i="51"/>
  <c r="L9" i="48"/>
  <c r="M5" i="43"/>
  <c r="H10" i="39"/>
  <c r="I9" i="48"/>
  <c r="M7" i="30"/>
  <c r="I135" i="20"/>
  <c r="I127"/>
  <c r="I100"/>
  <c r="I84"/>
  <c r="I76"/>
  <c r="I61"/>
  <c r="I53"/>
  <c r="I60"/>
  <c r="I20"/>
  <c r="I12"/>
  <c r="J54" i="19"/>
  <c r="J25"/>
  <c r="I116" i="20"/>
  <c r="I44"/>
  <c r="I36"/>
  <c r="I104"/>
  <c r="I37"/>
  <c r="I29"/>
  <c r="I62"/>
  <c r="I113"/>
  <c r="I105"/>
  <c r="I11"/>
  <c r="J26" i="19" l="1"/>
  <c r="J51"/>
</calcChain>
</file>

<file path=xl/sharedStrings.xml><?xml version="1.0" encoding="utf-8"?>
<sst xmlns="http://schemas.openxmlformats.org/spreadsheetml/2006/main" count="2328" uniqueCount="569">
  <si>
    <t>ENCUESTA DE TURISMO RECEPTIVO DEL CABILDO DE TENERIFE</t>
  </si>
  <si>
    <t>I trimestre 2011</t>
  </si>
  <si>
    <t>INDICE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</si>
  <si>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</si>
  <si>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</si>
  <si>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</si>
  <si>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</si>
  <si>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</si>
  <si>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</si>
  <si>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</si>
  <si>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ORIGEN SEGÚN SERVICIOS CONTRATADOS</t>
  </si>
  <si>
    <t>GASTO EN DESTINO SEGÚN CONCEPTOS</t>
  </si>
  <si>
    <t>GASTO MEDIO EN DESTINO SEGÚN CONCEPTOS DE QUIÉNES GASTAN</t>
  </si>
  <si>
    <t>GASTO SEGÚN MERCADOS</t>
  </si>
  <si>
    <t>GASTO Y ESTIMACIÓN DE INGRESOS POR GRUPOS DE EDAD</t>
  </si>
  <si>
    <t>GASTO Y ESTIMACIÓN DE INGRESOS POR NACIONALIDAD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</si>
  <si>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</si>
  <si>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</si>
  <si>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</si>
  <si>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</si>
  <si>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</si>
  <si>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</si>
  <si>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</si>
  <si>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FORMULA DE CONTRATACIÓN POR MERCADOS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</si>
  <si>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</si>
  <si>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</si>
  <si>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</si>
  <si>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</si>
  <si>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</si>
  <si>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</si>
  <si>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</si>
  <si>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</si>
  <si>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</si>
  <si>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</si>
  <si>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</si>
  <si>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ASPECTOS NEGATIVOS DEL VIAJE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</si>
  <si>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</si>
  <si>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</si>
  <si>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</si>
  <si>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</si>
  <si>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</si>
  <si>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</si>
  <si>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</si>
  <si>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</si>
  <si>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</si>
  <si>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</si>
  <si>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</si>
  <si>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</si>
  <si>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</si>
  <si>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</si>
  <si>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</si>
  <si>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DISTRIBUCIÓN POR EDADES DE LOS TURISTAS  (%)</t>
  </si>
  <si>
    <t>I trimestre 2010</t>
  </si>
  <si>
    <t>var 11/10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</si>
  <si>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</si>
  <si>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</si>
  <si>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</si>
  <si>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</si>
  <si>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</si>
  <si>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</si>
  <si>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</si>
  <si>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</si>
  <si>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</si>
  <si>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</si>
  <si>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</si>
  <si>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Fuente: Encuesta al Turismo Receptivo Cabildo Tenerife
Elaboración: Turismo de Tenerife</t>
  </si>
  <si>
    <t>TABLA</t>
  </si>
  <si>
    <t>dif.08/07</t>
  </si>
  <si>
    <t>dif.09/08</t>
  </si>
  <si>
    <t>dif.10/09</t>
  </si>
  <si>
    <t>dif.  Invierno 
08-09/09-10</t>
  </si>
  <si>
    <t>Dif 11/10</t>
  </si>
  <si>
    <t>Dinamarca</t>
  </si>
  <si>
    <t>Bélgica</t>
  </si>
  <si>
    <t>Suecia</t>
  </si>
  <si>
    <t>Reino Unido</t>
  </si>
  <si>
    <t>Noruega</t>
  </si>
  <si>
    <t>Total nórdicos</t>
  </si>
  <si>
    <t>Francia</t>
  </si>
  <si>
    <t>Alemania</t>
  </si>
  <si>
    <t>Finlandia</t>
  </si>
  <si>
    <t>Suiza + Austria</t>
  </si>
  <si>
    <t>Todos los países</t>
  </si>
  <si>
    <t>Holanda</t>
  </si>
  <si>
    <t>Italia</t>
  </si>
  <si>
    <t xml:space="preserve">Irlanda </t>
  </si>
  <si>
    <t>Rusia</t>
  </si>
  <si>
    <t>Península</t>
  </si>
  <si>
    <t>n.d.</t>
  </si>
  <si>
    <t>-</t>
  </si>
  <si>
    <t>España</t>
  </si>
  <si>
    <t>Canarias</t>
  </si>
  <si>
    <t>GRÁFICA</t>
  </si>
  <si>
    <t>DISTRIBUCIÓN DE LA RENTA MEDIA FAMILIAR DE LOS TURISTAS DE TENERIFE (%)</t>
  </si>
  <si>
    <t>var.  Invierno 
08-09/09-10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</si>
  <si>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</si>
  <si>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</si>
  <si>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</si>
  <si>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</si>
  <si>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</si>
  <si>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</si>
  <si>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</si>
  <si>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</si>
  <si>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</si>
  <si>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</si>
  <si>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</si>
  <si>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I trimestre 2010**</t>
  </si>
  <si>
    <t>I trimestre 2011*</t>
  </si>
  <si>
    <t>Var.11/10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</si>
  <si>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</si>
  <si>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</si>
  <si>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</si>
  <si>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</si>
  <si>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</si>
  <si>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</si>
  <si>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</si>
  <si>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</si>
  <si>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</si>
  <si>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diciebmbre 2010.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</si>
  <si>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t>RENTA MEDIA FAMILIAR DE LOS TURISTAS DE TENERIFE SEGÚN MERCADOS (€)</t>
  </si>
  <si>
    <t>dif. respecto 
 renta media 
2009</t>
  </si>
  <si>
    <t>Posición respecto
 Renta media 
2010</t>
  </si>
  <si>
    <t>Posición respecto
 Renta media 
Ene-Sep 2010</t>
  </si>
  <si>
    <t>,</t>
  </si>
  <si>
    <t>dif. respecto renta media año 2010</t>
  </si>
  <si>
    <t>dif. respecto renta media año 2011</t>
  </si>
  <si>
    <t>** Cambio metodológico en los intervalos de renta: los datos 2010 hacen referencia a los datos recogidos de julio a diciembre 2010.
Fuente: Encuesta al Turismo Receptivo Cabildo Tenerife
Elaboración: Turismo de Tenerife</t>
  </si>
  <si>
    <t>RELACIÓN CON LOS ACOMPAÑANTES DE LOS TURISTAS EN TENERIFE (%)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</si>
  <si>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</si>
  <si>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</si>
  <si>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</si>
  <si>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</si>
  <si>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</si>
  <si>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</si>
  <si>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</si>
  <si>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</si>
  <si>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</si>
  <si>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</si>
  <si>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</si>
  <si>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</si>
  <si>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</si>
  <si>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</si>
  <si>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</si>
  <si>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</si>
  <si>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</si>
  <si>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</si>
  <si>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GASTO MEDIO EN ORIGEN SEGÚN CONCEPTOS</t>
  </si>
  <si>
    <t>Peso Partidas</t>
  </si>
  <si>
    <t>Gasto en origen*</t>
  </si>
  <si>
    <t>Vuelo</t>
  </si>
  <si>
    <t>Alojamiento</t>
  </si>
  <si>
    <t>Otros servicios</t>
  </si>
  <si>
    <t>* El gasto en origen es la media de gasto de quienes responden a la distribución de los servicios pagados en origen (vuelo, alojamiento y otros ss)</t>
  </si>
  <si>
    <t>GASTO MEDIO DE LOS TURISTA SEGÚN MERCADOS 
 (Euros)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</si>
  <si>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</si>
  <si>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</si>
  <si>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</si>
  <si>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</si>
  <si>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</si>
  <si>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</si>
  <si>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</si>
  <si>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</si>
  <si>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</si>
  <si>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I semestre 2010</t>
  </si>
  <si>
    <t>Var I semestre 10/09</t>
  </si>
  <si>
    <t xml:space="preserve">GASTO MEDIO DIARIO DE LOS TURISTAS EN DESTINO SEGÚN CONCEPTO (€/persona/día) </t>
  </si>
  <si>
    <t>(€/persona/día)</t>
  </si>
  <si>
    <t>Peso cada concepto   año 2010</t>
  </si>
  <si>
    <t>Peso cada concepto   Invierno  09-10</t>
  </si>
  <si>
    <t>Peso cada concepto   semestre 10/09</t>
  </si>
  <si>
    <t>Peso cada concepto   Ene-sep 2010</t>
  </si>
  <si>
    <t>Peso cada concepto   I trimestre11/10</t>
  </si>
  <si>
    <t>Restaurantes</t>
  </si>
  <si>
    <t>Compras</t>
  </si>
  <si>
    <t>Compras de comida</t>
  </si>
  <si>
    <t>Extras alojamiento</t>
  </si>
  <si>
    <t>Excursiones organizadas</t>
  </si>
  <si>
    <t>Alquiler de coche</t>
  </si>
  <si>
    <t>Alojamiento pagado en destino</t>
  </si>
  <si>
    <t>Ocio/ diversión/cultura</t>
  </si>
  <si>
    <t>Transporte público</t>
  </si>
  <si>
    <t>Ocio nocturno</t>
  </si>
  <si>
    <t>Otros servicios fuera del alojamiento</t>
  </si>
  <si>
    <t>Actividades deportivas</t>
  </si>
  <si>
    <t>Tratamientos salud</t>
  </si>
  <si>
    <t>Time sharing</t>
  </si>
  <si>
    <t>Otros gastos</t>
  </si>
  <si>
    <t>Casinos</t>
  </si>
  <si>
    <t>Total</t>
  </si>
  <si>
    <t xml:space="preserve">FUENTE: Encuesta al Turismo Receptivo, Cabildo Insular de Tenerife. ELABORACIÓN: Turismo de Tenerife </t>
  </si>
  <si>
    <t xml:space="preserve">GASTO MEDIO DIARIO DE LOS TURISTAS EN DESTINO SEGÚN CONCEPTO (€/persona) </t>
  </si>
  <si>
    <t>(€/persona)</t>
  </si>
  <si>
    <t>GASTO MEDIO DIARIO DE LOS TURISTAS EN DESTINO SEGÚN CONCEPTO (€/persona/día). (Base: Personas que gastan)</t>
  </si>
  <si>
    <t xml:space="preserve">         </t>
  </si>
  <si>
    <t xml:space="preserve">GASTO TURÍSTICO E INGRESOS POR ESTIMACIÓN DEL GASTO EN DESTINO
</t>
  </si>
  <si>
    <t>Segmento de edad</t>
  </si>
  <si>
    <t>Peso</t>
  </si>
  <si>
    <t>Estimación nº de turistas</t>
  </si>
  <si>
    <t>Gasto por turista (€)</t>
  </si>
  <si>
    <t>Estimación de ingresos turísticos (€)</t>
  </si>
  <si>
    <t xml:space="preserve">origen </t>
  </si>
  <si>
    <t>destino</t>
  </si>
  <si>
    <t xml:space="preserve">Ingresos en origen que repercuten en destino (53%) </t>
  </si>
  <si>
    <t>Ingresos en destino</t>
  </si>
  <si>
    <t xml:space="preserve"> Estimación total</t>
  </si>
  <si>
    <t>15 a 25 años</t>
  </si>
  <si>
    <t>Más de 60 años</t>
  </si>
  <si>
    <t>FUENTE: Encuesta al Turismo Receptivo, Cabildo Insular de Tenerife. ELABORACIÓN: Turismo de Tenerife</t>
  </si>
  <si>
    <t>FUENTE: Encuesta al Turismo Receptivo, Cabildo Insular de Tenerife. 
ELABORACIÓN: Turismo de Tenerife</t>
  </si>
  <si>
    <t>AÑO 2010</t>
  </si>
  <si>
    <t>I TRIMESTRE 2011</t>
  </si>
  <si>
    <t>I TRIMESTRE 2010</t>
  </si>
  <si>
    <t>Irlanda</t>
  </si>
  <si>
    <t>semestrre</t>
  </si>
  <si>
    <t>semestre 2010</t>
  </si>
  <si>
    <t>enero-septiembre 2010</t>
  </si>
  <si>
    <t>Buceo deportivo/fotográfico</t>
  </si>
  <si>
    <t>Bike</t>
  </si>
  <si>
    <t>Golf (excluidos minigolf y campos de práctica)</t>
  </si>
  <si>
    <t>Tratamientos de salud (hidroterapia, masajes,...)</t>
  </si>
  <si>
    <t xml:space="preserve">Navegación (vela/ pesca deportivas) </t>
  </si>
  <si>
    <t>Excursión a otra isla canaria (en el día)</t>
  </si>
  <si>
    <t>Surf / windsurf</t>
  </si>
  <si>
    <t>Visita a parques temáticos (zoológicos, botánicos, acuáticos)</t>
  </si>
  <si>
    <t>Observación de cetáceos (en barco)</t>
  </si>
  <si>
    <t>Visita a museos, conciertos, exposiciones</t>
  </si>
  <si>
    <t>Senderismo (a pié, más de una hora, fuera de áreas urbanas)</t>
  </si>
  <si>
    <t>Fiestas y eventos populares (fiestas populares, carnavales,…)</t>
  </si>
  <si>
    <t>Observación de estrellas</t>
  </si>
  <si>
    <t>Birdwatching</t>
  </si>
  <si>
    <t>Rutas a caballo</t>
  </si>
  <si>
    <t>Otras actividades</t>
  </si>
  <si>
    <t>NIVEL DE FIDELIDAD: PORCENTAJE DE REPETICIÓN DE VISITAS A TENERIFE  SEGÚN MERCADOS (%)</t>
  </si>
  <si>
    <t>Ene-Sep 2009</t>
  </si>
  <si>
    <t>Ene-Sep 2010</t>
  </si>
  <si>
    <t>1ª visita</t>
  </si>
  <si>
    <t>repetidor</t>
  </si>
  <si>
    <t>nueva versión;: ultimos 5 años</t>
  </si>
  <si>
    <t>NIVEL DE FIDELIDAD: PORCENTAJE DE REPETICIÓN DE VISITAS A TENERIFE  SEGÚN MERCADOS (%) ÚLTIMOS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</si>
  <si>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</si>
  <si>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</si>
  <si>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</si>
  <si>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</si>
  <si>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</si>
  <si>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</si>
  <si>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</si>
  <si>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</si>
  <si>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</si>
  <si>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</si>
  <si>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</si>
  <si>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</si>
  <si>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</si>
  <si>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</si>
  <si>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</si>
  <si>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</si>
  <si>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</si>
  <si>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</si>
  <si>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</si>
  <si>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</si>
  <si>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</si>
  <si>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</si>
  <si>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</si>
  <si>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</si>
  <si>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</si>
  <si>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</si>
  <si>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</si>
  <si>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</si>
  <si>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</si>
  <si>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</si>
  <si>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</si>
  <si>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</si>
  <si>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</si>
  <si>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</si>
  <si>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</si>
  <si>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</si>
  <si>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</si>
  <si>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</si>
  <si>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</si>
  <si>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</si>
  <si>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</si>
  <si>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</si>
  <si>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</si>
  <si>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</si>
  <si>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</si>
  <si>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</si>
  <si>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</si>
  <si>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</si>
  <si>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</si>
  <si>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</si>
  <si>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</si>
  <si>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Agencia de viajes real (origen)</t>
  </si>
  <si>
    <t>Agencia de viajes a través fax, phone etc.</t>
  </si>
  <si>
    <t>Web de viajes (origen)</t>
  </si>
  <si>
    <t>Web de la compañía aérea</t>
  </si>
  <si>
    <t>Personalmente en la compañía aérea</t>
  </si>
  <si>
    <t>Compañía aérea a través fax, phone etc.</t>
  </si>
  <si>
    <t>FORMULA DE CONTRATACIÓN DEL ALOJAMIENTO (%)</t>
  </si>
  <si>
    <t>Web del alojamiento</t>
  </si>
  <si>
    <t>Agencia real o inmobiliaria (origen)</t>
  </si>
  <si>
    <t>Directamente fax, phone etc.</t>
  </si>
  <si>
    <t>En Tenerife</t>
  </si>
  <si>
    <t>Propietario</t>
  </si>
  <si>
    <t>Cesión gratuita</t>
  </si>
  <si>
    <t>Cesión pagada</t>
  </si>
  <si>
    <t>Intercambio</t>
  </si>
  <si>
    <t>Premio/regalo</t>
  </si>
  <si>
    <t>NUEVA VERSIÓN</t>
  </si>
  <si>
    <t>2010 **</t>
  </si>
  <si>
    <t>turoperador:pers/tf/fax</t>
  </si>
  <si>
    <t>turoperador: portal web</t>
  </si>
  <si>
    <t>agencia:pers/tf/fax</t>
  </si>
  <si>
    <t>agencia:portal web</t>
  </si>
  <si>
    <t>compañía:pers/tf/fax</t>
  </si>
  <si>
    <t>compañía:portal web</t>
  </si>
  <si>
    <t>compañía:web compañía</t>
  </si>
  <si>
    <r>
      <rPr>
        <b/>
        <sz val="8"/>
        <color theme="3" tint="-0.249977111117893"/>
        <rFont val="Calibri"/>
        <family val="2"/>
        <scheme val="minor"/>
      </rP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</si>
  <si>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**Datos 2010 hacen referencia al período julio-diciembre, dado que en julio se introdujeron cambios metodológicos en la formulación de la pregunta
FUENTE: Encuestas al Turismo Receptivo del Cabildo Insular de Tenerife. ELABORACIÓN: Turismo de Tenerife</t>
  </si>
  <si>
    <t>TOUROPERADOR</t>
  </si>
  <si>
    <t>AGENCIA DE VIAJES</t>
  </si>
  <si>
    <t>CONTRATACIÓN CON LA COMPAÑÍA</t>
  </si>
  <si>
    <t>FORMULA DE CONTRATACIÓN DEL VUELO (1) (%)</t>
  </si>
  <si>
    <t>Directamente</t>
  </si>
  <si>
    <t>Portal web</t>
  </si>
  <si>
    <t>Web compañía</t>
  </si>
  <si>
    <t xml:space="preserve">no contesta 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</si>
  <si>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</si>
  <si>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directo con turoperador</t>
  </si>
  <si>
    <t>portal/web turoperador</t>
  </si>
  <si>
    <t>directo con agencia</t>
  </si>
  <si>
    <t>portal/web agencia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</si>
  <si>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</si>
  <si>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</si>
  <si>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</si>
  <si>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</si>
  <si>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</si>
  <si>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</si>
  <si>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</si>
  <si>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</si>
  <si>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</si>
  <si>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</si>
  <si>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t>Portal Web</t>
  </si>
  <si>
    <t>Web propia del alojamiento</t>
  </si>
  <si>
    <t>FÓRMULA DE CONTRATACIÓN MODALIDAD PAQUETE TURÍSTICO  POR NACIONALIDADES (%)</t>
  </si>
  <si>
    <t>Media nacionalidades</t>
  </si>
  <si>
    <t>TRANSFER USADO POR LOS TURISTAS PARA SUS TRASLADOS AEROPUERTO - ALOJAMIENTO (%)</t>
  </si>
  <si>
    <t>Bus turístico</t>
  </si>
  <si>
    <t>Taxi</t>
  </si>
  <si>
    <t>Coche privado o alquiler</t>
  </si>
  <si>
    <t>Bus regular</t>
  </si>
  <si>
    <t>Limusina</t>
  </si>
  <si>
    <t>Transporte del alojamiento**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</si>
  <si>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</si>
  <si>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</si>
  <si>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GASTO DIARIO SEGÚN SERVICIOS CONTRATADOS POR LOS TURISTAS EN ORIGEN (%)</t>
  </si>
  <si>
    <t>var.10/09</t>
  </si>
  <si>
    <t>var.11/10</t>
  </si>
  <si>
    <t>Sólo vuelo</t>
  </si>
  <si>
    <t>origen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</si>
  <si>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</si>
  <si>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</si>
  <si>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</si>
  <si>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</si>
  <si>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</si>
  <si>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</si>
  <si>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</si>
  <si>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</si>
  <si>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</si>
  <si>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</si>
  <si>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</si>
  <si>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</si>
  <si>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</si>
  <si>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</si>
  <si>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</si>
  <si>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</si>
  <si>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</si>
  <si>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</si>
  <si>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</si>
  <si>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</si>
  <si>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</si>
  <si>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</si>
  <si>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Var Invierno 08-09/09-10</t>
  </si>
  <si>
    <t>FUENTE: Encuesta al Turismo Receptivo, Cabildo Insular de Tenerife.  ELABORACIÓN: Turismo de Tenerife</t>
  </si>
  <si>
    <t>PORCENTAJE DE TURISTAS QUE COMPRAN POR INTERNET SU VIAJE A TENERIFE POR NACIONALIDADES</t>
  </si>
  <si>
    <t>PORCENTAJE DE TURISTAS QUE REALIZAN ACTIVIDADES DURANTE LA ESTANCIA EN TENERIFE
(% realiza actividades)</t>
  </si>
  <si>
    <t>Realiza actividades</t>
  </si>
  <si>
    <t>Visita casinos de juego</t>
  </si>
  <si>
    <t xml:space="preserve">Deportes de aventura / riesgo (parapente, escalada,...) 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</si>
  <si>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</si>
  <si>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</si>
  <si>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</si>
  <si>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</si>
  <si>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</si>
  <si>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</si>
  <si>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</si>
  <si>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</si>
  <si>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</si>
  <si>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</si>
  <si>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Vuelta/recorridos por la Isla*</t>
  </si>
  <si>
    <t xml:space="preserve">La Laguna (ciudad) </t>
  </si>
  <si>
    <t>La Orotava (centro urbano)</t>
  </si>
  <si>
    <t>Barranco de Masca</t>
  </si>
  <si>
    <t>Candelaria</t>
  </si>
  <si>
    <t>Teno/Buenavista*</t>
  </si>
  <si>
    <t>Playa de las Teresitas</t>
  </si>
  <si>
    <t>Anaga/Taganana</t>
  </si>
  <si>
    <t>Barranco del Infierno</t>
  </si>
  <si>
    <t>No realiza visitas</t>
  </si>
  <si>
    <t>* En 2009 se introducen cambios metodológicos en el cuestionario, que afectan a la comparativa "no realiza visitas" y "no contesta", de forma que no es posible la comparativa para períodos anteriores.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</si>
  <si>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>PORCENTAJE DE TURISTAS QUE REALIZAN ALGUNA VISITA A LUGARES DE INTERÉS EN SU VIAJE A TENERIFE POR NACIONALIDADES</t>
  </si>
  <si>
    <t>Irlanda (Eire)</t>
  </si>
  <si>
    <t>Británicos</t>
  </si>
  <si>
    <t>versión antigua</t>
  </si>
  <si>
    <t>FACTORES MOTIVACIONALES DE LOS TURISTAS PARA LA ELECCIÓN DE TENERIFE COMO DESTINO TURÍSTICO</t>
  </si>
  <si>
    <t>Var Invierno 
08-09/09-10</t>
  </si>
  <si>
    <t>La temperatura cálida</t>
  </si>
  <si>
    <t>Disfrutar del sol y de la playa</t>
  </si>
  <si>
    <t>Tranquilidad/descanso</t>
  </si>
  <si>
    <t>El paisaje natural/la naturaleza</t>
  </si>
  <si>
    <t>Viajar con la familia/con los hijos</t>
  </si>
  <si>
    <t>Vida nocturna/diversión</t>
  </si>
  <si>
    <t>El precio barato de este viaje (oferta)</t>
  </si>
  <si>
    <t>Visita a familiares/amigos</t>
  </si>
  <si>
    <r>
      <t>Actividades en la naturaleza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</si>
  <si>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t>Realizar el viaje de novios/de aniversario</t>
  </si>
  <si>
    <r>
      <t>Actividades y visitas culturales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</si>
  <si>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r>
      <t>Disponer de alojamiento gratis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</si>
  <si>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t>Viaje de negocios/profesional</t>
  </si>
  <si>
    <t>Practicar el golf</t>
  </si>
  <si>
    <r>
      <t>Deportes marítimos</t>
    </r>
    <r>
      <rPr>
        <b/>
        <sz val="8"/>
        <color theme="3" tint="-0.249977111117893"/>
        <rFont val="Calibri"/>
        <family val="2"/>
        <scheme val="minor"/>
      </rPr>
      <t xml:space="preserve"> </t>
    </r>
  </si>
  <si>
    <t>Tratamiento de salud</t>
  </si>
  <si>
    <t>Practicar otros deportes</t>
  </si>
  <si>
    <t>Asistencia a congresos/ferias</t>
  </si>
  <si>
    <t>Principalmente disfrutar de un crucero</t>
  </si>
  <si>
    <t>Viaje incentivo/premio**</t>
  </si>
  <si>
    <t>Otro motivo</t>
  </si>
  <si>
    <t>No contestan</t>
  </si>
  <si>
    <r>
      <rPr>
        <b/>
        <sz val="8"/>
        <color theme="3" tint="-0.249977111117893"/>
        <rFont val="Calibri"/>
        <family val="2"/>
        <scheme val="minor"/>
      </rPr>
      <t>**Item introducido en julio 2010. El dato 2010  hace referencia al período julio-diciembre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</si>
  <si>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versión nueva</t>
  </si>
  <si>
    <t>MOTIVOS MÁS IMPORTANTES A LA HORA DE ELEGIR TENERIFE (ESPONTÁNEA)</t>
  </si>
  <si>
    <t>clima</t>
  </si>
  <si>
    <t>paisaje natural</t>
  </si>
  <si>
    <t>alojamiento (contratación)</t>
  </si>
  <si>
    <t>características del alojamiento</t>
  </si>
  <si>
    <t>amabilidad/ hospitalidad/ambiente</t>
  </si>
  <si>
    <t>actividades /ocio</t>
  </si>
  <si>
    <t>relax</t>
  </si>
  <si>
    <t>precio del viaje</t>
  </si>
  <si>
    <t>precios en tenerife</t>
  </si>
  <si>
    <t>gastronomía</t>
  </si>
  <si>
    <t>restaurantes/bares/cafés</t>
  </si>
  <si>
    <t>pubs/clubs/bares</t>
  </si>
  <si>
    <t>conocer/ excursiones</t>
  </si>
  <si>
    <t>accesibilidad /cercanía</t>
  </si>
  <si>
    <t>la isla</t>
  </si>
  <si>
    <t>medioambiente urbano</t>
  </si>
  <si>
    <t>infraestructuras urbanas</t>
  </si>
  <si>
    <t>playas /mar</t>
  </si>
  <si>
    <t>destino preparado para el turismo</t>
  </si>
  <si>
    <t>buenas referencias /fidelidad</t>
  </si>
  <si>
    <t>visita familiares /amigos</t>
  </si>
  <si>
    <t>está en españa</t>
  </si>
  <si>
    <t>celebración/aniversarios/evento</t>
  </si>
  <si>
    <t>turismo familiar</t>
  </si>
  <si>
    <t>cultura/eventos/costumbres</t>
  </si>
  <si>
    <t>comercio/compras</t>
  </si>
  <si>
    <t>carreteras/transporte</t>
  </si>
  <si>
    <t>el teide</t>
  </si>
  <si>
    <t>loro parque</t>
  </si>
  <si>
    <t>siam park</t>
  </si>
  <si>
    <t>senderismo</t>
  </si>
  <si>
    <t>otros parques temáticos</t>
  </si>
  <si>
    <t>deportes</t>
  </si>
  <si>
    <t>negocios/estudios/médicos</t>
  </si>
  <si>
    <t>seguridad</t>
  </si>
  <si>
    <t>ocio nocturno</t>
  </si>
  <si>
    <t>lugares específicos</t>
  </si>
  <si>
    <t>servicios</t>
  </si>
  <si>
    <t>otros</t>
  </si>
  <si>
    <t>no contestan</t>
  </si>
  <si>
    <r>
      <rPr>
        <b/>
        <sz val="8"/>
        <color theme="3" tint="-0.249977111117893"/>
        <rFont val="Calibri"/>
        <family val="2"/>
        <scheme val="minor"/>
      </rPr>
      <t>**NO ES POSIBLE COMPARATIVA CON AÑOS ANTERIORES, YA QUE EN 2011 LA PREGUNTA DE MOTIVACIÓN PASA A SER ESPONTÁNEA.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</si>
  <si>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</si>
  <si>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Diferencia Invierno 
08-09/09-10</t>
  </si>
  <si>
    <t>Factores naturales</t>
  </si>
  <si>
    <t>Factores alojativos</t>
  </si>
  <si>
    <t>Servicios e infraestructuras</t>
  </si>
  <si>
    <t>Factores ambientales</t>
  </si>
  <si>
    <t>Media de satisfacción factores</t>
  </si>
  <si>
    <t>Factores genéricos</t>
  </si>
  <si>
    <t>Oferta de restauración</t>
  </si>
  <si>
    <t>Oferta comercial</t>
  </si>
  <si>
    <t>Oferta de actividades y ocio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</si>
  <si>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</si>
  <si>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</si>
  <si>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</si>
  <si>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IMPORTANCIA QUE TIENEN PARA LOS TURISTAS
(escala 1-10)</t>
  </si>
  <si>
    <t>dif.  Interanual</t>
  </si>
  <si>
    <t>Media de satisfacción factores*</t>
  </si>
  <si>
    <t>Satisfacción global*</t>
  </si>
  <si>
    <t>*El Indice de satisfacción corresponde a la media de todos los factores.  La satisfacción global es un indice dado por el turista, (se comienza a medir en 2009)
Fuente: Encuesta al Turismo Receptivo Cabildo Tenerife. Elaboración: Turismo de Tenerife</t>
  </si>
  <si>
    <t>nueva versión</t>
  </si>
  <si>
    <t>ORDEN DE IMPORTANCIA DE LOS FACTORES EN SU VIAJE
(escala 1-8)</t>
  </si>
  <si>
    <t>*indica orden: EL DATO ES UNA MEDIA DEL ORDEN DE IMPORTANCIA ASIGNADO: CUÁNTO MÁS CERCANO ES A UNO, MÁS IMPORTANTE ES PARA EL TURISTA.
Fuente: Encuesta al Turismo Receptivo Cabildo Tenerife. Elaboración: Turismo de Tenerife</t>
  </si>
  <si>
    <t>tiene el formato antiguo (hay que introducir I trimestre  2010 con este formato)</t>
  </si>
  <si>
    <t>SATISFACCIÓN GLOBAL DE LOS TURISTAS CON SU VIAJE A TENERIFE POR NACIONALIDADES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</si>
  <si>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</si>
  <si>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</si>
  <si>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</si>
  <si>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Diferencia  I semestre 2010/2009</t>
  </si>
  <si>
    <t>ÍNDICE MEDIO DE SATISFACCIÓN GLOBAL</t>
  </si>
  <si>
    <t>ÍNDICE SATISFACCIÓN  MEDIA DE FACTORES</t>
  </si>
  <si>
    <t>Calidad alojamiento</t>
  </si>
  <si>
    <t>Trato alojamiento</t>
  </si>
  <si>
    <t>Calidad de la comida/ bebida en el alojamiento</t>
  </si>
  <si>
    <t>Precios del alojamiento</t>
  </si>
  <si>
    <t>Piscinas del alojamiento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</si>
  <si>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</si>
  <si>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</si>
  <si>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</si>
  <si>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</si>
  <si>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t>Paisaje natural / naturaleza</t>
  </si>
  <si>
    <t>El sol</t>
  </si>
  <si>
    <t>La temperatura</t>
  </si>
  <si>
    <t>El baño en el mar</t>
  </si>
  <si>
    <t>Las playas</t>
  </si>
  <si>
    <t>Calidad de restaurantes y bares</t>
  </si>
  <si>
    <t>Oferta de productos y gastronomía local</t>
  </si>
  <si>
    <t>El trato del personal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</si>
  <si>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</si>
  <si>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</si>
  <si>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</si>
  <si>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</si>
  <si>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</si>
  <si>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</si>
  <si>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Seguridad personal</t>
  </si>
  <si>
    <t>Asistencia médica-sanitaria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</si>
  <si>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</si>
  <si>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</si>
  <si>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</si>
  <si>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</si>
  <si>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</si>
  <si>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</si>
  <si>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</si>
  <si>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</si>
  <si>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</si>
  <si>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</si>
  <si>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</si>
  <si>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ASPECTOS NEGATIVOS QUE LOS TURISTAS OBSERVAN EN SU VIAJE A TENERIFE 
(Escala 1 a 10)</t>
  </si>
  <si>
    <t>var.08/07</t>
  </si>
  <si>
    <t>var.09/08</t>
  </si>
  <si>
    <t>NO SE QUEJAN</t>
  </si>
  <si>
    <t>SE QUEJAN</t>
  </si>
  <si>
    <t>Factores de queja de los turistas</t>
  </si>
  <si>
    <t>Actividades realizadas en sus vacaciones</t>
  </si>
  <si>
    <t>Aeropuertos</t>
  </si>
  <si>
    <t>Carreteras y tráfico urbano</t>
  </si>
  <si>
    <t>Clima</t>
  </si>
  <si>
    <t>Infraestructura urbana</t>
  </si>
  <si>
    <t>Medioambiente natural</t>
  </si>
  <si>
    <t>Medioambiente urbano</t>
  </si>
  <si>
    <t>Playas-mar</t>
  </si>
  <si>
    <t>Calidad de los restaurantes y bub</t>
  </si>
  <si>
    <t>Comercio no alimenticio</t>
  </si>
  <si>
    <t xml:space="preserve">Tenerife en general </t>
  </si>
  <si>
    <t>Venta callejera</t>
  </si>
  <si>
    <t>Reflejo de la crisis</t>
  </si>
  <si>
    <t>var. Invierno 08-09/09-10</t>
  </si>
  <si>
    <t>Dif. I semestre 10/09</t>
  </si>
  <si>
    <t>Dif 10/09</t>
  </si>
  <si>
    <t>dif.11/10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</si>
</sst>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#,##0.0"/>
    <numFmt numFmtId="167" formatCode="_-* #,##0.00\ [$€-1]_-;\-* #,##0.00\ [$€-1]_-;_-* &quot;-&quot;??\ [$€-1]_-"/>
  </numFmts>
  <fonts count="28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8"/>
      <color theme="3" tint="-0.249977111117893"/>
      <name val="Arial"/>
      <family val="2"/>
    </font>
    <font>
      <b/>
      <sz val="10"/>
      <color rgb="FF00008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8"/>
      <color theme="3" tint="-0.249977111117893"/>
      <name val="Arial"/>
      <family val="2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indexed="9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3" fontId="8" fillId="0" borderId="0">
      <alignment vertical="center"/>
    </xf>
    <xf numFmtId="0" fontId="8" fillId="0" borderId="0"/>
    <xf numFmtId="167" fontId="8" fillId="0" borderId="0" applyFont="0" applyFill="0" applyBorder="0" applyAlignment="0" applyProtection="0"/>
    <xf numFmtId="0" fontId="1" fillId="0" borderId="0"/>
  </cellStyleXfs>
  <cellXfs count="46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7" borderId="0" xfId="0" applyNumberFormat="1" applyFont="1" applyFill="1" applyBorder="1" applyAlignment="1" applyProtection="1">
      <alignment vertical="center" wrapText="1"/>
      <protection hidden="1"/>
    </xf>
    <xf numFmtId="165" fontId="7" fillId="5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/>
    <xf numFmtId="0" fontId="11" fillId="6" borderId="0" xfId="0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16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164" fontId="6" fillId="8" borderId="0" xfId="0" applyNumberFormat="1" applyFont="1" applyFill="1" applyBorder="1" applyAlignment="1" applyProtection="1">
      <alignment vertical="center" wrapText="1"/>
      <protection hidden="1"/>
    </xf>
    <xf numFmtId="164" fontId="6" fillId="8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1" fillId="7" borderId="0" xfId="0" applyFont="1" applyFill="1" applyBorder="1" applyAlignment="1" applyProtection="1">
      <alignment vertical="center" wrapText="1"/>
      <protection hidden="1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64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5" borderId="0" xfId="1" applyNumberFormat="1" applyFont="1" applyFill="1" applyBorder="1" applyAlignment="1" applyProtection="1">
      <alignment vertical="center" wrapText="1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164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2" fillId="7" borderId="0" xfId="0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Alignment="1" applyProtection="1">
      <alignment vertical="center" wrapText="1"/>
      <protection hidden="1"/>
    </xf>
    <xf numFmtId="164" fontId="7" fillId="8" borderId="0" xfId="0" applyNumberFormat="1" applyFont="1" applyFill="1" applyBorder="1" applyAlignment="1" applyProtection="1">
      <alignment vertical="center" wrapText="1"/>
      <protection hidden="1"/>
    </xf>
    <xf numFmtId="164" fontId="7" fillId="8" borderId="0" xfId="1" applyNumberFormat="1" applyFont="1" applyFill="1" applyBorder="1" applyAlignment="1" applyProtection="1">
      <alignment vertical="center" wrapText="1"/>
      <protection hidden="1"/>
    </xf>
    <xf numFmtId="0" fontId="13" fillId="9" borderId="0" xfId="0" applyFont="1" applyFill="1" applyBorder="1" applyAlignment="1" applyProtection="1">
      <alignment vertical="center" wrapText="1"/>
      <protection hidden="1"/>
    </xf>
    <xf numFmtId="0" fontId="16" fillId="0" borderId="0" xfId="0" applyFont="1"/>
    <xf numFmtId="0" fontId="6" fillId="5" borderId="0" xfId="0" applyFont="1" applyFill="1" applyBorder="1" applyAlignment="1" applyProtection="1">
      <alignment vertical="center"/>
      <protection hidden="1"/>
    </xf>
    <xf numFmtId="0" fontId="3" fillId="0" borderId="0" xfId="0" applyFont="1"/>
    <xf numFmtId="0" fontId="6" fillId="7" borderId="0" xfId="0" applyFont="1" applyFill="1" applyBorder="1" applyAlignment="1" applyProtection="1">
      <alignment vertical="center"/>
      <protection hidden="1"/>
    </xf>
    <xf numFmtId="164" fontId="7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4" fontId="6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vertical="center"/>
      <protection hidden="1"/>
    </xf>
    <xf numFmtId="4" fontId="6" fillId="10" borderId="0" xfId="0" applyNumberFormat="1" applyFont="1" applyFill="1" applyBorder="1" applyAlignment="1" applyProtection="1">
      <alignment vertical="center"/>
      <protection hidden="1"/>
    </xf>
    <xf numFmtId="165" fontId="6" fillId="10" borderId="0" xfId="1" applyNumberFormat="1" applyFont="1" applyFill="1" applyBorder="1" applyAlignment="1" applyProtection="1">
      <alignment vertical="center"/>
      <protection hidden="1"/>
    </xf>
    <xf numFmtId="0" fontId="17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right" vertical="center"/>
      <protection hidden="1"/>
    </xf>
    <xf numFmtId="165" fontId="7" fillId="4" borderId="0" xfId="1" applyNumberFormat="1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6" fillId="9" borderId="0" xfId="0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vertical="center"/>
      <protection hidden="1"/>
    </xf>
    <xf numFmtId="165" fontId="6" fillId="5" borderId="0" xfId="1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4" fontId="20" fillId="7" borderId="0" xfId="0" applyNumberFormat="1" applyFont="1" applyFill="1" applyBorder="1" applyAlignment="1" applyProtection="1">
      <alignment vertical="center"/>
      <protection hidden="1"/>
    </xf>
    <xf numFmtId="165" fontId="12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horizontal="right" vertical="center"/>
      <protection hidden="1"/>
    </xf>
    <xf numFmtId="4" fontId="7" fillId="11" borderId="0" xfId="0" applyNumberFormat="1" applyFont="1" applyFill="1" applyBorder="1" applyAlignment="1" applyProtection="1">
      <alignment vertical="center"/>
      <protection hidden="1"/>
    </xf>
    <xf numFmtId="165" fontId="6" fillId="11" borderId="0" xfId="1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4" fontId="20" fillId="0" borderId="0" xfId="0" applyNumberFormat="1" applyFont="1" applyFill="1" applyBorder="1" applyAlignment="1" applyProtection="1">
      <alignment horizontal="right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4" fontId="7" fillId="7" borderId="0" xfId="0" quotePrefix="1" applyNumberFormat="1" applyFont="1" applyFill="1" applyBorder="1" applyAlignment="1" applyProtection="1">
      <alignment vertical="center"/>
      <protection hidden="1"/>
    </xf>
    <xf numFmtId="4" fontId="20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6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4" fontId="7" fillId="4" borderId="0" xfId="0" quotePrefix="1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4" fontId="20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22" fillId="0" borderId="0" xfId="0" applyFont="1"/>
    <xf numFmtId="0" fontId="6" fillId="6" borderId="0" xfId="3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12" borderId="0" xfId="0" applyNumberFormat="1" applyFont="1" applyFill="1" applyBorder="1" applyAlignment="1" applyProtection="1">
      <alignment vertical="center"/>
      <protection hidden="1"/>
    </xf>
    <xf numFmtId="165" fontId="7" fillId="12" borderId="0" xfId="1" applyNumberFormat="1" applyFont="1" applyFill="1" applyBorder="1" applyAlignment="1" applyProtection="1">
      <alignment vertical="center"/>
      <protection hidden="1"/>
    </xf>
    <xf numFmtId="165" fontId="7" fillId="12" borderId="0" xfId="1" applyNumberFormat="1" applyFont="1" applyFill="1" applyBorder="1" applyAlignment="1" applyProtection="1">
      <alignment horizontal="right" vertical="center"/>
      <protection hidden="1"/>
    </xf>
    <xf numFmtId="0" fontId="8" fillId="7" borderId="0" xfId="3" applyFont="1" applyFill="1" applyAlignment="1">
      <alignment vertical="center" wrapText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right" vertical="center" wrapText="1"/>
      <protection hidden="1"/>
    </xf>
    <xf numFmtId="0" fontId="6" fillId="7" borderId="0" xfId="3" applyFont="1" applyFill="1" applyBorder="1" applyAlignment="1" applyProtection="1">
      <alignment vertical="center" wrapText="1"/>
      <protection hidden="1"/>
    </xf>
    <xf numFmtId="4" fontId="7" fillId="7" borderId="0" xfId="3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Protection="1"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6" fillId="10" borderId="0" xfId="0" applyNumberFormat="1" applyFont="1" applyFill="1" applyBorder="1" applyAlignment="1" applyProtection="1">
      <alignment horizontal="right"/>
      <protection hidden="1"/>
    </xf>
    <xf numFmtId="165" fontId="6" fillId="10" borderId="0" xfId="1" applyNumberFormat="1" applyFont="1" applyFill="1" applyBorder="1" applyAlignment="1" applyProtection="1">
      <alignment horizontal="right"/>
      <protection hidden="1"/>
    </xf>
    <xf numFmtId="2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10" borderId="0" xfId="0" applyNumberFormat="1" applyFont="1" applyFill="1" applyBorder="1" applyAlignment="1" applyProtection="1">
      <alignment horizontal="right"/>
      <protection hidden="1"/>
    </xf>
    <xf numFmtId="0" fontId="6" fillId="3" borderId="0" xfId="3" applyFont="1" applyFill="1" applyBorder="1" applyAlignment="1" applyProtection="1">
      <alignment vertical="center" wrapText="1"/>
      <protection hidden="1"/>
    </xf>
    <xf numFmtId="4" fontId="7" fillId="3" borderId="0" xfId="3" applyNumberFormat="1" applyFont="1" applyFill="1" applyBorder="1" applyAlignment="1" applyProtection="1">
      <alignment horizontal="right" vertical="center" wrapText="1"/>
      <protection hidden="1"/>
    </xf>
    <xf numFmtId="165" fontId="0" fillId="3" borderId="0" xfId="1" applyNumberFormat="1" applyFont="1" applyFill="1" applyAlignment="1">
      <alignment horizontal="right"/>
    </xf>
    <xf numFmtId="9" fontId="3" fillId="3" borderId="0" xfId="1" applyFont="1" applyFill="1"/>
    <xf numFmtId="0" fontId="6" fillId="7" borderId="0" xfId="3" applyFont="1" applyFill="1" applyBorder="1" applyAlignment="1" applyProtection="1">
      <alignment horizontal="left" vertical="center" wrapText="1" indent="4"/>
      <protection hidden="1"/>
    </xf>
    <xf numFmtId="165" fontId="0" fillId="0" borderId="0" xfId="1" applyNumberFormat="1" applyFont="1" applyAlignment="1">
      <alignment horizontal="right"/>
    </xf>
    <xf numFmtId="9" fontId="3" fillId="0" borderId="0" xfId="1" applyFont="1"/>
    <xf numFmtId="0" fontId="5" fillId="5" borderId="0" xfId="0" applyFont="1" applyFill="1" applyBorder="1" applyAlignment="1" applyProtection="1">
      <alignment horizontal="right" vertical="center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3" borderId="0" xfId="3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Fill="1" applyBorder="1" applyAlignment="1" applyProtection="1">
      <alignment vertical="center" wrapText="1"/>
      <protection hidden="1"/>
    </xf>
    <xf numFmtId="2" fontId="5" fillId="3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horizontal="right" vertical="center" wrapText="1"/>
      <protection hidden="1"/>
    </xf>
    <xf numFmtId="165" fontId="5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horizontal="left" vertical="center" wrapText="1" indent="2"/>
      <protection hidden="1"/>
    </xf>
    <xf numFmtId="2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0" xfId="3" applyFont="1" applyFill="1" applyBorder="1" applyAlignment="1" applyProtection="1">
      <alignment vertical="center" wrapText="1"/>
      <protection hidden="1"/>
    </xf>
    <xf numFmtId="2" fontId="11" fillId="4" borderId="0" xfId="3" applyNumberFormat="1" applyFont="1" applyFill="1" applyBorder="1" applyAlignment="1" applyProtection="1">
      <alignment vertical="center" wrapText="1"/>
      <protection hidden="1"/>
    </xf>
    <xf numFmtId="165" fontId="5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5" fillId="7" borderId="0" xfId="3" applyFont="1" applyFill="1" applyAlignment="1">
      <alignment vertical="center" wrapText="1"/>
    </xf>
    <xf numFmtId="0" fontId="5" fillId="6" borderId="0" xfId="0" applyFont="1" applyFill="1" applyBorder="1" applyAlignment="1" applyProtection="1">
      <alignment horizontal="right" vertical="center"/>
      <protection hidden="1"/>
    </xf>
    <xf numFmtId="0" fontId="5" fillId="7" borderId="0" xfId="0" applyFont="1" applyFill="1" applyBorder="1" applyAlignment="1" applyProtection="1">
      <alignment vertical="center" wrapText="1"/>
      <protection hidden="1"/>
    </xf>
    <xf numFmtId="2" fontId="5" fillId="5" borderId="0" xfId="0" applyNumberFormat="1" applyFont="1" applyFill="1" applyBorder="1" applyAlignment="1" applyProtection="1">
      <alignment vertical="center" wrapText="1"/>
      <protection hidden="1"/>
    </xf>
    <xf numFmtId="2" fontId="5" fillId="7" borderId="0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/>
    <xf numFmtId="0" fontId="5" fillId="7" borderId="0" xfId="0" applyFont="1" applyFill="1" applyBorder="1" applyAlignment="1" applyProtection="1">
      <alignment horizontal="right" vertical="center" wrapText="1"/>
      <protection hidden="1"/>
    </xf>
    <xf numFmtId="0" fontId="11" fillId="10" borderId="0" xfId="3" applyFont="1" applyFill="1" applyBorder="1" applyAlignment="1" applyProtection="1">
      <alignment vertical="center" wrapText="1"/>
      <protection hidden="1"/>
    </xf>
    <xf numFmtId="2" fontId="11" fillId="10" borderId="0" xfId="3" applyNumberFormat="1" applyFont="1" applyFill="1" applyBorder="1" applyAlignment="1" applyProtection="1">
      <alignment vertical="center" wrapText="1"/>
      <protection hidden="1"/>
    </xf>
    <xf numFmtId="165" fontId="5" fillId="10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Border="1" applyAlignment="1" applyProtection="1">
      <alignment horizontal="right" vertical="center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13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right" vertical="center" wrapText="1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vertical="center" wrapText="1"/>
      <protection hidden="1"/>
    </xf>
    <xf numFmtId="2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horizontal="center" vertical="center"/>
      <protection hidden="1"/>
    </xf>
    <xf numFmtId="165" fontId="7" fillId="7" borderId="0" xfId="1" applyNumberFormat="1" applyFont="1" applyFill="1" applyBorder="1" applyAlignment="1" applyProtection="1">
      <alignment horizontal="right" vertical="center"/>
      <protection hidden="1"/>
    </xf>
    <xf numFmtId="0" fontId="6" fillId="7" borderId="0" xfId="0" applyFont="1" applyFill="1" applyBorder="1" applyAlignment="1" applyProtection="1">
      <alignment horizontal="left" vertical="center"/>
      <protection hidden="1"/>
    </xf>
    <xf numFmtId="2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2" fontId="6" fillId="10" borderId="0" xfId="0" applyNumberFormat="1" applyFont="1" applyFill="1" applyBorder="1" applyAlignment="1" applyProtection="1">
      <alignment horizontal="center" vertical="center"/>
      <protection hidden="1"/>
    </xf>
    <xf numFmtId="165" fontId="6" fillId="10" borderId="0" xfId="1" applyNumberFormat="1" applyFont="1" applyFill="1" applyBorder="1" applyAlignment="1" applyProtection="1">
      <alignment horizontal="right" vertical="center"/>
      <protection hidden="1"/>
    </xf>
    <xf numFmtId="165" fontId="7" fillId="8" borderId="0" xfId="1" applyNumberFormat="1" applyFont="1" applyFill="1" applyBorder="1" applyAlignment="1" applyProtection="1">
      <alignment horizontal="right" vertical="center"/>
      <protection hidden="1"/>
    </xf>
    <xf numFmtId="0" fontId="8" fillId="0" borderId="0" xfId="4"/>
    <xf numFmtId="0" fontId="8" fillId="0" borderId="0" xfId="4" applyBorder="1"/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6" fillId="15" borderId="0" xfId="0" applyFont="1" applyFill="1" applyBorder="1" applyProtection="1">
      <protection hidden="1"/>
    </xf>
    <xf numFmtId="165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Border="1" applyProtection="1">
      <protection hidden="1"/>
    </xf>
    <xf numFmtId="165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0" borderId="0" xfId="0" applyNumberFormat="1" applyFont="1" applyBorder="1" applyAlignment="1" applyProtection="1">
      <alignment horizontal="right" vertical="center" wrapText="1"/>
      <protection hidden="1"/>
    </xf>
    <xf numFmtId="3" fontId="7" fillId="16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0" borderId="0" xfId="4" applyNumberFormat="1" applyFont="1" applyFill="1" applyBorder="1" applyAlignment="1">
      <alignment horizontal="center" wrapText="1"/>
    </xf>
    <xf numFmtId="4" fontId="8" fillId="0" borderId="0" xfId="4" applyNumberFormat="1" applyFont="1" applyFill="1" applyBorder="1" applyAlignment="1">
      <alignment vertical="center" wrapText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17" borderId="0" xfId="0" applyFont="1" applyFill="1" applyBorder="1" applyAlignment="1" applyProtection="1">
      <alignment horizontal="center" vertical="center" wrapText="1"/>
      <protection hidden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5" fillId="18" borderId="0" xfId="0" applyFont="1" applyFill="1" applyBorder="1" applyProtection="1">
      <protection hidden="1"/>
    </xf>
    <xf numFmtId="165" fontId="5" fillId="18" borderId="0" xfId="0" applyNumberFormat="1" applyFont="1" applyFill="1" applyBorder="1" applyAlignment="1" applyProtection="1">
      <alignment horizontal="right" wrapText="1"/>
      <protection hidden="1"/>
    </xf>
    <xf numFmtId="3" fontId="5" fillId="18" borderId="0" xfId="0" applyNumberFormat="1" applyFont="1" applyFill="1" applyBorder="1" applyProtection="1">
      <protection hidden="1"/>
    </xf>
    <xf numFmtId="4" fontId="5" fillId="18" borderId="0" xfId="0" applyNumberFormat="1" applyFont="1" applyFill="1" applyBorder="1" applyProtection="1">
      <protection hidden="1"/>
    </xf>
    <xf numFmtId="0" fontId="5" fillId="0" borderId="0" xfId="0" applyFont="1" applyBorder="1" applyProtection="1">
      <protection hidden="1"/>
    </xf>
    <xf numFmtId="165" fontId="5" fillId="0" borderId="0" xfId="0" applyNumberFormat="1" applyFont="1" applyFill="1" applyBorder="1" applyAlignment="1" applyProtection="1">
      <alignment horizontal="right" wrapText="1"/>
      <protection hidden="1"/>
    </xf>
    <xf numFmtId="3" fontId="5" fillId="0" borderId="0" xfId="0" applyNumberFormat="1" applyFont="1" applyBorder="1" applyProtection="1">
      <protection hidden="1"/>
    </xf>
    <xf numFmtId="4" fontId="5" fillId="0" borderId="0" xfId="0" applyNumberFormat="1" applyFont="1" applyBorder="1" applyProtection="1">
      <protection hidden="1"/>
    </xf>
    <xf numFmtId="3" fontId="5" fillId="19" borderId="0" xfId="0" applyNumberFormat="1" applyFont="1" applyFill="1" applyBorder="1" applyProtection="1"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9" fillId="0" borderId="0" xfId="4" applyFont="1"/>
    <xf numFmtId="0" fontId="5" fillId="15" borderId="0" xfId="0" applyFont="1" applyFill="1" applyBorder="1" applyProtection="1">
      <protection hidden="1"/>
    </xf>
    <xf numFmtId="165" fontId="5" fillId="15" borderId="0" xfId="0" applyNumberFormat="1" applyFont="1" applyFill="1" applyBorder="1" applyAlignment="1" applyProtection="1">
      <alignment horizontal="right" wrapText="1"/>
      <protection hidden="1"/>
    </xf>
    <xf numFmtId="3" fontId="9" fillId="15" borderId="0" xfId="0" applyNumberFormat="1" applyFont="1" applyFill="1" applyBorder="1" applyProtection="1">
      <protection hidden="1"/>
    </xf>
    <xf numFmtId="4" fontId="5" fillId="15" borderId="0" xfId="0" applyNumberFormat="1" applyFont="1" applyFill="1" applyBorder="1" applyProtection="1">
      <protection hidden="1"/>
    </xf>
    <xf numFmtId="3" fontId="5" fillId="15" borderId="0" xfId="0" applyNumberFormat="1" applyFont="1" applyFill="1" applyBorder="1" applyProtection="1">
      <protection hidden="1"/>
    </xf>
    <xf numFmtId="4" fontId="5" fillId="0" borderId="0" xfId="0" applyNumberFormat="1" applyFont="1" applyFill="1" applyBorder="1" applyProtection="1">
      <protection hidden="1"/>
    </xf>
    <xf numFmtId="3" fontId="5" fillId="16" borderId="0" xfId="0" applyNumberFormat="1" applyFont="1" applyFill="1" applyBorder="1" applyProtection="1">
      <protection hidden="1"/>
    </xf>
    <xf numFmtId="165" fontId="8" fillId="0" borderId="0" xfId="1" applyNumberFormat="1"/>
    <xf numFmtId="4" fontId="25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0" fillId="0" borderId="0" xfId="0" applyNumberFormat="1"/>
    <xf numFmtId="0" fontId="6" fillId="4" borderId="0" xfId="3" applyFont="1" applyFill="1" applyBorder="1" applyAlignment="1" applyProtection="1">
      <alignment vertical="center" wrapText="1"/>
      <protection hidden="1"/>
    </xf>
    <xf numFmtId="4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2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4" fontId="7" fillId="20" borderId="0" xfId="0" applyNumberFormat="1" applyFont="1" applyFill="1" applyBorder="1" applyAlignment="1" applyProtection="1">
      <alignment horizontal="right" vertical="center" wrapText="1"/>
      <protection hidden="1"/>
    </xf>
    <xf numFmtId="0" fontId="9" fillId="0" borderId="0" xfId="0" applyFont="1"/>
    <xf numFmtId="0" fontId="8" fillId="0" borderId="0" xfId="0" applyFont="1"/>
    <xf numFmtId="3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165" fontId="0" fillId="0" borderId="0" xfId="1" applyNumberFormat="1" applyFont="1" applyAlignment="1">
      <alignment horizontal="center"/>
    </xf>
    <xf numFmtId="3" fontId="7" fillId="20" borderId="0" xfId="0" applyNumberFormat="1" applyFont="1" applyFill="1" applyBorder="1" applyAlignment="1" applyProtection="1">
      <alignment horizontal="right" vertical="center" wrapText="1"/>
      <protection hidden="1"/>
    </xf>
    <xf numFmtId="166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 inden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166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0" fontId="6" fillId="6" borderId="0" xfId="0" applyFont="1" applyFill="1" applyBorder="1" applyAlignment="1" applyProtection="1">
      <alignment horizontal="right"/>
      <protection hidden="1"/>
    </xf>
    <xf numFmtId="0" fontId="6" fillId="9" borderId="0" xfId="0" applyFont="1" applyFill="1" applyBorder="1" applyAlignment="1" applyProtection="1">
      <alignment horizontal="right"/>
      <protection hidden="1"/>
    </xf>
    <xf numFmtId="0" fontId="6" fillId="7" borderId="0" xfId="0" applyFont="1" applyFill="1" applyProtection="1"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21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7" borderId="0" xfId="0" applyNumberFormat="1" applyFont="1" applyFill="1" applyBorder="1" applyProtection="1">
      <protection hidden="1"/>
    </xf>
    <xf numFmtId="0" fontId="6" fillId="7" borderId="0" xfId="0" applyFont="1" applyFill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164" fontId="6" fillId="10" borderId="0" xfId="0" applyNumberFormat="1" applyFont="1" applyFill="1" applyBorder="1" applyProtection="1">
      <protection hidden="1"/>
    </xf>
    <xf numFmtId="165" fontId="6" fillId="10" borderId="0" xfId="1" applyNumberFormat="1" applyFont="1" applyFill="1" applyBorder="1" applyProtection="1">
      <protection hidden="1"/>
    </xf>
    <xf numFmtId="165" fontId="6" fillId="4" borderId="0" xfId="1" applyNumberFormat="1" applyFont="1" applyFill="1" applyBorder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164" fontId="7" fillId="0" borderId="0" xfId="0" applyNumberFormat="1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165" fontId="7" fillId="5" borderId="0" xfId="1" applyNumberFormat="1" applyFont="1" applyFill="1" applyBorder="1" applyProtection="1">
      <protection hidden="1"/>
    </xf>
    <xf numFmtId="0" fontId="11" fillId="6" borderId="0" xfId="2" applyFont="1" applyFill="1" applyAlignment="1" applyProtection="1">
      <alignment horizontal="center" vertical="center"/>
    </xf>
    <xf numFmtId="0" fontId="13" fillId="5" borderId="0" xfId="3" applyFont="1" applyFill="1" applyBorder="1" applyAlignment="1" applyProtection="1">
      <alignment vertical="center" wrapText="1"/>
      <protection hidden="1"/>
    </xf>
    <xf numFmtId="0" fontId="0" fillId="7" borderId="0" xfId="0" applyFill="1" applyAlignment="1">
      <alignment vertical="center" wrapText="1"/>
    </xf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Protection="1">
      <protection hidden="1"/>
    </xf>
    <xf numFmtId="0" fontId="5" fillId="7" borderId="0" xfId="0" applyFont="1" applyFill="1" applyAlignment="1">
      <alignment vertical="center" wrapText="1"/>
    </xf>
    <xf numFmtId="0" fontId="26" fillId="6" borderId="0" xfId="0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2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Protection="1">
      <protection hidden="1"/>
    </xf>
    <xf numFmtId="2" fontId="7" fillId="5" borderId="0" xfId="1" applyNumberFormat="1" applyFont="1" applyFill="1" applyBorder="1" applyAlignment="1" applyProtection="1">
      <alignment horizontal="right" vertical="center"/>
      <protection hidden="1"/>
    </xf>
    <xf numFmtId="2" fontId="7" fillId="0" borderId="0" xfId="0" applyNumberFormat="1" applyFont="1" applyFill="1" applyBorder="1" applyProtection="1">
      <protection hidden="1"/>
    </xf>
    <xf numFmtId="2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Protection="1">
      <protection hidden="1"/>
    </xf>
    <xf numFmtId="2" fontId="6" fillId="10" borderId="0" xfId="0" applyNumberFormat="1" applyFont="1" applyFill="1" applyBorder="1" applyProtection="1">
      <protection hidden="1"/>
    </xf>
    <xf numFmtId="0" fontId="18" fillId="5" borderId="0" xfId="0" applyFont="1" applyFill="1" applyBorder="1" applyAlignment="1" applyProtection="1">
      <alignment horizontal="left" vertical="center" wrapText="1"/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164" fontId="1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2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165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7" fillId="5" borderId="0" xfId="7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164" fontId="7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 indent="3"/>
      <protection hidden="1"/>
    </xf>
    <xf numFmtId="0" fontId="13" fillId="0" borderId="0" xfId="6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164" fontId="6" fillId="5" borderId="0" xfId="0" applyNumberFormat="1" applyFont="1" applyFill="1" applyBorder="1" applyAlignment="1" applyProtection="1">
      <alignment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right" vertical="center" wrapText="1"/>
      <protection hidden="1"/>
    </xf>
    <xf numFmtId="165" fontId="6" fillId="5" borderId="0" xfId="1" applyNumberFormat="1" applyFont="1" applyFill="1" applyAlignment="1" applyProtection="1">
      <alignment horizontal="right" vertical="center" wrapText="1"/>
      <protection hidden="1"/>
    </xf>
    <xf numFmtId="0" fontId="6" fillId="3" borderId="0" xfId="0" applyFont="1" applyFill="1" applyAlignment="1" applyProtection="1">
      <alignment horizontal="left" indent="10"/>
      <protection hidden="1"/>
    </xf>
    <xf numFmtId="164" fontId="7" fillId="3" borderId="0" xfId="0" applyNumberFormat="1" applyFont="1" applyFill="1" applyAlignment="1" applyProtection="1">
      <alignment horizontal="right" vertical="center" wrapText="1"/>
      <protection hidden="1"/>
    </xf>
    <xf numFmtId="165" fontId="6" fillId="3" borderId="0" xfId="1" applyNumberFormat="1" applyFont="1" applyFill="1" applyAlignment="1" applyProtection="1">
      <alignment horizontal="right" vertical="center" wrapText="1"/>
      <protection hidden="1"/>
    </xf>
    <xf numFmtId="0" fontId="6" fillId="4" borderId="0" xfId="0" applyFont="1" applyFill="1" applyAlignment="1" applyProtection="1">
      <alignment vertical="center" wrapText="1"/>
      <protection hidden="1"/>
    </xf>
    <xf numFmtId="164" fontId="6" fillId="4" borderId="0" xfId="0" applyNumberFormat="1" applyFont="1" applyFill="1" applyAlignment="1" applyProtection="1">
      <alignment horizontal="right" vertical="center" wrapText="1"/>
      <protection hidden="1"/>
    </xf>
    <xf numFmtId="165" fontId="6" fillId="4" borderId="0" xfId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6" fillId="5" borderId="0" xfId="1" applyNumberFormat="1" applyFont="1" applyFill="1" applyProtection="1">
      <protection hidden="1"/>
    </xf>
    <xf numFmtId="164" fontId="7" fillId="0" borderId="0" xfId="0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165" fontId="6" fillId="5" borderId="0" xfId="1" quotePrefix="1" applyNumberFormat="1" applyFont="1" applyFill="1" applyAlignment="1" applyProtection="1">
      <alignment horizontal="right" vertical="center" wrapText="1"/>
      <protection hidden="1"/>
    </xf>
    <xf numFmtId="0" fontId="0" fillId="7" borderId="0" xfId="0" applyFill="1"/>
    <xf numFmtId="164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6" fillId="11" borderId="0" xfId="0" applyNumberFormat="1" applyFont="1" applyFill="1" applyBorder="1" applyAlignment="1" applyProtection="1">
      <alignment vertical="center" wrapText="1"/>
      <protection hidden="1"/>
    </xf>
    <xf numFmtId="165" fontId="6" fillId="11" borderId="0" xfId="1" applyNumberFormat="1" applyFont="1" applyFill="1" applyBorder="1" applyAlignment="1" applyProtection="1">
      <alignment vertical="center"/>
      <protection hidden="1"/>
    </xf>
    <xf numFmtId="0" fontId="6" fillId="22" borderId="0" xfId="0" applyFont="1" applyFill="1" applyBorder="1" applyAlignment="1" applyProtection="1">
      <alignment horizontal="center" vertical="center" wrapText="1"/>
      <protection hidden="1"/>
    </xf>
    <xf numFmtId="0" fontId="6" fillId="23" borderId="0" xfId="0" applyFont="1" applyFill="1" applyBorder="1" applyAlignment="1" applyProtection="1">
      <alignment horizontal="center" vertical="center" wrapText="1"/>
      <protection hidden="1"/>
    </xf>
    <xf numFmtId="165" fontId="6" fillId="6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2" fontId="27" fillId="3" borderId="0" xfId="0" applyNumberFormat="1" applyFont="1" applyFill="1" applyAlignment="1">
      <alignment horizontal="right" vertical="center"/>
    </xf>
    <xf numFmtId="2" fontId="27" fillId="24" borderId="0" xfId="0" applyNumberFormat="1" applyFont="1" applyFill="1" applyAlignment="1">
      <alignment horizontal="right" vertical="center"/>
    </xf>
    <xf numFmtId="165" fontId="6" fillId="5" borderId="0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0" xfId="0" applyFont="1" applyFill="1" applyBorder="1" applyAlignment="1" applyProtection="1">
      <alignment horizontal="left" vertical="center" wrapText="1" indent="1"/>
      <protection hidden="1"/>
    </xf>
    <xf numFmtId="2" fontId="3" fillId="3" borderId="0" xfId="0" applyNumberFormat="1" applyFont="1" applyFill="1" applyAlignment="1">
      <alignment horizontal="right" vertical="center"/>
    </xf>
    <xf numFmtId="2" fontId="3" fillId="24" borderId="0" xfId="0" applyNumberFormat="1" applyFont="1" applyFill="1" applyAlignment="1">
      <alignment horizontal="right" vertical="center"/>
    </xf>
    <xf numFmtId="9" fontId="0" fillId="7" borderId="0" xfId="1" applyFont="1" applyFill="1" applyAlignment="1" applyProtection="1">
      <alignment vertical="center"/>
      <protection hidden="1"/>
    </xf>
    <xf numFmtId="164" fontId="7" fillId="5" borderId="0" xfId="0" applyNumberFormat="1" applyFont="1" applyFill="1" applyBorder="1" applyAlignment="1" applyProtection="1">
      <alignment vertical="center" wrapText="1"/>
      <protection hidden="1"/>
    </xf>
    <xf numFmtId="0" fontId="8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164" fontId="7" fillId="21" borderId="0" xfId="0" applyNumberFormat="1" applyFont="1" applyFill="1" applyAlignment="1" applyProtection="1">
      <alignment horizontal="right"/>
      <protection hidden="1"/>
    </xf>
    <xf numFmtId="164" fontId="7" fillId="11" borderId="0" xfId="0" applyNumberFormat="1" applyFont="1" applyFill="1" applyBorder="1" applyAlignment="1" applyProtection="1">
      <alignment vertical="center"/>
      <protection hidden="1"/>
    </xf>
    <xf numFmtId="165" fontId="7" fillId="11" borderId="0" xfId="1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164" fontId="7" fillId="0" borderId="0" xfId="0" applyNumberFormat="1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164" fontId="7" fillId="25" borderId="0" xfId="0" applyNumberFormat="1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horizontal="left" vertical="center" indent="2"/>
      <protection hidden="1"/>
    </xf>
    <xf numFmtId="0" fontId="6" fillId="4" borderId="0" xfId="0" applyFont="1" applyFill="1" applyAlignment="1" applyProtection="1">
      <alignment vertical="center"/>
      <protection hidden="1"/>
    </xf>
    <xf numFmtId="166" fontId="6" fillId="11" borderId="0" xfId="0" applyNumberFormat="1" applyFont="1" applyFill="1" applyBorder="1" applyAlignment="1" applyProtection="1">
      <alignment horizontal="right" vertical="center"/>
      <protection hidden="1"/>
    </xf>
    <xf numFmtId="166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7" borderId="0" xfId="0" applyNumberFormat="1" applyFont="1" applyFill="1" applyBorder="1" applyAlignment="1" applyProtection="1">
      <alignment horizontal="right" vertical="center"/>
      <protection hidden="1"/>
    </xf>
    <xf numFmtId="166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6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6" fontId="0" fillId="7" borderId="0" xfId="0" applyNumberFormat="1" applyFill="1" applyAlignment="1" applyProtection="1">
      <alignment vertical="center"/>
      <protection hidden="1"/>
    </xf>
    <xf numFmtId="0" fontId="6" fillId="12" borderId="0" xfId="0" applyFont="1" applyFill="1" applyBorder="1" applyAlignment="1" applyProtection="1">
      <alignment horizontal="left" vertical="center" wrapText="1" indent="1"/>
      <protection hidden="1"/>
    </xf>
    <xf numFmtId="0" fontId="9" fillId="7" borderId="0" xfId="0" applyFont="1" applyFill="1" applyAlignment="1">
      <alignment vertical="center"/>
    </xf>
    <xf numFmtId="164" fontId="6" fillId="0" borderId="0" xfId="0" applyNumberFormat="1" applyFont="1" applyBorder="1" applyProtection="1">
      <protection hidden="1"/>
    </xf>
    <xf numFmtId="164" fontId="7" fillId="0" borderId="0" xfId="0" applyNumberFormat="1" applyFont="1" applyBorder="1" applyAlignment="1" applyProtection="1">
      <alignment horizontal="right" vertical="center" wrapText="1"/>
      <protection hidden="1"/>
    </xf>
    <xf numFmtId="164" fontId="7" fillId="0" borderId="0" xfId="0" applyNumberFormat="1" applyFont="1" applyBorder="1" applyProtection="1">
      <protection hidden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7" borderId="0" xfId="0" applyFill="1" applyBorder="1"/>
    <xf numFmtId="164" fontId="6" fillId="0" borderId="0" xfId="0" applyNumberFormat="1" applyFont="1" applyBorder="1" applyAlignment="1" applyProtection="1">
      <alignment wrapText="1"/>
      <protection hidden="1"/>
    </xf>
    <xf numFmtId="164" fontId="7" fillId="0" borderId="0" xfId="0" applyNumberFormat="1" applyFont="1" applyBorder="1" applyAlignment="1" applyProtection="1">
      <alignment vertical="center"/>
      <protection hidden="1"/>
    </xf>
    <xf numFmtId="164" fontId="7" fillId="12" borderId="0" xfId="0" applyNumberFormat="1" applyFont="1" applyFill="1" applyBorder="1" applyProtection="1">
      <protection hidden="1"/>
    </xf>
    <xf numFmtId="165" fontId="7" fillId="12" borderId="0" xfId="1" applyNumberFormat="1" applyFont="1" applyFill="1" applyBorder="1" applyProtection="1">
      <protection hidden="1"/>
    </xf>
    <xf numFmtId="0" fontId="5" fillId="7" borderId="0" xfId="0" applyFont="1" applyFill="1" applyBorder="1"/>
    <xf numFmtId="0" fontId="5" fillId="7" borderId="0" xfId="0" applyFont="1" applyFill="1"/>
    <xf numFmtId="0" fontId="8" fillId="7" borderId="0" xfId="0" quotePrefix="1" applyFont="1" applyFill="1" applyAlignment="1">
      <alignment horizontal="right"/>
    </xf>
    <xf numFmtId="0" fontId="9" fillId="7" borderId="0" xfId="0" applyFont="1" applyFill="1"/>
    <xf numFmtId="0" fontId="6" fillId="0" borderId="0" xfId="0" applyFont="1" applyBorder="1" applyAlignment="1" applyProtection="1">
      <alignment vertical="center"/>
      <protection hidden="1"/>
    </xf>
    <xf numFmtId="2" fontId="7" fillId="0" borderId="0" xfId="0" applyNumberFormat="1" applyFont="1" applyBorder="1" applyAlignment="1" applyProtection="1">
      <alignment horizontal="right" vertical="center" wrapText="1"/>
      <protection hidden="1"/>
    </xf>
    <xf numFmtId="2" fontId="7" fillId="0" borderId="0" xfId="0" applyNumberFormat="1" applyFont="1" applyBorder="1" applyProtection="1">
      <protection hidden="1"/>
    </xf>
    <xf numFmtId="2" fontId="6" fillId="11" borderId="0" xfId="0" applyNumberFormat="1" applyFont="1" applyFill="1" applyBorder="1" applyProtection="1"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11" borderId="0" xfId="0" quotePrefix="1" applyNumberFormat="1" applyFont="1" applyFill="1" applyBorder="1" applyAlignment="1" applyProtection="1">
      <alignment horizontal="center" vertical="center"/>
      <protection hidden="1"/>
    </xf>
    <xf numFmtId="2" fontId="6" fillId="11" borderId="0" xfId="0" applyNumberFormat="1" applyFont="1" applyFill="1" applyBorder="1" applyAlignment="1" applyProtection="1">
      <alignment vertical="center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2" fontId="6" fillId="4" borderId="0" xfId="0" applyNumberFormat="1" applyFont="1" applyFill="1" applyBorder="1" applyProtection="1">
      <protection hidden="1"/>
    </xf>
    <xf numFmtId="2" fontId="7" fillId="4" borderId="0" xfId="0" applyNumberFormat="1" applyFont="1" applyFill="1" applyBorder="1" applyProtection="1">
      <protection hidden="1"/>
    </xf>
    <xf numFmtId="2" fontId="6" fillId="3" borderId="0" xfId="0" applyNumberFormat="1" applyFont="1" applyFill="1" applyBorder="1" applyProtection="1">
      <protection hidden="1"/>
    </xf>
    <xf numFmtId="2" fontId="6" fillId="3" borderId="0" xfId="0" applyNumberFormat="1" applyFont="1" applyFill="1" applyBorder="1" applyAlignment="1" applyProtection="1">
      <alignment horizontal="center" vertical="center"/>
      <protection hidden="1"/>
    </xf>
    <xf numFmtId="0" fontId="17" fillId="4" borderId="0" xfId="0" applyFont="1" applyFill="1"/>
    <xf numFmtId="2" fontId="7" fillId="5" borderId="0" xfId="0" quotePrefix="1" applyNumberFormat="1" applyFont="1" applyFill="1" applyBorder="1" applyProtection="1">
      <protection hidden="1"/>
    </xf>
    <xf numFmtId="0" fontId="23" fillId="5" borderId="0" xfId="0" applyFont="1" applyFill="1" applyBorder="1" applyAlignment="1" applyProtection="1">
      <alignment horizontal="right" vertical="center" wrapText="1"/>
      <protection hidden="1"/>
    </xf>
    <xf numFmtId="2" fontId="7" fillId="5" borderId="0" xfId="0" quotePrefix="1" applyNumberFormat="1" applyFont="1" applyFill="1" applyBorder="1" applyAlignment="1" applyProtection="1">
      <alignment horizontal="right" vertical="center" wrapText="1"/>
      <protection hidden="1"/>
    </xf>
    <xf numFmtId="2" fontId="25" fillId="0" borderId="0" xfId="0" applyNumberFormat="1" applyFont="1" applyBorder="1" applyAlignment="1" applyProtection="1">
      <alignment horizontal="right" vertical="center" wrapText="1"/>
      <protection hidden="1"/>
    </xf>
    <xf numFmtId="0" fontId="8" fillId="7" borderId="0" xfId="0" applyFont="1" applyFill="1"/>
    <xf numFmtId="0" fontId="8" fillId="0" borderId="0" xfId="8"/>
    <xf numFmtId="0" fontId="6" fillId="7" borderId="0" xfId="8" applyFont="1" applyFill="1" applyProtection="1">
      <protection hidden="1"/>
    </xf>
    <xf numFmtId="2" fontId="7" fillId="7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7" borderId="0" xfId="8" applyNumberFormat="1" applyFont="1" applyFill="1" applyBorder="1" applyProtection="1">
      <protection hidden="1"/>
    </xf>
    <xf numFmtId="164" fontId="6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8" applyFont="1" applyFill="1" applyProtection="1">
      <protection hidden="1"/>
    </xf>
    <xf numFmtId="2" fontId="7" fillId="0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8" applyNumberFormat="1" applyFont="1" applyFill="1" applyBorder="1" applyProtection="1">
      <protection hidden="1"/>
    </xf>
    <xf numFmtId="0" fontId="6" fillId="4" borderId="0" xfId="8" applyFont="1" applyFill="1" applyProtection="1">
      <protection hidden="1"/>
    </xf>
    <xf numFmtId="2" fontId="6" fillId="4" borderId="0" xfId="8" applyNumberFormat="1" applyFont="1" applyFill="1" applyBorder="1" applyAlignment="1" applyProtection="1">
      <alignment horizontal="right" vertical="center" wrapText="1"/>
      <protection hidden="1"/>
    </xf>
    <xf numFmtId="164" fontId="6" fillId="10" borderId="0" xfId="8" applyNumberFormat="1" applyFont="1" applyFill="1" applyBorder="1" applyProtection="1">
      <protection hidden="1"/>
    </xf>
    <xf numFmtId="164" fontId="6" fillId="10" borderId="0" xfId="8" applyNumberFormat="1" applyFont="1" applyFill="1" applyBorder="1" applyAlignment="1" applyProtection="1">
      <alignment horizontal="right"/>
      <protection hidden="1"/>
    </xf>
    <xf numFmtId="164" fontId="6" fillId="11" borderId="0" xfId="1" applyNumberFormat="1" applyFont="1" applyFill="1" applyBorder="1" applyAlignment="1" applyProtection="1">
      <alignment horizontal="right" vertical="center"/>
      <protection hidden="1"/>
    </xf>
    <xf numFmtId="0" fontId="5" fillId="0" borderId="0" xfId="8" applyFont="1"/>
    <xf numFmtId="0" fontId="6" fillId="12" borderId="0" xfId="5" applyFont="1" applyFill="1" applyBorder="1" applyAlignment="1">
      <alignment vertical="center" wrapText="1"/>
    </xf>
    <xf numFmtId="2" fontId="6" fillId="12" borderId="0" xfId="9" applyNumberFormat="1" applyFont="1" applyFill="1" applyBorder="1" applyAlignment="1">
      <alignment horizontal="right" vertical="center" wrapText="1"/>
    </xf>
    <xf numFmtId="2" fontId="6" fillId="11" borderId="0" xfId="9" applyNumberFormat="1" applyFont="1" applyFill="1" applyBorder="1" applyAlignment="1">
      <alignment horizontal="center" vertical="center" wrapText="1"/>
    </xf>
    <xf numFmtId="2" fontId="6" fillId="8" borderId="0" xfId="9" applyNumberFormat="1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vertical="center" wrapText="1"/>
    </xf>
    <xf numFmtId="2" fontId="6" fillId="4" borderId="0" xfId="9" applyNumberFormat="1" applyFont="1" applyFill="1" applyBorder="1" applyAlignment="1">
      <alignment horizontal="right" vertical="center" wrapText="1"/>
    </xf>
    <xf numFmtId="3" fontId="6" fillId="0" borderId="0" xfId="9" applyFont="1" applyFill="1" applyBorder="1" applyAlignment="1">
      <alignment vertical="center" wrapText="1"/>
    </xf>
    <xf numFmtId="2" fontId="6" fillId="0" borderId="0" xfId="9" applyNumberFormat="1" applyFont="1" applyFill="1" applyBorder="1" applyAlignment="1">
      <alignment horizontal="right" vertical="center" wrapText="1"/>
    </xf>
    <xf numFmtId="2" fontId="6" fillId="26" borderId="0" xfId="9" applyNumberFormat="1" applyFont="1" applyFill="1" applyBorder="1" applyAlignment="1">
      <alignment horizontal="center" vertical="center" wrapText="1"/>
    </xf>
    <xf numFmtId="3" fontId="6" fillId="3" borderId="0" xfId="9" applyFont="1" applyFill="1" applyBorder="1" applyAlignment="1">
      <alignment horizontal="left" vertical="center" wrapText="1" indent="3"/>
    </xf>
    <xf numFmtId="2" fontId="7" fillId="3" borderId="0" xfId="9" applyNumberFormat="1" applyFont="1" applyFill="1" applyBorder="1" applyAlignment="1">
      <alignment horizontal="right" vertical="center" wrapText="1"/>
    </xf>
    <xf numFmtId="2" fontId="7" fillId="5" borderId="0" xfId="9" applyNumberFormat="1" applyFont="1" applyFill="1" applyBorder="1" applyAlignment="1">
      <alignment horizontal="center" vertical="center" wrapText="1"/>
    </xf>
    <xf numFmtId="2" fontId="7" fillId="7" borderId="0" xfId="9" applyNumberFormat="1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vertical="center" wrapText="1"/>
    </xf>
    <xf numFmtId="2" fontId="6" fillId="0" borderId="0" xfId="5" applyNumberFormat="1" applyFont="1" applyFill="1" applyBorder="1" applyAlignment="1">
      <alignment horizontal="right" vertical="center" wrapText="1"/>
    </xf>
    <xf numFmtId="2" fontId="6" fillId="26" borderId="0" xfId="5" applyNumberFormat="1" applyFont="1" applyFill="1" applyBorder="1" applyAlignment="1">
      <alignment horizontal="center" vertical="center" wrapText="1"/>
    </xf>
    <xf numFmtId="2" fontId="7" fillId="12" borderId="0" xfId="9" applyNumberFormat="1" applyFont="1" applyFill="1" applyBorder="1" applyAlignment="1">
      <alignment horizontal="right" vertical="center" wrapText="1"/>
    </xf>
    <xf numFmtId="2" fontId="6" fillId="12" borderId="0" xfId="5" applyNumberFormat="1" applyFont="1" applyFill="1" applyBorder="1" applyAlignment="1">
      <alignment horizontal="right" vertical="center" wrapText="1"/>
    </xf>
    <xf numFmtId="165" fontId="6" fillId="12" borderId="0" xfId="1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3" fontId="6" fillId="3" borderId="0" xfId="9" applyFont="1" applyFill="1" applyBorder="1" applyAlignment="1">
      <alignment horizontal="center" vertical="center" wrapText="1"/>
    </xf>
    <xf numFmtId="2" fontId="6" fillId="3" borderId="0" xfId="9" applyNumberFormat="1" applyFont="1" applyFill="1" applyBorder="1" applyAlignment="1">
      <alignment horizontal="right" vertical="center" wrapText="1"/>
    </xf>
    <xf numFmtId="3" fontId="6" fillId="7" borderId="0" xfId="9" applyFont="1" applyFill="1" applyBorder="1" applyAlignment="1">
      <alignment horizontal="left" vertical="center" wrapText="1" indent="1"/>
    </xf>
    <xf numFmtId="2" fontId="7" fillId="7" borderId="0" xfId="9" applyNumberFormat="1" applyFont="1" applyFill="1" applyBorder="1" applyAlignment="1">
      <alignment horizontal="right" vertical="center" wrapText="1"/>
    </xf>
    <xf numFmtId="165" fontId="7" fillId="5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>
      <alignment horizontal="center" vertical="center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15" fillId="6" borderId="0" xfId="0" applyFont="1" applyFill="1" applyAlignment="1">
      <alignment horizontal="center" vertical="center"/>
    </xf>
    <xf numFmtId="0" fontId="14" fillId="5" borderId="0" xfId="0" applyFont="1" applyFill="1" applyBorder="1" applyAlignment="1" applyProtection="1">
      <alignment horizontal="left" vertical="center" wrapText="1"/>
      <protection hidden="1"/>
    </xf>
    <xf numFmtId="0" fontId="13" fillId="9" borderId="0" xfId="0" applyFont="1" applyFill="1" applyBorder="1" applyAlignment="1" applyProtection="1">
      <alignment horizontal="left" vertical="center" wrapText="1"/>
      <protection hidden="1"/>
    </xf>
    <xf numFmtId="0" fontId="11" fillId="6" borderId="0" xfId="2" applyFont="1" applyFill="1" applyAlignment="1" applyProtection="1">
      <alignment horizontal="center" vertical="center"/>
    </xf>
    <xf numFmtId="0" fontId="15" fillId="6" borderId="0" xfId="2" applyFont="1" applyFill="1" applyAlignment="1" applyProtection="1">
      <alignment horizontal="center" vertical="center"/>
    </xf>
    <xf numFmtId="0" fontId="6" fillId="5" borderId="0" xfId="3" applyFont="1" applyFill="1" applyBorder="1" applyAlignment="1" applyProtection="1">
      <alignment horizontal="center" wrapText="1"/>
      <protection hidden="1"/>
    </xf>
    <xf numFmtId="0" fontId="23" fillId="7" borderId="0" xfId="3" applyFont="1" applyFill="1" applyBorder="1" applyAlignment="1" applyProtection="1">
      <alignment horizontal="center" vertical="center" wrapText="1"/>
      <protection hidden="1"/>
    </xf>
    <xf numFmtId="0" fontId="13" fillId="5" borderId="0" xfId="3" applyFont="1" applyFill="1" applyBorder="1" applyAlignment="1" applyProtection="1">
      <alignment horizontal="left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13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4" fillId="9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11" fillId="13" borderId="0" xfId="3" applyFont="1" applyFill="1" applyBorder="1" applyAlignment="1" applyProtection="1">
      <alignment horizontal="center" vertical="center" wrapText="1"/>
      <protection hidden="1"/>
    </xf>
    <xf numFmtId="0" fontId="24" fillId="2" borderId="0" xfId="3" applyFont="1" applyFill="1" applyBorder="1" applyAlignment="1" applyProtection="1">
      <alignment horizontal="center" vertical="center" wrapText="1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10" fillId="14" borderId="0" xfId="0" applyFont="1" applyFill="1" applyBorder="1" applyAlignment="1" applyProtection="1">
      <alignment horizontal="center" vertical="top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14" fillId="5" borderId="0" xfId="3" applyFont="1" applyFill="1" applyBorder="1" applyAlignment="1" applyProtection="1">
      <alignment horizontal="left" vertical="center" wrapText="1"/>
      <protection hidden="1"/>
    </xf>
    <xf numFmtId="0" fontId="10" fillId="14" borderId="0" xfId="0" applyFont="1" applyFill="1" applyBorder="1" applyAlignment="1" applyProtection="1">
      <alignment horizontal="center" vertical="center" wrapText="1"/>
      <protection hidden="1"/>
    </xf>
    <xf numFmtId="0" fontId="24" fillId="14" borderId="0" xfId="0" applyFont="1" applyFill="1" applyBorder="1" applyAlignment="1" applyProtection="1">
      <alignment horizontal="center" vertical="center" wrapText="1"/>
      <protection hidden="1"/>
    </xf>
    <xf numFmtId="0" fontId="24" fillId="14" borderId="0" xfId="0" applyFont="1" applyFill="1" applyBorder="1" applyAlignment="1" applyProtection="1">
      <alignment horizontal="center" vertical="top" wrapText="1"/>
      <protection hidden="1"/>
    </xf>
    <xf numFmtId="0" fontId="5" fillId="5" borderId="0" xfId="0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/>
      <protection hidden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13" fillId="16" borderId="0" xfId="3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5" applyFont="1" applyFill="1" applyBorder="1" applyAlignment="1" applyProtection="1">
      <alignment horizontal="center" vertical="center" wrapText="1"/>
      <protection hidden="1"/>
    </xf>
    <xf numFmtId="0" fontId="13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0" fontId="6" fillId="22" borderId="0" xfId="0" applyFont="1" applyFill="1" applyBorder="1" applyAlignment="1" applyProtection="1">
      <alignment horizontal="center" vertical="center" wrapText="1"/>
      <protection hidden="1"/>
    </xf>
    <xf numFmtId="0" fontId="6" fillId="23" borderId="0" xfId="0" applyFont="1" applyFill="1" applyBorder="1" applyAlignment="1" applyProtection="1">
      <alignment horizontal="center" vertical="center" wrapText="1"/>
      <protection hidden="1"/>
    </xf>
    <xf numFmtId="0" fontId="13" fillId="9" borderId="0" xfId="3" applyFont="1" applyFill="1" applyBorder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8" applyFont="1" applyFill="1" applyAlignment="1" applyProtection="1">
      <alignment horizontal="center" vertical="center" wrapText="1"/>
      <protection hidden="1"/>
    </xf>
    <xf numFmtId="0" fontId="10" fillId="2" borderId="0" xfId="5" applyFont="1" applyFill="1" applyBorder="1" applyAlignment="1">
      <alignment horizontal="center" vertical="center" wrapText="1"/>
    </xf>
    <xf numFmtId="3" fontId="13" fillId="5" borderId="0" xfId="9" applyFont="1" applyFill="1" applyBorder="1" applyAlignment="1">
      <alignment horizontal="left" vertical="center" wrapText="1"/>
    </xf>
    <xf numFmtId="3" fontId="13" fillId="6" borderId="0" xfId="9" applyFont="1" applyFill="1" applyBorder="1" applyAlignment="1">
      <alignment horizontal="left" vertical="center" wrapText="1"/>
    </xf>
  </cellXfs>
  <cellStyles count="13">
    <cellStyle name="Estilo 1" xfId="10"/>
    <cellStyle name="Euro" xfId="11"/>
    <cellStyle name="Hipervínculo" xfId="2" builtinId="8"/>
    <cellStyle name="Normal" xfId="0" builtinId="0"/>
    <cellStyle name="Normal 2" xfId="8"/>
    <cellStyle name="Normal 3" xfId="12"/>
    <cellStyle name="Normal_Análisis de las Encuestas INVESTUR 2005-2006" xfId="5"/>
    <cellStyle name="Normal_Edad x España 1 semestre 2008" xfId="4"/>
    <cellStyle name="Normal_Tablas y Gráficos publicación 2006" xfId="9"/>
    <cellStyle name="Normal_WEB Análisis de las Encuestas INVESTUR" xfId="3"/>
    <cellStyle name="Normal_WEB Análisis de las Encuestas INVESTUR 2" xfId="6"/>
    <cellStyle name="Porcentual" xfId="1" builtinId="5"/>
    <cellStyle name="Porcentual 2" xfId="7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9136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781"/>
          <c:y val="0.23647541765922891"/>
          <c:w val="0.67420551812468577"/>
          <c:h val="0.6562316915413014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305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453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/>
              <a:t>DISTRIBUCIÓN DEL GASTO DE LOS TURISTAS EN DESTINO</a:t>
            </a:r>
          </a:p>
        </c:rich>
      </c:tx>
      <c:layout>
        <c:manualLayout>
          <c:xMode val="edge"/>
          <c:yMode val="edge"/>
          <c:x val="0.1338600297340453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33438701980435326"/>
          <c:y val="0.13604303594282427"/>
          <c:w val="0.53067488941504681"/>
          <c:h val="0.80593664832991752"/>
        </c:manualLayout>
      </c:layout>
      <c:barChart>
        <c:barDir val="bar"/>
        <c:grouping val="clustered"/>
        <c:ser>
          <c:idx val="0"/>
          <c:order val="0"/>
          <c:tx>
            <c:v>Peso cada concepto   I trimestre11/10</c:v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Lit>
              <c:ptCount val="16"/>
              <c:pt idx="0">
                <c:v>Restaurantes</c:v>
              </c:pt>
              <c:pt idx="1">
                <c:v>Compras</c:v>
              </c:pt>
              <c:pt idx="2">
                <c:v>Compras de comida</c:v>
              </c:pt>
              <c:pt idx="3">
                <c:v>Extras alojamiento</c:v>
              </c:pt>
              <c:pt idx="4">
                <c:v>Excursiones organizadas</c:v>
              </c:pt>
              <c:pt idx="5">
                <c:v>Alquiler de coche</c:v>
              </c:pt>
              <c:pt idx="6">
                <c:v>Alojamiento pagado en destino</c:v>
              </c:pt>
              <c:pt idx="7">
                <c:v>Ocio/ diversión/cultura</c:v>
              </c:pt>
              <c:pt idx="8">
                <c:v>Transporte público</c:v>
              </c:pt>
              <c:pt idx="9">
                <c:v>Ocio nocturno</c:v>
              </c:pt>
              <c:pt idx="10">
                <c:v>Otros servicios fuera del alojamiento</c:v>
              </c:pt>
              <c:pt idx="11">
                <c:v>Actividades deportivas</c:v>
              </c:pt>
              <c:pt idx="12">
                <c:v>Tratamientos salud</c:v>
              </c:pt>
              <c:pt idx="13">
                <c:v>Time sharing</c:v>
              </c:pt>
              <c:pt idx="14">
                <c:v>Otros gastos</c:v>
              </c:pt>
              <c:pt idx="15">
                <c:v>Casinos</c:v>
              </c:pt>
            </c:strLit>
          </c:cat>
          <c:val>
            <c:numLit>
              <c:formatCode>0.0%</c:formatCode>
              <c:ptCount val="16"/>
              <c:pt idx="0">
                <c:v>0.34362283758594031</c:v>
              </c:pt>
              <c:pt idx="1">
                <c:v>0.18124411009090446</c:v>
              </c:pt>
              <c:pt idx="2">
                <c:v>0.10758070533101523</c:v>
              </c:pt>
              <c:pt idx="3">
                <c:v>7.8565351131014344E-2</c:v>
              </c:pt>
              <c:pt idx="4">
                <c:v>5.2335706855607879E-2</c:v>
              </c:pt>
              <c:pt idx="5">
                <c:v>5.2357928002009939E-2</c:v>
              </c:pt>
              <c:pt idx="6">
                <c:v>3.8721716743033846E-2</c:v>
              </c:pt>
              <c:pt idx="7">
                <c:v>3.5910281880557365E-2</c:v>
              </c:pt>
              <c:pt idx="8">
                <c:v>2.8440496963307593E-2</c:v>
              </c:pt>
              <c:pt idx="9">
                <c:v>2.5709962096663472E-2</c:v>
              </c:pt>
              <c:pt idx="10">
                <c:v>1.0663257733379804E-2</c:v>
              </c:pt>
              <c:pt idx="11">
                <c:v>1.2485818584547663E-2</c:v>
              </c:pt>
              <c:pt idx="12">
                <c:v>1.0293483720812381E-2</c:v>
              </c:pt>
              <c:pt idx="13">
                <c:v>7.834165856944993E-3</c:v>
              </c:pt>
              <c:pt idx="14">
                <c:v>1.0429166099055781E-2</c:v>
              </c:pt>
              <c:pt idx="15">
                <c:v>3.8050113252046562E-3</c:v>
              </c:pt>
            </c:numLit>
          </c:val>
        </c:ser>
        <c:dLbls>
          <c:showVal val="1"/>
        </c:dLbls>
        <c:gapWidth val="10"/>
        <c:axId val="137334784"/>
        <c:axId val="137336320"/>
      </c:barChart>
      <c:barChart>
        <c:barDir val="bar"/>
        <c:grouping val="clustered"/>
        <c:ser>
          <c:idx val="1"/>
          <c:order val="1"/>
          <c:tx>
            <c:v>Var.11/10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spPr>
              <a:noFill/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noFill/>
              <a:ln w="25400">
                <a:noFill/>
              </a:ln>
            </c:spPr>
          </c:dPt>
          <c:dPt>
            <c:idx val="10"/>
            <c:spPr>
              <a:noFill/>
              <a:ln w="25400">
                <a:noFill/>
              </a:ln>
            </c:spPr>
          </c:dPt>
          <c:dPt>
            <c:idx val="11"/>
            <c:spPr>
              <a:noFill/>
              <a:ln w="25400">
                <a:noFill/>
              </a:ln>
            </c:spPr>
          </c:dPt>
          <c:dPt>
            <c:idx val="12"/>
            <c:spPr>
              <a:noFill/>
              <a:ln w="25400">
                <a:noFill/>
              </a:ln>
            </c:spPr>
          </c:dPt>
          <c:dPt>
            <c:idx val="13"/>
            <c:spPr>
              <a:noFill/>
              <a:ln w="25400">
                <a:noFill/>
              </a:ln>
            </c:spPr>
          </c:dPt>
          <c:dPt>
            <c:idx val="14"/>
            <c:spPr>
              <a:noFill/>
              <a:ln w="25400">
                <a:noFill/>
              </a:ln>
            </c:spPr>
          </c:dPt>
          <c:dPt>
            <c:idx val="15"/>
            <c:spPr>
              <a:noFill/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2876132371565443"/>
                  <c:y val="-1.8450792824450831E-3"/>
                </c:manualLayout>
              </c:layout>
              <c:showVal val="1"/>
            </c:dLbl>
            <c:dLbl>
              <c:idx val="1"/>
              <c:layout>
                <c:manualLayout>
                  <c:x val="0.11002389736248004"/>
                  <c:y val="1.8382826113677979E-3"/>
                </c:manualLayout>
              </c:layout>
              <c:showVal val="1"/>
            </c:dLbl>
            <c:dLbl>
              <c:idx val="2"/>
              <c:layout>
                <c:manualLayout>
                  <c:x val="-0.20885663417946937"/>
                  <c:y val="-1.835101190863543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3"/>
              <c:layout>
                <c:manualLayout>
                  <c:x val="-2.9836095662867386E-2"/>
                  <c:y val="1.1568801833655146E-5"/>
                </c:manualLayout>
              </c:layout>
              <c:showVal val="1"/>
            </c:dLbl>
            <c:dLbl>
              <c:idx val="4"/>
              <c:layout>
                <c:manualLayout>
                  <c:x val="-6.7131692454527131E-2"/>
                  <c:y val="-5.5281519562120855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5"/>
              <c:layout>
                <c:manualLayout>
                  <c:x val="-5.4078813574876566E-2"/>
                  <c:y val="-1.845079282445066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0.15711029128351964"/>
                  <c:y val="-1.83481197081770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-0.12755729310060021"/>
                  <c:y val="-1.8343781407489392E-3"/>
                </c:manualLayout>
              </c:layout>
              <c:showVal val="1"/>
            </c:dLbl>
            <c:dLbl>
              <c:idx val="8"/>
              <c:layout>
                <c:manualLayout>
                  <c:x val="-7.0860708844960804E-2"/>
                  <c:y val="2.1691503438103491E-6"/>
                </c:manualLayout>
              </c:layout>
              <c:showVal val="1"/>
            </c:dLbl>
            <c:dLbl>
              <c:idx val="9"/>
              <c:layout>
                <c:manualLayout>
                  <c:x val="-0.30769098617917584"/>
                  <c:y val="1.8382826113677979E-3"/>
                </c:manualLayout>
              </c:layout>
              <c:showVal val="1"/>
            </c:dLbl>
            <c:dLbl>
              <c:idx val="10"/>
              <c:layout>
                <c:manualLayout>
                  <c:x val="-0.11131986124112105"/>
                  <c:y val="1.8385718314136432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-7.8319475799790761E-2"/>
                  <c:y val="-3.670636211795844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-3.5430207587688015E-2"/>
                  <c:y val="-8.387381329399968E-6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3"/>
              <c:layout>
                <c:manualLayout>
                  <c:x val="-8.3242112218490177E-2"/>
                  <c:y val="-1.8549127640036828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4"/>
              <c:layout>
                <c:manualLayout>
                  <c:x val="-0.32260984160196782"/>
                  <c:y val="-1.8547681539807569E-3"/>
                </c:manualLayout>
              </c:layout>
              <c:showVal val="1"/>
            </c:dLbl>
            <c:dLbl>
              <c:idx val="15"/>
              <c:layout>
                <c:manualLayout>
                  <c:x val="-0.32633915166198635"/>
                  <c:y val="-5.5077619429802771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Lit>
              <c:ptCount val="16"/>
              <c:pt idx="0">
                <c:v>Restaurantes</c:v>
              </c:pt>
              <c:pt idx="1">
                <c:v>Compras</c:v>
              </c:pt>
              <c:pt idx="2">
                <c:v>Compras de comida</c:v>
              </c:pt>
              <c:pt idx="3">
                <c:v>Extras alojamiento</c:v>
              </c:pt>
              <c:pt idx="4">
                <c:v>Excursiones organizadas</c:v>
              </c:pt>
              <c:pt idx="5">
                <c:v>Alquiler de coche</c:v>
              </c:pt>
              <c:pt idx="6">
                <c:v>Alojamiento pagado en destino</c:v>
              </c:pt>
              <c:pt idx="7">
                <c:v>Ocio/ diversión/cultura</c:v>
              </c:pt>
              <c:pt idx="8">
                <c:v>Transporte público</c:v>
              </c:pt>
              <c:pt idx="9">
                <c:v>Ocio nocturno</c:v>
              </c:pt>
              <c:pt idx="10">
                <c:v>Otros servicios fuera del alojamiento</c:v>
              </c:pt>
              <c:pt idx="11">
                <c:v>Actividades deportivas</c:v>
              </c:pt>
              <c:pt idx="12">
                <c:v>Tratamientos salud</c:v>
              </c:pt>
              <c:pt idx="13">
                <c:v>Time sharing</c:v>
              </c:pt>
              <c:pt idx="14">
                <c:v>Otros gastos</c:v>
              </c:pt>
              <c:pt idx="15">
                <c:v>Casinos</c:v>
              </c:pt>
            </c:strLit>
          </c:cat>
          <c:val>
            <c:numLit>
              <c:formatCode>0.0%</c:formatCode>
              <c:ptCount val="16"/>
              <c:pt idx="0">
                <c:v>0.14554747439084431</c:v>
              </c:pt>
              <c:pt idx="1">
                <c:v>7.7808258925979229E-2</c:v>
              </c:pt>
              <c:pt idx="2">
                <c:v>-0.28615327239171306</c:v>
              </c:pt>
              <c:pt idx="3">
                <c:v>7.063803370459909E-2</c:v>
              </c:pt>
              <c:pt idx="4">
                <c:v>-4.326180741885275E-2</c:v>
              </c:pt>
              <c:pt idx="5">
                <c:v>-4.3740082086362028E-2</c:v>
              </c:pt>
              <c:pt idx="6">
                <c:v>-0.39872628112042663</c:v>
              </c:pt>
              <c:pt idx="7">
                <c:v>0.20425772815199356</c:v>
              </c:pt>
              <c:pt idx="8">
                <c:v>2.9053082022611598E-2</c:v>
              </c:pt>
              <c:pt idx="9">
                <c:v>0.70990928883321724</c:v>
              </c:pt>
              <c:pt idx="10">
                <c:v>-0.29350767777491937</c:v>
              </c:pt>
              <c:pt idx="11">
                <c:v>-0.18203856701350168</c:v>
              </c:pt>
              <c:pt idx="12">
                <c:v>-5.2665449548897507E-2</c:v>
              </c:pt>
              <c:pt idx="13">
                <c:v>-0.16251068383750483</c:v>
              </c:pt>
              <c:pt idx="14">
                <c:v>0.78180039928133516</c:v>
              </c:pt>
              <c:pt idx="15">
                <c:v>0.68471150385301205</c:v>
              </c:pt>
            </c:numLit>
          </c:val>
        </c:ser>
        <c:dLbls>
          <c:showVal val="1"/>
        </c:dLbls>
        <c:axId val="137338240"/>
        <c:axId val="137348224"/>
      </c:barChart>
      <c:catAx>
        <c:axId val="137334784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37336320"/>
        <c:crossesAt val="0"/>
        <c:auto val="1"/>
        <c:lblAlgn val="ctr"/>
        <c:lblOffset val="100"/>
        <c:tickLblSkip val="1"/>
        <c:tickMarkSkip val="1"/>
      </c:catAx>
      <c:valAx>
        <c:axId val="13733632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7283950617284001E-2"/>
              <c:y val="0.96575399992809163"/>
            </c:manualLayout>
          </c:layout>
          <c:spPr>
            <a:noFill/>
            <a:ln w="25400">
              <a:noFill/>
            </a:ln>
          </c:spPr>
        </c:title>
        <c:numFmt formatCode="0.0%" sourceLinked="1"/>
        <c:tickLblPos val="none"/>
        <c:spPr>
          <a:ln w="9525">
            <a:noFill/>
          </a:ln>
        </c:spPr>
        <c:crossAx val="137334784"/>
        <c:crosses val="autoZero"/>
        <c:crossBetween val="between"/>
      </c:valAx>
      <c:catAx>
        <c:axId val="137338240"/>
        <c:scaling>
          <c:orientation val="maxMin"/>
        </c:scaling>
        <c:delete val="1"/>
        <c:axPos val="l"/>
        <c:tickLblPos val="none"/>
        <c:crossAx val="137348224"/>
        <c:crosses val="autoZero"/>
        <c:auto val="1"/>
        <c:lblAlgn val="ctr"/>
        <c:lblOffset val="100"/>
      </c:catAx>
      <c:valAx>
        <c:axId val="137348224"/>
        <c:scaling>
          <c:orientation val="minMax"/>
        </c:scaling>
        <c:axPos val="b"/>
        <c:numFmt formatCode="0.0%" sourceLinked="1"/>
        <c:majorTickMark val="none"/>
        <c:tickLblPos val="none"/>
        <c:spPr>
          <a:ln w="9525">
            <a:noFill/>
          </a:ln>
        </c:spPr>
        <c:crossAx val="137338240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7.360910464704308E-2"/>
          <c:w val="0.64395249894462492"/>
          <c:h val="5.6500003615250545E-2"/>
        </c:manualLayout>
      </c:layout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32" r="0.75000000000001432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0793E-2"/>
          <c:y val="0.13870508864216463"/>
          <c:w val="0.76922129601835876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fidelidad!$AF$4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gradFill>
                  <a:gsLst>
                    <a:gs pos="0">
                      <a:srgbClr val="1F497D">
                        <a:lumMod val="75000"/>
                      </a:srgbClr>
                    </a:gs>
                    <a:gs pos="50000">
                      <a:schemeClr val="accent1">
                        <a:lumMod val="20000"/>
                        <a:lumOff val="80000"/>
                      </a:schemeClr>
                    </a:gs>
                    <a:gs pos="100000">
                      <a:srgbClr val="1F497D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Reino Unido</c:v>
                </c:pt>
                <c:pt idx="1">
                  <c:v>Canarias</c:v>
                </c:pt>
                <c:pt idx="2">
                  <c:v>Bélgica</c:v>
                </c:pt>
                <c:pt idx="3">
                  <c:v>Irlanda</c:v>
                </c:pt>
                <c:pt idx="4">
                  <c:v>Todos los países</c:v>
                </c:pt>
                <c:pt idx="5">
                  <c:v>España</c:v>
                </c:pt>
                <c:pt idx="6">
                  <c:v>Noruega</c:v>
                </c:pt>
                <c:pt idx="7">
                  <c:v>Península</c:v>
                </c:pt>
                <c:pt idx="8">
                  <c:v>Holanda</c:v>
                </c:pt>
                <c:pt idx="9">
                  <c:v>Finlandia</c:v>
                </c:pt>
                <c:pt idx="10">
                  <c:v>Total nórdicos</c:v>
                </c:pt>
                <c:pt idx="11">
                  <c:v>Alemania</c:v>
                </c:pt>
                <c:pt idx="12">
                  <c:v>Suiza + Austria</c:v>
                </c:pt>
                <c:pt idx="13">
                  <c:v>Suecia</c:v>
                </c:pt>
                <c:pt idx="14">
                  <c:v>Dinamarca</c:v>
                </c:pt>
                <c:pt idx="15">
                  <c:v>Francia</c:v>
                </c:pt>
                <c:pt idx="16">
                  <c:v>Rusia</c:v>
                </c:pt>
                <c:pt idx="17">
                  <c:v>Italia</c:v>
                </c:pt>
                <c:pt idx="18">
                  <c:v>Resto del Mundo</c:v>
                </c:pt>
              </c:strCache>
            </c:strRef>
          </c:cat>
          <c:val>
            <c:numRef>
              <c:f>fidelidad!$AG$6:$AG$23</c:f>
              <c:numCache>
                <c:formatCode>0.0</c:formatCode>
                <c:ptCount val="18"/>
                <c:pt idx="0">
                  <c:v>82.534246575342465</c:v>
                </c:pt>
                <c:pt idx="1">
                  <c:v>75.862068965517238</c:v>
                </c:pt>
                <c:pt idx="2">
                  <c:v>67.10526315789474</c:v>
                </c:pt>
                <c:pt idx="3">
                  <c:v>66.666666666666671</c:v>
                </c:pt>
                <c:pt idx="4">
                  <c:v>63.191330343796714</c:v>
                </c:pt>
                <c:pt idx="5">
                  <c:v>62.222222222222221</c:v>
                </c:pt>
                <c:pt idx="6">
                  <c:v>61.386138613861384</c:v>
                </c:pt>
                <c:pt idx="7">
                  <c:v>61.170212765957444</c:v>
                </c:pt>
                <c:pt idx="8">
                  <c:v>55.68181818181818</c:v>
                </c:pt>
                <c:pt idx="9">
                  <c:v>53.571428571428569</c:v>
                </c:pt>
                <c:pt idx="10">
                  <c:v>53.413654618473899</c:v>
                </c:pt>
                <c:pt idx="11">
                  <c:v>53.002610966057439</c:v>
                </c:pt>
                <c:pt idx="12">
                  <c:v>51.219512195121951</c:v>
                </c:pt>
                <c:pt idx="13">
                  <c:v>50.931677018633543</c:v>
                </c:pt>
                <c:pt idx="14">
                  <c:v>48.958333333333336</c:v>
                </c:pt>
                <c:pt idx="15">
                  <c:v>48.863636363636367</c:v>
                </c:pt>
                <c:pt idx="16">
                  <c:v>33.333333333333336</c:v>
                </c:pt>
                <c:pt idx="17">
                  <c:v>32.307692307692307</c:v>
                </c:pt>
              </c:numCache>
            </c:numRef>
          </c:val>
        </c:ser>
        <c:gapWidth val="18"/>
        <c:axId val="138606848"/>
        <c:axId val="138637312"/>
      </c:barChart>
      <c:barChart>
        <c:barDir val="bar"/>
        <c:grouping val="clustered"/>
        <c:ser>
          <c:idx val="1"/>
          <c:order val="1"/>
          <c:tx>
            <c:strRef>
              <c:f>fidelidad!$AH$4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70420948114623449"/>
                  <c:y val="5.9992491939634222E-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0.75520231525311565"/>
                  <c:y val="1.905061581543073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.5998386711924939"/>
                  <c:y val="-3.809523238166779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.58437973845644653"/>
                  <c:y val="-5.713984894790451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0.65254947237167427"/>
                  <c:y val="-1.9046116378535264E-3"/>
                </c:manualLayout>
              </c:layout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rgbClr val="4F81BD">
                        <a:lumMod val="20000"/>
                        <a:lumOff val="80000"/>
                      </a:srgb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5"/>
              <c:layout>
                <c:manualLayout>
                  <c:x val="0.55740734754196675"/>
                  <c:y val="-1.9046116378535264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0.63396833460333701"/>
                  <c:y val="-1.904611637853526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0.53973168309972985"/>
                  <c:y val="4.4994368954725539E-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59730020550950191"/>
                  <c:y val="1.905211562772922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0.59780836046520558"/>
                  <c:y val="1.9053615440027709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-0.58544915756498184"/>
                  <c:y val="1.9050615815430739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0.57570031018850099"/>
                  <c:y val="2.9996245969816994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0.57690750533016222"/>
                  <c:y val="1.9050615815430739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57412165854634856"/>
                  <c:y val="1.9050615815430739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5729977447833684"/>
                  <c:y val="-1.9041616941639777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55764302922545261"/>
                  <c:y val="1.4998122984908473E-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0.36043472571793678"/>
                  <c:y val="-5.7139848947904172E-3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0.46218902255986338"/>
                  <c:y val="-1.9043116753938284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0.30202153616428551"/>
                  <c:y val="1.49981229849085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fidelidad!$C$6:$C$23</c:f>
              <c:strCache>
                <c:ptCount val="18"/>
                <c:pt idx="0">
                  <c:v>Reino Unido</c:v>
                </c:pt>
                <c:pt idx="1">
                  <c:v>Canarias</c:v>
                </c:pt>
                <c:pt idx="2">
                  <c:v>Bélgica</c:v>
                </c:pt>
                <c:pt idx="3">
                  <c:v>Irlanda</c:v>
                </c:pt>
                <c:pt idx="4">
                  <c:v>Todos los países</c:v>
                </c:pt>
                <c:pt idx="5">
                  <c:v>España</c:v>
                </c:pt>
                <c:pt idx="6">
                  <c:v>Noruega</c:v>
                </c:pt>
                <c:pt idx="7">
                  <c:v>Península</c:v>
                </c:pt>
                <c:pt idx="8">
                  <c:v>Holanda</c:v>
                </c:pt>
                <c:pt idx="9">
                  <c:v>Finlandia</c:v>
                </c:pt>
                <c:pt idx="10">
                  <c:v>Total nórdicos</c:v>
                </c:pt>
                <c:pt idx="11">
                  <c:v>Alemania</c:v>
                </c:pt>
                <c:pt idx="12">
                  <c:v>Suiza + Austria</c:v>
                </c:pt>
                <c:pt idx="13">
                  <c:v>Suecia</c:v>
                </c:pt>
                <c:pt idx="14">
                  <c:v>Dinamarca</c:v>
                </c:pt>
                <c:pt idx="15">
                  <c:v>Francia</c:v>
                </c:pt>
                <c:pt idx="16">
                  <c:v>Rusia</c:v>
                </c:pt>
                <c:pt idx="17">
                  <c:v>Italia</c:v>
                </c:pt>
              </c:strCache>
            </c:strRef>
          </c:cat>
          <c:val>
            <c:numRef>
              <c:f>fidelidad!$AH$6:$AH$23</c:f>
              <c:numCache>
                <c:formatCode>0.0%</c:formatCode>
                <c:ptCount val="18"/>
                <c:pt idx="0">
                  <c:v>1.5234883966616097E-2</c:v>
                </c:pt>
                <c:pt idx="1">
                  <c:v>-0.16152450090744108</c:v>
                </c:pt>
                <c:pt idx="2">
                  <c:v>6.5789473684210176E-3</c:v>
                </c:pt>
                <c:pt idx="3">
                  <c:v>8.9430894308943243E-2</c:v>
                </c:pt>
                <c:pt idx="4">
                  <c:v>-5.7186656202516728E-2</c:v>
                </c:pt>
                <c:pt idx="5">
                  <c:v>3.7856829161176941E-2</c:v>
                </c:pt>
                <c:pt idx="6">
                  <c:v>-9.382366808109377E-2</c:v>
                </c:pt>
                <c:pt idx="7">
                  <c:v>4.8258774322603948E-2</c:v>
                </c:pt>
                <c:pt idx="8">
                  <c:v>-0.1236959761549925</c:v>
                </c:pt>
                <c:pt idx="9">
                  <c:v>-0.23337438423645329</c:v>
                </c:pt>
                <c:pt idx="10">
                  <c:v>-0.20491124804561756</c:v>
                </c:pt>
                <c:pt idx="11">
                  <c:v>-0.11142681615727235</c:v>
                </c:pt>
                <c:pt idx="12">
                  <c:v>-0.18902439024390238</c:v>
                </c:pt>
                <c:pt idx="13">
                  <c:v>-0.25708681641993181</c:v>
                </c:pt>
                <c:pt idx="14">
                  <c:v>-0.2021604938271605</c:v>
                </c:pt>
                <c:pt idx="15">
                  <c:v>-5.8481152993347996E-2</c:v>
                </c:pt>
                <c:pt idx="16">
                  <c:v>0.48148148148148162</c:v>
                </c:pt>
                <c:pt idx="17">
                  <c:v>-0.44615384615384623</c:v>
                </c:pt>
              </c:numCache>
            </c:numRef>
          </c:val>
        </c:ser>
        <c:gapWidth val="18"/>
        <c:axId val="138640384"/>
        <c:axId val="138638848"/>
      </c:barChart>
      <c:catAx>
        <c:axId val="138606848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8637312"/>
        <c:crosses val="autoZero"/>
        <c:auto val="1"/>
        <c:lblAlgn val="ctr"/>
        <c:lblOffset val="100"/>
      </c:catAx>
      <c:valAx>
        <c:axId val="138637312"/>
        <c:scaling>
          <c:orientation val="minMax"/>
        </c:scaling>
        <c:delete val="1"/>
        <c:axPos val="t"/>
        <c:numFmt formatCode="0.0" sourceLinked="1"/>
        <c:tickLblPos val="none"/>
        <c:crossAx val="138606848"/>
        <c:crosses val="autoZero"/>
        <c:crossBetween val="between"/>
      </c:valAx>
      <c:valAx>
        <c:axId val="138638848"/>
        <c:scaling>
          <c:orientation val="minMax"/>
        </c:scaling>
        <c:delete val="1"/>
        <c:axPos val="t"/>
        <c:numFmt formatCode="0.0%" sourceLinked="1"/>
        <c:tickLblPos val="none"/>
        <c:crossAx val="138640384"/>
        <c:crosses val="autoZero"/>
        <c:crossBetween val="between"/>
      </c:valAx>
      <c:catAx>
        <c:axId val="138640384"/>
        <c:scaling>
          <c:orientation val="maxMin"/>
        </c:scaling>
        <c:delete val="1"/>
        <c:axPos val="r"/>
        <c:tickLblPos val="none"/>
        <c:crossAx val="13863884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29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673"/>
          <c:y val="0.18254029894318471"/>
          <c:w val="0.69868209251542612"/>
          <c:h val="0.76580871476599865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0973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'!$U$5:$U$13</c:f>
              <c:numCache>
                <c:formatCode>0.0</c:formatCode>
                <c:ptCount val="9"/>
                <c:pt idx="0">
                  <c:v>30.119581464872944</c:v>
                </c:pt>
                <c:pt idx="1">
                  <c:v>19.843049327354262</c:v>
                </c:pt>
                <c:pt idx="2">
                  <c:v>15.321375186846039</c:v>
                </c:pt>
                <c:pt idx="3">
                  <c:v>12.892376681614349</c:v>
                </c:pt>
                <c:pt idx="4">
                  <c:v>9.6412556053811667</c:v>
                </c:pt>
                <c:pt idx="5">
                  <c:v>6.6890881913303435</c:v>
                </c:pt>
                <c:pt idx="6">
                  <c:v>2.5411061285500747</c:v>
                </c:pt>
                <c:pt idx="7">
                  <c:v>1.7563527653213753</c:v>
                </c:pt>
                <c:pt idx="8">
                  <c:v>1.195814648729447</c:v>
                </c:pt>
              </c:numCache>
            </c:numRef>
          </c:val>
        </c:ser>
        <c:dLbls>
          <c:showVal val="1"/>
        </c:dLbls>
        <c:gapWidth val="13"/>
        <c:shape val="box"/>
        <c:axId val="138990336"/>
        <c:axId val="138991872"/>
        <c:axId val="0"/>
      </c:bar3DChart>
      <c:catAx>
        <c:axId val="13899033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8991872"/>
        <c:crosses val="autoZero"/>
        <c:auto val="1"/>
        <c:lblAlgn val="ctr"/>
        <c:lblOffset val="100"/>
        <c:tickLblSkip val="1"/>
        <c:tickMarkSkip val="1"/>
      </c:catAx>
      <c:valAx>
        <c:axId val="138991872"/>
        <c:scaling>
          <c:orientation val="minMax"/>
        </c:scaling>
        <c:delete val="1"/>
        <c:axPos val="b"/>
        <c:numFmt formatCode="0.0" sourceLinked="1"/>
        <c:tickLblPos val="none"/>
        <c:crossAx val="138990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62117385412622"/>
          <c:y val="0.20578750168297524"/>
          <c:w val="0.78955263525163233"/>
          <c:h val="0.75167479363377077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alojamiento'!$T$4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alojamiento'!$T$5:$T$11</c:f>
              <c:numCache>
                <c:formatCode>0.0</c:formatCode>
                <c:ptCount val="7"/>
                <c:pt idx="0">
                  <c:v>51.121076233183857</c:v>
                </c:pt>
                <c:pt idx="1">
                  <c:v>20.777279521674142</c:v>
                </c:pt>
                <c:pt idx="2">
                  <c:v>11.696562032884902</c:v>
                </c:pt>
                <c:pt idx="3">
                  <c:v>7.8101644245142001</c:v>
                </c:pt>
                <c:pt idx="4" formatCode="0.00">
                  <c:v>8.071748878923767</c:v>
                </c:pt>
                <c:pt idx="5" formatCode="0.00">
                  <c:v>0.4857997010463378</c:v>
                </c:pt>
                <c:pt idx="6" formatCode="0.00">
                  <c:v>3.7369207772795218E-2</c:v>
                </c:pt>
              </c:numCache>
            </c:numRef>
          </c:val>
        </c:ser>
        <c:gapWidth val="18"/>
        <c:axId val="139416704"/>
        <c:axId val="139418240"/>
      </c:barChart>
      <c:barChart>
        <c:barDir val="bar"/>
        <c:grouping val="clustered"/>
        <c:ser>
          <c:idx val="1"/>
          <c:order val="1"/>
          <c:tx>
            <c:strRef>
              <c:f>'Tipo de alojamiento'!$U$4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686019907888916"/>
                  <c:y val="8.3699597777177441E-3"/>
                </c:manualLayout>
              </c:layout>
              <c:showVal val="1"/>
            </c:dLbl>
            <c:dLbl>
              <c:idx val="1"/>
              <c:layout>
                <c:manualLayout>
                  <c:x val="-0.38824633198723685"/>
                  <c:y val="-2.7872045129432128E-3"/>
                </c:manualLayout>
              </c:layout>
              <c:showVal val="1"/>
            </c:dLbl>
            <c:dLbl>
              <c:idx val="2"/>
              <c:layout>
                <c:manualLayout>
                  <c:x val="0.22697262327629286"/>
                  <c:y val="8.3699597777177025E-3"/>
                </c:manualLayout>
              </c:layout>
              <c:showVal val="1"/>
            </c:dLbl>
            <c:dLbl>
              <c:idx val="3"/>
              <c:layout>
                <c:manualLayout>
                  <c:x val="-0.24894801528882893"/>
                  <c:y val="2.790718718790882E-3"/>
                </c:manualLayout>
              </c:layout>
              <c:showVal val="1"/>
            </c:dLbl>
            <c:dLbl>
              <c:idx val="4"/>
              <c:layout>
                <c:manualLayout>
                  <c:x val="0.1679982712281034"/>
                  <c:y val="2.7913776323872834E-3"/>
                </c:manualLayout>
              </c:layout>
              <c:showVal val="1"/>
            </c:dLbl>
            <c:dLbl>
              <c:idx val="5"/>
              <c:layout>
                <c:manualLayout>
                  <c:x val="-0.18375044457350262"/>
                  <c:y val="1.3178271928809256E-6"/>
                </c:manualLayout>
              </c:layout>
              <c:showVal val="1"/>
            </c:dLbl>
            <c:dLbl>
              <c:idx val="6"/>
              <c:layout>
                <c:manualLayout>
                  <c:x val="8.0924352723491771E-2"/>
                  <c:y val="8.7855146192062533E-7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3522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3522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691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alojamiento'!$U$5:$U$11</c:f>
              <c:numCache>
                <c:formatCode>0.0%</c:formatCode>
                <c:ptCount val="7"/>
                <c:pt idx="0">
                  <c:v>7.4472075010191485E-2</c:v>
                </c:pt>
                <c:pt idx="1">
                  <c:v>-0.12976322003422791</c:v>
                </c:pt>
                <c:pt idx="2">
                  <c:v>3.3732852447625916E-2</c:v>
                </c:pt>
                <c:pt idx="3">
                  <c:v>-0.11136318162023473</c:v>
                </c:pt>
                <c:pt idx="4">
                  <c:v>4.1399743754003904E-2</c:v>
                </c:pt>
                <c:pt idx="5">
                  <c:v>-0.29801943198804182</c:v>
                </c:pt>
                <c:pt idx="6">
                  <c:v>0</c:v>
                </c:pt>
              </c:numCache>
            </c:numRef>
          </c:val>
        </c:ser>
        <c:gapWidth val="18"/>
        <c:axId val="139437952"/>
        <c:axId val="139436416"/>
      </c:barChart>
      <c:catAx>
        <c:axId val="139416704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9418240"/>
        <c:crosses val="autoZero"/>
        <c:auto val="1"/>
        <c:lblAlgn val="ctr"/>
        <c:lblOffset val="100"/>
      </c:catAx>
      <c:valAx>
        <c:axId val="139418240"/>
        <c:scaling>
          <c:orientation val="minMax"/>
        </c:scaling>
        <c:delete val="1"/>
        <c:axPos val="t"/>
        <c:numFmt formatCode="0.0" sourceLinked="1"/>
        <c:tickLblPos val="none"/>
        <c:crossAx val="139416704"/>
        <c:crosses val="autoZero"/>
        <c:crossBetween val="between"/>
      </c:valAx>
      <c:valAx>
        <c:axId val="139436416"/>
        <c:scaling>
          <c:orientation val="minMax"/>
        </c:scaling>
        <c:delete val="1"/>
        <c:axPos val="t"/>
        <c:numFmt formatCode="0.0%" sourceLinked="1"/>
        <c:tickLblPos val="none"/>
        <c:crossAx val="139437952"/>
        <c:crosses val="autoZero"/>
        <c:crossBetween val="between"/>
      </c:valAx>
      <c:catAx>
        <c:axId val="139437952"/>
        <c:scaling>
          <c:orientation val="maxMin"/>
        </c:scaling>
        <c:delete val="1"/>
        <c:axPos val="l"/>
        <c:tickLblPos val="none"/>
        <c:crossAx val="13943641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475"/>
          <c:y val="0.15065378505228191"/>
          <c:w val="0.63167218162910665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nacionalidades'!$C$3:$I$3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50456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2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Rusia</c:v>
                </c:pt>
                <c:pt idx="2">
                  <c:v>Finlandia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Total nórdicos</c:v>
                </c:pt>
                <c:pt idx="6">
                  <c:v>Suecia</c:v>
                </c:pt>
                <c:pt idx="7">
                  <c:v>Irlanda</c:v>
                </c:pt>
                <c:pt idx="8">
                  <c:v>Noruega</c:v>
                </c:pt>
                <c:pt idx="9">
                  <c:v>Italia</c:v>
                </c:pt>
                <c:pt idx="10">
                  <c:v>Reino Unido</c:v>
                </c:pt>
                <c:pt idx="11">
                  <c:v>Holanda</c:v>
                </c:pt>
                <c:pt idx="12">
                  <c:v>Todos los países</c:v>
                </c:pt>
                <c:pt idx="13">
                  <c:v>Francia</c:v>
                </c:pt>
                <c:pt idx="14">
                  <c:v>Dinamarca</c:v>
                </c:pt>
                <c:pt idx="15">
                  <c:v>Resto del Mundo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nacionalidades'!$U$5:$U$23</c:f>
              <c:numCache>
                <c:formatCode>0.00</c:formatCode>
                <c:ptCount val="19"/>
                <c:pt idx="0">
                  <c:v>13.783289817232367</c:v>
                </c:pt>
                <c:pt idx="1">
                  <c:v>10.185185185185185</c:v>
                </c:pt>
                <c:pt idx="2">
                  <c:v>7.9714285714285706</c:v>
                </c:pt>
                <c:pt idx="3">
                  <c:v>12.243902439024392</c:v>
                </c:pt>
                <c:pt idx="4">
                  <c:v>10.789473684210527</c:v>
                </c:pt>
                <c:pt idx="5">
                  <c:v>8.2489959839357496</c:v>
                </c:pt>
                <c:pt idx="6">
                  <c:v>7.9689440993788851</c:v>
                </c:pt>
                <c:pt idx="7">
                  <c:v>8.1388888888888875</c:v>
                </c:pt>
                <c:pt idx="8">
                  <c:v>9.3069306930693063</c:v>
                </c:pt>
                <c:pt idx="9">
                  <c:v>11.41538461538461</c:v>
                </c:pt>
                <c:pt idx="10">
                  <c:v>10.687214611872136</c:v>
                </c:pt>
                <c:pt idx="11">
                  <c:v>9.3068181818181817</c:v>
                </c:pt>
                <c:pt idx="12">
                  <c:v>9.9465620328848825</c:v>
                </c:pt>
                <c:pt idx="13">
                  <c:v>8.1136363636363615</c:v>
                </c:pt>
                <c:pt idx="14">
                  <c:v>8.0104166666666607</c:v>
                </c:pt>
                <c:pt idx="15">
                  <c:v>9.1182795698924739</c:v>
                </c:pt>
                <c:pt idx="16">
                  <c:v>7.4015957446808498</c:v>
                </c:pt>
                <c:pt idx="17">
                  <c:v>7.0493827160493874</c:v>
                </c:pt>
                <c:pt idx="18">
                  <c:v>2.4827586206896548</c:v>
                </c:pt>
              </c:numCache>
            </c:numRef>
          </c:val>
        </c:ser>
        <c:gapWidth val="18"/>
        <c:axId val="141907456"/>
        <c:axId val="141908992"/>
      </c:barChart>
      <c:barChart>
        <c:barDir val="bar"/>
        <c:grouping val="clustered"/>
        <c:ser>
          <c:idx val="1"/>
          <c:order val="1"/>
          <c:tx>
            <c:strRef>
              <c:f>'estancia media nacionalidades'!$V$4</c:f>
              <c:strCache>
                <c:ptCount val="1"/>
                <c:pt idx="0">
                  <c:v>dif.11/10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Rusia</c:v>
                </c:pt>
                <c:pt idx="2">
                  <c:v>Finlandia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Total nórdicos</c:v>
                </c:pt>
                <c:pt idx="6">
                  <c:v>Suecia</c:v>
                </c:pt>
                <c:pt idx="7">
                  <c:v>Irlanda</c:v>
                </c:pt>
                <c:pt idx="8">
                  <c:v>Noruega</c:v>
                </c:pt>
                <c:pt idx="9">
                  <c:v>Italia</c:v>
                </c:pt>
                <c:pt idx="10">
                  <c:v>Reino Unido</c:v>
                </c:pt>
                <c:pt idx="11">
                  <c:v>Holanda</c:v>
                </c:pt>
                <c:pt idx="12">
                  <c:v>Todos los países</c:v>
                </c:pt>
                <c:pt idx="13">
                  <c:v>Francia</c:v>
                </c:pt>
                <c:pt idx="14">
                  <c:v>Dinamarca</c:v>
                </c:pt>
                <c:pt idx="15">
                  <c:v>Resto del Mundo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nacionalidades'!$V$5:$V$23</c:f>
              <c:numCache>
                <c:formatCode>0.00</c:formatCode>
                <c:ptCount val="19"/>
                <c:pt idx="0">
                  <c:v>-0.26934176171500646</c:v>
                </c:pt>
                <c:pt idx="1">
                  <c:v>-0.61481481481481381</c:v>
                </c:pt>
                <c:pt idx="2">
                  <c:v>-5.4261617900172174</c:v>
                </c:pt>
                <c:pt idx="3">
                  <c:v>1.3491655969191285</c:v>
                </c:pt>
                <c:pt idx="4">
                  <c:v>-4.3859649122806488E-2</c:v>
                </c:pt>
                <c:pt idx="5">
                  <c:v>-3.1133971784574079</c:v>
                </c:pt>
                <c:pt idx="6">
                  <c:v>-3.5362105397963672</c:v>
                </c:pt>
                <c:pt idx="7">
                  <c:v>-0.11484245439469554</c:v>
                </c:pt>
                <c:pt idx="8">
                  <c:v>-1.1661875865005893</c:v>
                </c:pt>
                <c:pt idx="9">
                  <c:v>2.4848290598290532</c:v>
                </c:pt>
                <c:pt idx="10">
                  <c:v>0.39881335795364059</c:v>
                </c:pt>
                <c:pt idx="11">
                  <c:v>-2.3494318181818183</c:v>
                </c:pt>
                <c:pt idx="12">
                  <c:v>-0.49980474912206319</c:v>
                </c:pt>
                <c:pt idx="13">
                  <c:v>-1.7344649021864189</c:v>
                </c:pt>
                <c:pt idx="14">
                  <c:v>-1.2092803030303134</c:v>
                </c:pt>
                <c:pt idx="15">
                  <c:v>-2.2309267793138741</c:v>
                </c:pt>
                <c:pt idx="16">
                  <c:v>0.97266806388284621</c:v>
                </c:pt>
                <c:pt idx="17">
                  <c:v>0.75554385349014552</c:v>
                </c:pt>
                <c:pt idx="18">
                  <c:v>-1.2315270935960596</c:v>
                </c:pt>
              </c:numCache>
            </c:numRef>
          </c:val>
        </c:ser>
        <c:gapWidth val="18"/>
        <c:axId val="141916416"/>
        <c:axId val="141914880"/>
      </c:barChart>
      <c:catAx>
        <c:axId val="141907456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908992"/>
        <c:crosses val="autoZero"/>
        <c:auto val="1"/>
        <c:lblAlgn val="ctr"/>
        <c:lblOffset val="100"/>
      </c:catAx>
      <c:valAx>
        <c:axId val="141908992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141907456"/>
        <c:crosses val="autoZero"/>
        <c:crossBetween val="between"/>
      </c:valAx>
      <c:valAx>
        <c:axId val="141914880"/>
        <c:scaling>
          <c:orientation val="minMax"/>
        </c:scaling>
        <c:delete val="1"/>
        <c:axPos val="t"/>
        <c:numFmt formatCode="0.00" sourceLinked="1"/>
        <c:tickLblPos val="none"/>
        <c:crossAx val="141916416"/>
        <c:crosses val="autoZero"/>
        <c:crossBetween val="between"/>
      </c:valAx>
      <c:catAx>
        <c:axId val="141916416"/>
        <c:scaling>
          <c:orientation val="maxMin"/>
        </c:scaling>
        <c:delete val="1"/>
        <c:axPos val="r"/>
        <c:tickLblPos val="none"/>
        <c:crossAx val="14191488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76"/>
          <c:w val="0.6276144734107841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'!$C$4:$Z$4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773"/>
          <c:y val="0.2343256675379044"/>
          <c:w val="0.44085654491426751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contratación(antigua'!$G$4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'fórmula de contratación(antigua'!$G$5:$G$8</c:f>
              <c:numCache>
                <c:formatCode>0.0</c:formatCode>
                <c:ptCount val="4"/>
                <c:pt idx="0">
                  <c:v>44.645454545454541</c:v>
                </c:pt>
                <c:pt idx="1">
                  <c:v>54.381818181818183</c:v>
                </c:pt>
                <c:pt idx="2">
                  <c:v>0.46363636363636362</c:v>
                </c:pt>
                <c:pt idx="3">
                  <c:v>0.50909090909090904</c:v>
                </c:pt>
              </c:numCache>
            </c:numRef>
          </c:val>
        </c:ser>
        <c:gapWidth val="25"/>
        <c:axId val="142288384"/>
        <c:axId val="142289920"/>
      </c:barChart>
      <c:barChart>
        <c:barDir val="bar"/>
        <c:grouping val="clustered"/>
        <c:ser>
          <c:idx val="1"/>
          <c:order val="1"/>
          <c:tx>
            <c:strRef>
              <c:f>'fórmula de contratación(antigua'!$J$4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0.45321556074787589"/>
                  <c:y val="4.149721368336265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76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contratación(antigua'!$C$5:$C$8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'fórmula de contratación(antigua'!$J$5:$J$8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142317824"/>
        <c:axId val="142316288"/>
      </c:barChart>
      <c:catAx>
        <c:axId val="142288384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289920"/>
        <c:crosses val="autoZero"/>
        <c:auto val="1"/>
        <c:lblAlgn val="ctr"/>
        <c:lblOffset val="100"/>
      </c:catAx>
      <c:valAx>
        <c:axId val="142289920"/>
        <c:scaling>
          <c:orientation val="minMax"/>
        </c:scaling>
        <c:delete val="1"/>
        <c:axPos val="t"/>
        <c:numFmt formatCode="0.0" sourceLinked="1"/>
        <c:tickLblPos val="none"/>
        <c:crossAx val="142288384"/>
        <c:crosses val="autoZero"/>
        <c:crossBetween val="between"/>
      </c:valAx>
      <c:valAx>
        <c:axId val="142316288"/>
        <c:scaling>
          <c:orientation val="minMax"/>
        </c:scaling>
        <c:delete val="1"/>
        <c:axPos val="t"/>
        <c:numFmt formatCode="0.0%" sourceLinked="1"/>
        <c:tickLblPos val="none"/>
        <c:crossAx val="142317824"/>
        <c:crosses val="autoZero"/>
        <c:crossBetween val="between"/>
      </c:valAx>
      <c:catAx>
        <c:axId val="142317824"/>
        <c:scaling>
          <c:orientation val="maxMin"/>
        </c:scaling>
        <c:delete val="1"/>
        <c:axPos val="r"/>
        <c:numFmt formatCode="General" sourceLinked="1"/>
        <c:tickLblPos val="none"/>
        <c:crossAx val="142316288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13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'!$C$4:$Z$4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01"/>
          <c:y val="0.2343256675379044"/>
          <c:w val="0.44085654491426762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contratación(antigua'!$G$4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539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'fórmula de contratación(antigua'!$G$5:$G$6</c:f>
              <c:numCache>
                <c:formatCode>0.0</c:formatCode>
                <c:ptCount val="2"/>
                <c:pt idx="0">
                  <c:v>44.645454545454541</c:v>
                </c:pt>
                <c:pt idx="1">
                  <c:v>54.381818181818183</c:v>
                </c:pt>
              </c:numCache>
            </c:numRef>
          </c:val>
        </c:ser>
        <c:gapWidth val="25"/>
        <c:axId val="142532608"/>
        <c:axId val="142534144"/>
      </c:barChart>
      <c:barChart>
        <c:barDir val="bar"/>
        <c:grouping val="clustered"/>
        <c:ser>
          <c:idx val="1"/>
          <c:order val="1"/>
          <c:tx>
            <c:strRef>
              <c:f>'fórmula de contratación(antigua'!$J$4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8258281591453497"/>
                  <c:y val="-8.7243436950339454E-2"/>
                </c:manualLayout>
              </c:layout>
              <c:showVal val="1"/>
            </c:dLbl>
            <c:dLbl>
              <c:idx val="1"/>
              <c:layout>
                <c:manualLayout>
                  <c:x val="0.45218418182308934"/>
                  <c:y val="-0.2797749028761801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84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contratación(antigua'!$C$5:$C$8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'fórmula de contratación(antigua'!$J$5:$J$8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142545664"/>
        <c:axId val="142535680"/>
      </c:barChart>
      <c:catAx>
        <c:axId val="14253260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534144"/>
        <c:crosses val="autoZero"/>
        <c:auto val="1"/>
        <c:lblAlgn val="ctr"/>
        <c:lblOffset val="100"/>
      </c:catAx>
      <c:valAx>
        <c:axId val="142534144"/>
        <c:scaling>
          <c:orientation val="minMax"/>
        </c:scaling>
        <c:delete val="1"/>
        <c:axPos val="t"/>
        <c:numFmt formatCode="0.0" sourceLinked="1"/>
        <c:tickLblPos val="none"/>
        <c:crossAx val="142532608"/>
        <c:crosses val="autoZero"/>
        <c:crossBetween val="between"/>
      </c:valAx>
      <c:valAx>
        <c:axId val="142535680"/>
        <c:scaling>
          <c:orientation val="minMax"/>
        </c:scaling>
        <c:delete val="1"/>
        <c:axPos val="t"/>
        <c:numFmt formatCode="0.0%" sourceLinked="1"/>
        <c:tickLblPos val="none"/>
        <c:crossAx val="142545664"/>
        <c:crosses val="autoZero"/>
        <c:crossBetween val="between"/>
      </c:valAx>
      <c:catAx>
        <c:axId val="142545664"/>
        <c:scaling>
          <c:orientation val="maxMin"/>
        </c:scaling>
        <c:delete val="1"/>
        <c:axPos val="r"/>
        <c:numFmt formatCode="General" sourceLinked="1"/>
        <c:tickLblPos val="none"/>
        <c:crossAx val="14253568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3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'!$C$4:$Z$4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01"/>
          <c:y val="0.2343256675379044"/>
          <c:w val="0.44085654491426762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version'!$G$5:$G$8</c:f>
              <c:numCache>
                <c:formatCode>0.0</c:formatCode>
                <c:ptCount val="4"/>
                <c:pt idx="0">
                  <c:v>44.645454545454541</c:v>
                </c:pt>
                <c:pt idx="1">
                  <c:v>54.381818181818183</c:v>
                </c:pt>
                <c:pt idx="2">
                  <c:v>0.46363636363636362</c:v>
                </c:pt>
                <c:pt idx="3">
                  <c:v>0.50909090909090904</c:v>
                </c:pt>
              </c:numCache>
            </c:numRef>
          </c:val>
        </c:ser>
        <c:gapWidth val="25"/>
        <c:axId val="142649600"/>
        <c:axId val="14265548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0.453215560747876"/>
                  <c:y val="4.149721368336265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84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142658560"/>
        <c:axId val="142657024"/>
      </c:barChart>
      <c:catAx>
        <c:axId val="142649600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655488"/>
        <c:crosses val="autoZero"/>
        <c:auto val="1"/>
        <c:lblAlgn val="ctr"/>
        <c:lblOffset val="100"/>
      </c:catAx>
      <c:valAx>
        <c:axId val="142655488"/>
        <c:scaling>
          <c:orientation val="minMax"/>
        </c:scaling>
        <c:delete val="1"/>
        <c:axPos val="t"/>
        <c:numFmt formatCode="0.0" sourceLinked="1"/>
        <c:tickLblPos val="none"/>
        <c:crossAx val="142649600"/>
        <c:crosses val="autoZero"/>
        <c:crossBetween val="between"/>
      </c:valAx>
      <c:valAx>
        <c:axId val="142657024"/>
        <c:scaling>
          <c:orientation val="minMax"/>
        </c:scaling>
        <c:delete val="1"/>
        <c:axPos val="t"/>
        <c:numFmt formatCode="0.0%" sourceLinked="1"/>
        <c:tickLblPos val="none"/>
        <c:crossAx val="142658560"/>
        <c:crosses val="autoZero"/>
        <c:crossBetween val="between"/>
      </c:valAx>
      <c:catAx>
        <c:axId val="142658560"/>
        <c:scaling>
          <c:orientation val="maxMin"/>
        </c:scaling>
        <c:delete val="1"/>
        <c:axPos val="r"/>
        <c:numFmt formatCode="General" sourceLinked="1"/>
        <c:tickLblPos val="none"/>
        <c:crossAx val="14265702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3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'!$C$4:$Z$4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23"/>
          <c:y val="0.2343256675379044"/>
          <c:w val="0.44085654491426773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625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version'!$G$5:$G$6</c:f>
              <c:numCache>
                <c:formatCode>0.0</c:formatCode>
                <c:ptCount val="2"/>
                <c:pt idx="0">
                  <c:v>44.645454545454541</c:v>
                </c:pt>
                <c:pt idx="1">
                  <c:v>54.381818181818183</c:v>
                </c:pt>
              </c:numCache>
            </c:numRef>
          </c:val>
        </c:ser>
        <c:gapWidth val="25"/>
        <c:axId val="142783232"/>
        <c:axId val="14278476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8258281591453519"/>
                  <c:y val="-8.7243436950339454E-2"/>
                </c:manualLayout>
              </c:layout>
              <c:showVal val="1"/>
            </c:dLbl>
            <c:dLbl>
              <c:idx val="1"/>
              <c:layout>
                <c:manualLayout>
                  <c:x val="0.45218418182308945"/>
                  <c:y val="-0.2797749028761801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9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142804480"/>
        <c:axId val="142802944"/>
      </c:barChart>
      <c:catAx>
        <c:axId val="142783232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784768"/>
        <c:crosses val="autoZero"/>
        <c:auto val="1"/>
        <c:lblAlgn val="ctr"/>
        <c:lblOffset val="100"/>
      </c:catAx>
      <c:valAx>
        <c:axId val="142784768"/>
        <c:scaling>
          <c:orientation val="minMax"/>
        </c:scaling>
        <c:delete val="1"/>
        <c:axPos val="t"/>
        <c:numFmt formatCode="0.0" sourceLinked="1"/>
        <c:tickLblPos val="none"/>
        <c:crossAx val="142783232"/>
        <c:crosses val="autoZero"/>
        <c:crossBetween val="between"/>
      </c:valAx>
      <c:valAx>
        <c:axId val="142802944"/>
        <c:scaling>
          <c:orientation val="minMax"/>
        </c:scaling>
        <c:delete val="1"/>
        <c:axPos val="t"/>
        <c:numFmt formatCode="0.0%" sourceLinked="1"/>
        <c:tickLblPos val="none"/>
        <c:crossAx val="142804480"/>
        <c:crosses val="autoZero"/>
        <c:crossBetween val="between"/>
      </c:valAx>
      <c:catAx>
        <c:axId val="142804480"/>
        <c:scaling>
          <c:orientation val="maxMin"/>
        </c:scaling>
        <c:delete val="1"/>
        <c:axPos val="r"/>
        <c:numFmt formatCode="General" sourceLinked="1"/>
        <c:tickLblPos val="none"/>
        <c:crossAx val="14280294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4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'!$C$4:$Z$4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51"/>
          <c:y val="0.2343256675379044"/>
          <c:w val="0.4408565449142679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695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version'!$U$5:$U$6</c:f>
              <c:numCache>
                <c:formatCode>0.0</c:formatCode>
                <c:ptCount val="2"/>
                <c:pt idx="0">
                  <c:v>43.385650224215247</c:v>
                </c:pt>
                <c:pt idx="1">
                  <c:v>53.176382660687594</c:v>
                </c:pt>
              </c:numCache>
            </c:numRef>
          </c:val>
        </c:ser>
        <c:gapWidth val="25"/>
        <c:axId val="142953472"/>
        <c:axId val="14297164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version'!$V$4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8258281591453547"/>
                  <c:y val="-8.7243436950339454E-2"/>
                </c:manualLayout>
              </c:layout>
              <c:showVal val="1"/>
            </c:dLbl>
            <c:dLbl>
              <c:idx val="1"/>
              <c:layout>
                <c:manualLayout>
                  <c:x val="-0.56220556971441349"/>
                  <c:y val="-0.2519389147337793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02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version'!$V$5:$V$8</c:f>
              <c:numCache>
                <c:formatCode>0.0%</c:formatCode>
                <c:ptCount val="4"/>
                <c:pt idx="0">
                  <c:v>4.1399743754003682E-2</c:v>
                </c:pt>
                <c:pt idx="1">
                  <c:v>-7.3660362330396856E-2</c:v>
                </c:pt>
                <c:pt idx="2">
                  <c:v>1.6508357113738281</c:v>
                </c:pt>
                <c:pt idx="3">
                  <c:v>3.3873785500747378</c:v>
                </c:pt>
              </c:numCache>
            </c:numRef>
          </c:val>
        </c:ser>
        <c:axId val="142983168"/>
        <c:axId val="142973184"/>
      </c:barChart>
      <c:catAx>
        <c:axId val="142953472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971648"/>
        <c:crosses val="autoZero"/>
        <c:auto val="1"/>
        <c:lblAlgn val="ctr"/>
        <c:lblOffset val="100"/>
      </c:catAx>
      <c:valAx>
        <c:axId val="142971648"/>
        <c:scaling>
          <c:orientation val="minMax"/>
        </c:scaling>
        <c:delete val="1"/>
        <c:axPos val="t"/>
        <c:numFmt formatCode="0.0" sourceLinked="1"/>
        <c:tickLblPos val="none"/>
        <c:crossAx val="142953472"/>
        <c:crosses val="autoZero"/>
        <c:crossBetween val="between"/>
      </c:valAx>
      <c:valAx>
        <c:axId val="142973184"/>
        <c:scaling>
          <c:orientation val="minMax"/>
        </c:scaling>
        <c:delete val="1"/>
        <c:axPos val="t"/>
        <c:numFmt formatCode="0.0%" sourceLinked="1"/>
        <c:tickLblPos val="none"/>
        <c:crossAx val="142983168"/>
        <c:crosses val="autoZero"/>
        <c:crossBetween val="between"/>
      </c:valAx>
      <c:catAx>
        <c:axId val="142983168"/>
        <c:scaling>
          <c:orientation val="maxMin"/>
        </c:scaling>
        <c:delete val="1"/>
        <c:axPos val="r"/>
        <c:numFmt formatCode="General" sourceLinked="1"/>
        <c:tickLblPos val="none"/>
        <c:crossAx val="14297318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7275201721"/>
          <c:y val="0.14512189107885518"/>
          <c:w val="0.60727570889387861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9147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786"/>
          <c:y val="0.23647541765922891"/>
          <c:w val="0.67420551812468621"/>
          <c:h val="0.6562316915413017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522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'!$C$4:$Z$4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23"/>
          <c:y val="0.2343256675379044"/>
          <c:w val="0.48078435149734738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version'!$U$5:$U$8</c:f>
              <c:numCache>
                <c:formatCode>0.0</c:formatCode>
                <c:ptCount val="4"/>
                <c:pt idx="0">
                  <c:v>43.385650224215247</c:v>
                </c:pt>
                <c:pt idx="1">
                  <c:v>53.176382660687594</c:v>
                </c:pt>
                <c:pt idx="2">
                  <c:v>1.0089686098654709</c:v>
                </c:pt>
                <c:pt idx="3">
                  <c:v>2.4289985052316889</c:v>
                </c:pt>
              </c:numCache>
            </c:numRef>
          </c:val>
        </c:ser>
        <c:gapWidth val="25"/>
        <c:axId val="143119104"/>
        <c:axId val="14312064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version'!$V$4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-0.55178726512396958"/>
                  <c:y val="1.2500671236554822E-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9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version'!$V$5:$V$8</c:f>
              <c:numCache>
                <c:formatCode>0.0%</c:formatCode>
                <c:ptCount val="4"/>
                <c:pt idx="0">
                  <c:v>4.1399743754003682E-2</c:v>
                </c:pt>
                <c:pt idx="1">
                  <c:v>-7.3660362330396856E-2</c:v>
                </c:pt>
                <c:pt idx="2">
                  <c:v>1.6508357113738281</c:v>
                </c:pt>
                <c:pt idx="3">
                  <c:v>3.3873785500747378</c:v>
                </c:pt>
              </c:numCache>
            </c:numRef>
          </c:val>
        </c:ser>
        <c:axId val="143152640"/>
        <c:axId val="143151104"/>
      </c:barChart>
      <c:catAx>
        <c:axId val="143119104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120640"/>
        <c:crosses val="autoZero"/>
        <c:auto val="1"/>
        <c:lblAlgn val="ctr"/>
        <c:lblOffset val="100"/>
      </c:catAx>
      <c:valAx>
        <c:axId val="143120640"/>
        <c:scaling>
          <c:orientation val="minMax"/>
        </c:scaling>
        <c:delete val="1"/>
        <c:axPos val="t"/>
        <c:numFmt formatCode="0.0" sourceLinked="1"/>
        <c:tickLblPos val="none"/>
        <c:crossAx val="143119104"/>
        <c:crosses val="autoZero"/>
        <c:crossBetween val="between"/>
      </c:valAx>
      <c:valAx>
        <c:axId val="143151104"/>
        <c:scaling>
          <c:orientation val="minMax"/>
        </c:scaling>
        <c:delete val="1"/>
        <c:axPos val="t"/>
        <c:numFmt formatCode="0.0%" sourceLinked="1"/>
        <c:tickLblPos val="none"/>
        <c:crossAx val="143152640"/>
        <c:crosses val="autoZero"/>
        <c:crossBetween val="between"/>
      </c:valAx>
      <c:catAx>
        <c:axId val="143152640"/>
        <c:scaling>
          <c:orientation val="maxMin"/>
        </c:scaling>
        <c:delete val="1"/>
        <c:axPos val="r"/>
        <c:numFmt formatCode="General" sourceLinked="1"/>
        <c:tickLblPos val="none"/>
        <c:crossAx val="14315110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22"/>
          <c:y val="0.14512189107885518"/>
          <c:w val="0.4328899483894808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</a:t>
            </a:r>
            <a:r>
              <a:rPr lang="es-ES" baseline="0"/>
              <a:t> DEL VUELO </a:t>
            </a:r>
            <a:r>
              <a:rPr lang="es-ES"/>
              <a:t>(%)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I</a:t>
            </a:r>
            <a:r>
              <a:rPr lang="es-ES" baseline="0"/>
              <a:t> trimestre 2011</a:t>
            </a:r>
            <a:endParaRPr lang="es-ES"/>
          </a:p>
        </c:rich>
      </c:tx>
      <c:layout>
        <c:manualLayout>
          <c:xMode val="edge"/>
          <c:yMode val="edge"/>
          <c:x val="0.15238892865664519"/>
          <c:y val="1.6701461377870583E-2"/>
        </c:manualLayout>
      </c:layout>
    </c:title>
    <c:plotArea>
      <c:layout>
        <c:manualLayout>
          <c:layoutTarget val="inner"/>
          <c:xMode val="edge"/>
          <c:yMode val="edge"/>
          <c:x val="0.36688735493966851"/>
          <c:y val="0.2343256675379044"/>
          <c:w val="0.4408565449142679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version'!$G$28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695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version'!$C$29:$C$32</c:f>
              <c:strCache>
                <c:ptCount val="4"/>
                <c:pt idx="0">
                  <c:v>Directamente</c:v>
                </c:pt>
                <c:pt idx="1">
                  <c:v>Portal web</c:v>
                </c:pt>
                <c:pt idx="2">
                  <c:v>Web compañía</c:v>
                </c:pt>
                <c:pt idx="3">
                  <c:v>no contesta </c:v>
                </c:pt>
              </c:strCache>
            </c:strRef>
          </c:cat>
          <c:val>
            <c:numRef>
              <c:f>'fórmde contratación(new version'!$G$29:$G$32</c:f>
              <c:numCache>
                <c:formatCode>0.0</c:formatCode>
                <c:ptCount val="4"/>
                <c:pt idx="0">
                  <c:v>42.077727952167415</c:v>
                </c:pt>
                <c:pt idx="1">
                  <c:v>46.150971599402091</c:v>
                </c:pt>
                <c:pt idx="2">
                  <c:v>8.1464872944693578</c:v>
                </c:pt>
                <c:pt idx="3">
                  <c:v>3.6248131539611359</c:v>
                </c:pt>
              </c:numCache>
            </c:numRef>
          </c:val>
        </c:ser>
        <c:gapWidth val="25"/>
        <c:axId val="143166464"/>
        <c:axId val="143192832"/>
      </c:barChart>
      <c:catAx>
        <c:axId val="14316646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192832"/>
        <c:crosses val="autoZero"/>
        <c:auto val="1"/>
        <c:lblAlgn val="ctr"/>
        <c:lblOffset val="100"/>
      </c:catAx>
      <c:valAx>
        <c:axId val="143192832"/>
        <c:scaling>
          <c:orientation val="minMax"/>
        </c:scaling>
        <c:delete val="1"/>
        <c:axPos val="t"/>
        <c:numFmt formatCode="0.0" sourceLinked="1"/>
        <c:tickLblPos val="none"/>
        <c:crossAx val="143166464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</a:t>
            </a:r>
            <a:r>
              <a:rPr lang="es-ES" baseline="0"/>
              <a:t> DEL ALOJAMIENTO </a:t>
            </a:r>
            <a:r>
              <a:rPr lang="es-ES"/>
              <a:t>(%)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I</a:t>
            </a:r>
            <a:r>
              <a:rPr lang="es-ES" baseline="0"/>
              <a:t> trimestre 2011</a:t>
            </a:r>
            <a:endParaRPr lang="es-ES"/>
          </a:p>
        </c:rich>
      </c:tx>
      <c:layout>
        <c:manualLayout>
          <c:xMode val="edge"/>
          <c:yMode val="edge"/>
          <c:x val="0.15238892865664519"/>
          <c:y val="1.670146137787059E-2"/>
        </c:manualLayout>
      </c:layout>
    </c:title>
    <c:plotArea>
      <c:layout>
        <c:manualLayout>
          <c:layoutTarget val="inner"/>
          <c:xMode val="edge"/>
          <c:yMode val="edge"/>
          <c:x val="0.36688735493966873"/>
          <c:y val="0.2343256675379044"/>
          <c:w val="0.44085654491426801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version'!$G$60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764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('fórmde contratación(new version'!$C$61:$C$63,'fórmde contratación(new version'!$C$70:$C$71)</c:f>
              <c:strCache>
                <c:ptCount val="5"/>
                <c:pt idx="0">
                  <c:v>Directamente</c:v>
                </c:pt>
                <c:pt idx="1">
                  <c:v>Portal Web</c:v>
                </c:pt>
                <c:pt idx="2">
                  <c:v>Web propia del alojamiento</c:v>
                </c:pt>
                <c:pt idx="3">
                  <c:v>otra modalidad</c:v>
                </c:pt>
                <c:pt idx="4">
                  <c:v>no contesta</c:v>
                </c:pt>
              </c:strCache>
            </c:strRef>
          </c:cat>
          <c:val>
            <c:numRef>
              <c:f>('fórmde contratación(new version'!$G$61:$G$63,'fórmde contratación(new version'!$G$73,'fórmde contratación(new version'!$G$71)</c:f>
              <c:numCache>
                <c:formatCode>0.0</c:formatCode>
                <c:ptCount val="5"/>
                <c:pt idx="0">
                  <c:v>40.91928251121076</c:v>
                </c:pt>
                <c:pt idx="1">
                  <c:v>37.705530642750375</c:v>
                </c:pt>
                <c:pt idx="2">
                  <c:v>3.1390134529147984</c:v>
                </c:pt>
                <c:pt idx="3">
                  <c:v>16.255605381165918</c:v>
                </c:pt>
                <c:pt idx="4">
                  <c:v>1.9805680119581466</c:v>
                </c:pt>
              </c:numCache>
            </c:numRef>
          </c:val>
        </c:ser>
        <c:gapWidth val="25"/>
        <c:axId val="143378304"/>
        <c:axId val="143379840"/>
      </c:barChart>
      <c:catAx>
        <c:axId val="1433783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379840"/>
        <c:crosses val="autoZero"/>
        <c:auto val="1"/>
        <c:lblAlgn val="ctr"/>
        <c:lblOffset val="100"/>
      </c:catAx>
      <c:valAx>
        <c:axId val="143379840"/>
        <c:scaling>
          <c:orientation val="minMax"/>
        </c:scaling>
        <c:delete val="1"/>
        <c:axPos val="t"/>
        <c:numFmt formatCode="0.0" sourceLinked="1"/>
        <c:tickLblPos val="none"/>
        <c:crossAx val="143378304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mer'!$C$3:$S$3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2666989940040491"/>
          <c:y val="0.13680027944502746"/>
          <c:w val="0.61135551604437111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/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rgbClr val="4F81BD">
                        <a:lumMod val="60000"/>
                        <a:lumOff val="40000"/>
                      </a:srgb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Holanda</c:v>
                </c:pt>
                <c:pt idx="1">
                  <c:v>Total nórdicos</c:v>
                </c:pt>
                <c:pt idx="2">
                  <c:v>Suecia</c:v>
                </c:pt>
                <c:pt idx="3">
                  <c:v>Noruega</c:v>
                </c:pt>
                <c:pt idx="4">
                  <c:v>Finlandia</c:v>
                </c:pt>
                <c:pt idx="5">
                  <c:v>Dinamarca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Canarias</c:v>
                </c:pt>
                <c:pt idx="14">
                  <c:v>Reino Unido</c:v>
                </c:pt>
                <c:pt idx="15">
                  <c:v>Rusia</c:v>
                </c:pt>
                <c:pt idx="16">
                  <c:v>Francia</c:v>
                </c:pt>
                <c:pt idx="17">
                  <c:v>Irlanda</c:v>
                </c:pt>
              </c:strCache>
            </c:strRef>
          </c:cat>
          <c:val>
            <c:numRef>
              <c:f>'fórmula de contratación por mer'!$U$5:$U$22</c:f>
              <c:numCache>
                <c:formatCode>0.0</c:formatCode>
                <c:ptCount val="18"/>
                <c:pt idx="0">
                  <c:v>73.86363636363636</c:v>
                </c:pt>
                <c:pt idx="1">
                  <c:v>76.506024096385545</c:v>
                </c:pt>
                <c:pt idx="2">
                  <c:v>77.018633540372676</c:v>
                </c:pt>
                <c:pt idx="3">
                  <c:v>75.247524752475243</c:v>
                </c:pt>
                <c:pt idx="4">
                  <c:v>76.428571428571431</c:v>
                </c:pt>
                <c:pt idx="5">
                  <c:v>77.083333333333329</c:v>
                </c:pt>
                <c:pt idx="6">
                  <c:v>60.052219321148826</c:v>
                </c:pt>
                <c:pt idx="7">
                  <c:v>70.731707317073173</c:v>
                </c:pt>
                <c:pt idx="8">
                  <c:v>43.421052631578945</c:v>
                </c:pt>
                <c:pt idx="9">
                  <c:v>53.176382660687594</c:v>
                </c:pt>
                <c:pt idx="10">
                  <c:v>61.53846153846154</c:v>
                </c:pt>
                <c:pt idx="11">
                  <c:v>37.037037037037038</c:v>
                </c:pt>
                <c:pt idx="12">
                  <c:v>39.627659574468083</c:v>
                </c:pt>
                <c:pt idx="13">
                  <c:v>3.4482758620689653</c:v>
                </c:pt>
                <c:pt idx="14">
                  <c:v>45.433789954337897</c:v>
                </c:pt>
                <c:pt idx="15">
                  <c:v>33.333333333333336</c:v>
                </c:pt>
                <c:pt idx="16">
                  <c:v>37.5</c:v>
                </c:pt>
                <c:pt idx="17">
                  <c:v>41.666666666666664</c:v>
                </c:pt>
              </c:numCache>
            </c:numRef>
          </c:val>
        </c:ser>
        <c:gapWidth val="18"/>
        <c:axId val="143564800"/>
        <c:axId val="143566336"/>
      </c:barChart>
      <c:barChart>
        <c:barDir val="bar"/>
        <c:grouping val="clustered"/>
        <c:ser>
          <c:idx val="1"/>
          <c:order val="1"/>
          <c:tx>
            <c:strRef>
              <c:f>'fórmula de contratación por mer'!$V$4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52997837147189464"/>
                  <c:y val="1.4990984421968637E-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0.52218779104224833"/>
                  <c:y val="1.905054300343774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0.60197227545970267"/>
                  <c:y val="3.809808780999107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0.59641582192255249"/>
                  <c:y val="2.9981968843937275E-7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.51560933182472424"/>
                  <c:y val="-3.8092091416222292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.52795637348850477"/>
                  <c:y val="-3.8092091416222292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0.58851425096789556"/>
                  <c:y val="0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-0.57952494208018746"/>
                  <c:y val="-5.7139636222775661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5415635655513733"/>
                  <c:y val="-1.9064034889417518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0.48254031295941452"/>
                  <c:y val="1.9052115627729233E-3"/>
                </c:manualLayout>
              </c:layout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chemeClr val="bg1">
                        <a:lumMod val="75000"/>
                      </a:schemeClr>
                    </a:gs>
                    <a:gs pos="100000">
                      <a:srgbClr val="4F81BD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0.42806782583262154"/>
                  <c:y val="1.4990984421968637E-7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0.44598856228015943"/>
                  <c:y val="0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0.39722354353799633"/>
                  <c:y val="1.4990984421968637E-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18458663341569151"/>
                  <c:y val="3.8096732193965985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39605483332178876"/>
                  <c:y val="1.9049116003132245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40206941141155011"/>
                  <c:y val="1.9049043904995539E-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0.41647524264745756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0.31744013669845539"/>
                  <c:y val="-1.9044546609668959E-3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Holanda</c:v>
                </c:pt>
                <c:pt idx="1">
                  <c:v>Total nórdicos</c:v>
                </c:pt>
                <c:pt idx="2">
                  <c:v>Suecia</c:v>
                </c:pt>
                <c:pt idx="3">
                  <c:v>Noruega</c:v>
                </c:pt>
                <c:pt idx="4">
                  <c:v>Finlandia</c:v>
                </c:pt>
                <c:pt idx="5">
                  <c:v>Dinamarca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Canarias</c:v>
                </c:pt>
                <c:pt idx="14">
                  <c:v>Reino Unido</c:v>
                </c:pt>
                <c:pt idx="15">
                  <c:v>Rusia</c:v>
                </c:pt>
                <c:pt idx="16">
                  <c:v>Francia</c:v>
                </c:pt>
                <c:pt idx="17">
                  <c:v>Irlanda</c:v>
                </c:pt>
              </c:strCache>
            </c:strRef>
          </c:cat>
          <c:val>
            <c:numRef>
              <c:f>'fórmula de contratación por mer'!$V$5:$V$22</c:f>
              <c:numCache>
                <c:formatCode>0.0%</c:formatCode>
                <c:ptCount val="18"/>
                <c:pt idx="0">
                  <c:v>1.298701298701288E-2</c:v>
                </c:pt>
                <c:pt idx="1">
                  <c:v>8.0185607294041006E-3</c:v>
                </c:pt>
                <c:pt idx="2">
                  <c:v>-6.6149068322981397E-2</c:v>
                </c:pt>
                <c:pt idx="3">
                  <c:v>-7.9207920792079278E-2</c:v>
                </c:pt>
                <c:pt idx="4">
                  <c:v>0.12275600505688988</c:v>
                </c:pt>
                <c:pt idx="5">
                  <c:v>7.1052631578947256E-2</c:v>
                </c:pt>
                <c:pt idx="6">
                  <c:v>-0.19051231388046008</c:v>
                </c:pt>
                <c:pt idx="7">
                  <c:v>-4.5167118337849921E-3</c:v>
                </c:pt>
                <c:pt idx="8">
                  <c:v>-0.3052631578947369</c:v>
                </c:pt>
                <c:pt idx="9">
                  <c:v>-7.3660362330396856E-2</c:v>
                </c:pt>
                <c:pt idx="10">
                  <c:v>5.4945054945054972E-2</c:v>
                </c:pt>
                <c:pt idx="11">
                  <c:v>-0.10687830687830691</c:v>
                </c:pt>
                <c:pt idx="12">
                  <c:v>-8.6741868427488322E-2</c:v>
                </c:pt>
                <c:pt idx="13">
                  <c:v>-0.27586206896551724</c:v>
                </c:pt>
                <c:pt idx="14">
                  <c:v>-6.0904168762389577E-2</c:v>
                </c:pt>
                <c:pt idx="15">
                  <c:v>-0.365079365079365</c:v>
                </c:pt>
                <c:pt idx="16">
                  <c:v>-0.19932432432432434</c:v>
                </c:pt>
                <c:pt idx="17">
                  <c:v>0.64215686274509798</c:v>
                </c:pt>
              </c:numCache>
            </c:numRef>
          </c:val>
        </c:ser>
        <c:gapWidth val="18"/>
        <c:axId val="143667968"/>
        <c:axId val="143567872"/>
      </c:barChart>
      <c:catAx>
        <c:axId val="143564800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566336"/>
        <c:crosses val="autoZero"/>
        <c:auto val="1"/>
        <c:lblAlgn val="ctr"/>
        <c:lblOffset val="100"/>
      </c:catAx>
      <c:valAx>
        <c:axId val="143566336"/>
        <c:scaling>
          <c:orientation val="minMax"/>
        </c:scaling>
        <c:delete val="1"/>
        <c:axPos val="t"/>
        <c:numFmt formatCode="0.0" sourceLinked="1"/>
        <c:tickLblPos val="none"/>
        <c:crossAx val="143564800"/>
        <c:crosses val="autoZero"/>
        <c:crossBetween val="between"/>
      </c:valAx>
      <c:valAx>
        <c:axId val="143567872"/>
        <c:scaling>
          <c:orientation val="minMax"/>
        </c:scaling>
        <c:delete val="1"/>
        <c:axPos val="t"/>
        <c:numFmt formatCode="0.0%" sourceLinked="1"/>
        <c:tickLblPos val="none"/>
        <c:crossAx val="143667968"/>
        <c:crosses val="autoZero"/>
        <c:crossBetween val="between"/>
      </c:valAx>
      <c:catAx>
        <c:axId val="143667968"/>
        <c:scaling>
          <c:orientation val="maxMin"/>
        </c:scaling>
        <c:delete val="1"/>
        <c:axPos val="r"/>
        <c:numFmt formatCode="General" sourceLinked="1"/>
        <c:tickLblPos val="none"/>
        <c:crossAx val="14356787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31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42660743526462624"/>
          <c:y val="0.13856194524299781"/>
          <c:w val="0.4147617564175555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'!$U$5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'!$U$6,'Servi contrata origen '!$U$8:$U$12)</c:f>
              <c:numCache>
                <c:formatCode>0.0</c:formatCode>
                <c:ptCount val="6"/>
                <c:pt idx="0">
                  <c:v>14.312406576980568</c:v>
                </c:pt>
                <c:pt idx="1">
                  <c:v>25.822122571001493</c:v>
                </c:pt>
                <c:pt idx="2">
                  <c:v>10.089686098654708</c:v>
                </c:pt>
                <c:pt idx="3">
                  <c:v>24.551569506726459</c:v>
                </c:pt>
                <c:pt idx="4">
                  <c:v>4.9327354260089686</c:v>
                </c:pt>
                <c:pt idx="5">
                  <c:v>20.291479820627803</c:v>
                </c:pt>
              </c:numCache>
            </c:numRef>
          </c:val>
        </c:ser>
        <c:gapWidth val="66"/>
        <c:axId val="144253312"/>
        <c:axId val="144254848"/>
      </c:barChart>
      <c:barChart>
        <c:barDir val="bar"/>
        <c:grouping val="clustered"/>
        <c:ser>
          <c:idx val="1"/>
          <c:order val="1"/>
          <c:tx>
            <c:strRef>
              <c:f>'Servi contrata origen '!$V$5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32954860840414968"/>
                  <c:y val="9.9797411255153568E-7"/>
                </c:manualLayout>
              </c:layout>
              <c:showVal val="1"/>
            </c:dLbl>
            <c:dLbl>
              <c:idx val="1"/>
              <c:layout>
                <c:manualLayout>
                  <c:x val="-0.43122550275275046"/>
                  <c:y val="1.6145040693442342E-3"/>
                </c:manualLayout>
              </c:layout>
              <c:showVal val="1"/>
            </c:dLbl>
            <c:dLbl>
              <c:idx val="2"/>
              <c:layout>
                <c:manualLayout>
                  <c:x val="0.20253568738065048"/>
                  <c:y val="7.7067665519865401E-3"/>
                </c:manualLayout>
              </c:layout>
              <c:showVal val="1"/>
            </c:dLbl>
            <c:dLbl>
              <c:idx val="3"/>
              <c:layout>
                <c:manualLayout>
                  <c:x val="-0.42551938433438624"/>
                  <c:y val="1.6241030707663617E-3"/>
                </c:manualLayout>
              </c:layout>
              <c:showVal val="1"/>
            </c:dLbl>
            <c:dLbl>
              <c:idx val="4"/>
              <c:layout>
                <c:manualLayout>
                  <c:x val="-0.24921671919723215"/>
                  <c:y val="-4.6481205626932302E-4"/>
                </c:manualLayout>
              </c:layout>
              <c:showVal val="1"/>
            </c:dLbl>
            <c:dLbl>
              <c:idx val="5"/>
              <c:layout>
                <c:manualLayout>
                  <c:x val="0.258767258053135"/>
                  <c:y val="1.1975689350618455E-6"/>
                </c:manualLayout>
              </c:layout>
              <c:showVal val="1"/>
            </c:dLbl>
            <c:dLbl>
              <c:idx val="6"/>
              <c:layout>
                <c:manualLayout>
                  <c:x val="0.12997538674002557"/>
                  <c:y val="2.30734957045300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'!$V$6,'Servi contrata origen '!$V$8:$V$12)</c:f>
              <c:numCache>
                <c:formatCode>0.0%</c:formatCode>
                <c:ptCount val="6"/>
                <c:pt idx="0">
                  <c:v>-0.11806279301761546</c:v>
                </c:pt>
                <c:pt idx="1">
                  <c:v>-0.19410438196334434</c:v>
                </c:pt>
                <c:pt idx="2">
                  <c:v>0.45070611070209465</c:v>
                </c:pt>
                <c:pt idx="3">
                  <c:v>-7.1282252952362901E-2</c:v>
                </c:pt>
                <c:pt idx="4">
                  <c:v>-0.20359746473933416</c:v>
                </c:pt>
                <c:pt idx="5">
                  <c:v>0.6707229823821752</c:v>
                </c:pt>
              </c:numCache>
            </c:numRef>
          </c:val>
        </c:ser>
        <c:axId val="144266368"/>
        <c:axId val="144256384"/>
      </c:barChart>
      <c:catAx>
        <c:axId val="14425331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254848"/>
        <c:crosses val="autoZero"/>
        <c:auto val="1"/>
        <c:lblAlgn val="ctr"/>
        <c:lblOffset val="100"/>
      </c:catAx>
      <c:valAx>
        <c:axId val="144254848"/>
        <c:scaling>
          <c:orientation val="minMax"/>
        </c:scaling>
        <c:delete val="1"/>
        <c:axPos val="t"/>
        <c:numFmt formatCode="0.0" sourceLinked="1"/>
        <c:tickLblPos val="none"/>
        <c:crossAx val="144253312"/>
        <c:crosses val="autoZero"/>
        <c:crossBetween val="between"/>
      </c:valAx>
      <c:valAx>
        <c:axId val="144256384"/>
        <c:scaling>
          <c:orientation val="minMax"/>
        </c:scaling>
        <c:delete val="1"/>
        <c:axPos val="t"/>
        <c:numFmt formatCode="0.0%" sourceLinked="1"/>
        <c:tickLblPos val="none"/>
        <c:crossAx val="144266368"/>
        <c:crosses val="autoZero"/>
        <c:crossBetween val="between"/>
      </c:valAx>
      <c:catAx>
        <c:axId val="144266368"/>
        <c:scaling>
          <c:orientation val="maxMin"/>
        </c:scaling>
        <c:delete val="1"/>
        <c:axPos val="r"/>
        <c:numFmt formatCode="General" sourceLinked="1"/>
        <c:tickLblPos val="none"/>
        <c:crossAx val="14425638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2902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50927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Francia</c:v>
                </c:pt>
                <c:pt idx="1">
                  <c:v>Italia</c:v>
                </c:pt>
                <c:pt idx="2">
                  <c:v>Resto del Mundo</c:v>
                </c:pt>
                <c:pt idx="3">
                  <c:v>Suiza + Austria</c:v>
                </c:pt>
                <c:pt idx="4">
                  <c:v>Rusia</c:v>
                </c:pt>
                <c:pt idx="5">
                  <c:v>Holanda</c:v>
                </c:pt>
                <c:pt idx="6">
                  <c:v>Alemania</c:v>
                </c:pt>
                <c:pt idx="7">
                  <c:v>Bélgica</c:v>
                </c:pt>
                <c:pt idx="8">
                  <c:v>Todos los países</c:v>
                </c:pt>
                <c:pt idx="9">
                  <c:v>Dinamarca</c:v>
                </c:pt>
                <c:pt idx="10">
                  <c:v>Península</c:v>
                </c:pt>
                <c:pt idx="11">
                  <c:v>España</c:v>
                </c:pt>
                <c:pt idx="12">
                  <c:v>Finlandia</c:v>
                </c:pt>
                <c:pt idx="13">
                  <c:v>Total nórdicos</c:v>
                </c:pt>
                <c:pt idx="14">
                  <c:v>Suecia</c:v>
                </c:pt>
                <c:pt idx="15">
                  <c:v>Noruega</c:v>
                </c:pt>
                <c:pt idx="16">
                  <c:v>Irlanda</c:v>
                </c:pt>
                <c:pt idx="17">
                  <c:v>Reino Unido</c:v>
                </c:pt>
                <c:pt idx="18">
                  <c:v>Canarias</c:v>
                </c:pt>
              </c:strCache>
            </c:strRef>
          </c:cat>
          <c:val>
            <c:numRef>
              <c:f>'escala nacionalidad'!$U$5:$U$23</c:f>
              <c:numCache>
                <c:formatCode>0.0</c:formatCode>
                <c:ptCount val="19"/>
                <c:pt idx="0">
                  <c:v>22.727272727272727</c:v>
                </c:pt>
                <c:pt idx="1">
                  <c:v>26.153846153846153</c:v>
                </c:pt>
                <c:pt idx="2">
                  <c:v>36.55913978494624</c:v>
                </c:pt>
                <c:pt idx="3">
                  <c:v>29.26829268292683</c:v>
                </c:pt>
                <c:pt idx="4">
                  <c:v>40.74074074074074</c:v>
                </c:pt>
                <c:pt idx="5">
                  <c:v>17.045454545454547</c:v>
                </c:pt>
                <c:pt idx="6">
                  <c:v>17.493472584856399</c:v>
                </c:pt>
                <c:pt idx="7">
                  <c:v>14.473684210526315</c:v>
                </c:pt>
                <c:pt idx="8">
                  <c:v>8.9686098654708513</c:v>
                </c:pt>
                <c:pt idx="9">
                  <c:v>5.208333333333333</c:v>
                </c:pt>
                <c:pt idx="10">
                  <c:v>6.6489361702127656</c:v>
                </c:pt>
                <c:pt idx="11">
                  <c:v>6.1728395061728394</c:v>
                </c:pt>
                <c:pt idx="12">
                  <c:v>2.1428571428571428</c:v>
                </c:pt>
                <c:pt idx="13">
                  <c:v>4.0160642570281126</c:v>
                </c:pt>
                <c:pt idx="14">
                  <c:v>4.9689440993788816</c:v>
                </c:pt>
                <c:pt idx="15">
                  <c:v>3.9603960396039604</c:v>
                </c:pt>
                <c:pt idx="16">
                  <c:v>0</c:v>
                </c:pt>
                <c:pt idx="17">
                  <c:v>0.91324200913242004</c:v>
                </c:pt>
                <c:pt idx="18">
                  <c:v>0</c:v>
                </c:pt>
              </c:numCache>
            </c:numRef>
          </c:val>
        </c:ser>
        <c:gapWidth val="18"/>
        <c:axId val="144630528"/>
        <c:axId val="144632064"/>
      </c:barChart>
      <c:barChart>
        <c:barDir val="bar"/>
        <c:grouping val="clustered"/>
        <c:ser>
          <c:idx val="1"/>
          <c:order val="1"/>
          <c:tx>
            <c:strRef>
              <c:f>'escala nacionalidad'!$V$4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52603382055248971"/>
                  <c:y val="5.0239482776517075E-3"/>
                </c:manualLayout>
              </c:layout>
              <c:showVal val="1"/>
            </c:dLbl>
            <c:dLbl>
              <c:idx val="1"/>
              <c:layout>
                <c:manualLayout>
                  <c:x val="-0.58599179501389331"/>
                  <c:y val="2.5141490082101338E-3"/>
                </c:manualLayout>
              </c:layout>
              <c:showVal val="1"/>
            </c:dLbl>
            <c:dLbl>
              <c:idx val="2"/>
              <c:layout>
                <c:manualLayout>
                  <c:x val="0.59771153239276176"/>
                  <c:y val="-5.0192031080860686E-3"/>
                </c:manualLayout>
              </c:layout>
              <c:showVal val="1"/>
            </c:dLbl>
            <c:dLbl>
              <c:idx val="3"/>
              <c:layout>
                <c:manualLayout>
                  <c:x val="0.52885122497517745"/>
                  <c:y val="2.7680155799734089E-6"/>
                </c:manualLayout>
              </c:layout>
              <c:showVal val="1"/>
            </c:dLbl>
            <c:dLbl>
              <c:idx val="4"/>
              <c:layout>
                <c:manualLayout>
                  <c:x val="0.64868065978556222"/>
                  <c:y val="-2.5076244000573401E-3"/>
                </c:manualLayout>
              </c:layout>
              <c:showVal val="1"/>
            </c:dLbl>
            <c:dLbl>
              <c:idx val="5"/>
              <c:layout>
                <c:manualLayout>
                  <c:x val="-0.40066840618529731"/>
                  <c:y val="-2.5074266846587681E-3"/>
                </c:manualLayout>
              </c:layout>
              <c:showVal val="1"/>
            </c:dLbl>
            <c:dLbl>
              <c:idx val="6"/>
              <c:layout>
                <c:manualLayout>
                  <c:x val="-0.48144487804127195"/>
                  <c:y val="-5.0190053926874962E-3"/>
                </c:manualLayout>
              </c:layout>
              <c:showVal val="1"/>
            </c:dLbl>
            <c:dLbl>
              <c:idx val="7"/>
              <c:layout>
                <c:manualLayout>
                  <c:x val="-0.38844266900655033"/>
                  <c:y val="-2.508415261651617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6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0.31080579736917663"/>
                  <c:y val="-2.5082175462530832E-3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-0.2641791550249768"/>
                  <c:y val="-2.5080198308544775E-3"/>
                </c:manualLayout>
              </c:layout>
              <c:showVal val="1"/>
            </c:dLbl>
            <c:dLbl>
              <c:idx val="10"/>
              <c:layout>
                <c:manualLayout>
                  <c:x val="-0.26302722423626668"/>
                  <c:y val="-2.507426684658768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-0.26319809730528565"/>
                  <c:y val="-2.5076244000573401E-3"/>
                </c:manualLayout>
              </c:layout>
              <c:showVal val="1"/>
            </c:dLbl>
            <c:dLbl>
              <c:idx val="12"/>
              <c:layout>
                <c:manualLayout>
                  <c:x val="-0.26263329253931222"/>
                  <c:y val="-7.5303863853177508E-3"/>
                </c:manualLayout>
              </c:layout>
              <c:showVal val="1"/>
            </c:dLbl>
            <c:dLbl>
              <c:idx val="13"/>
              <c:layout>
                <c:manualLayout>
                  <c:x val="-0.25391738056203383"/>
                  <c:y val="2.5139512928115644E-3"/>
                </c:manualLayout>
              </c:layout>
              <c:showVal val="1"/>
            </c:dLbl>
            <c:dLbl>
              <c:idx val="14"/>
              <c:layout>
                <c:manualLayout>
                  <c:x val="0.16225259965671437"/>
                  <c:y val="1.9039992882245651E-4"/>
                </c:manualLayout>
              </c:layout>
              <c:showVal val="1"/>
            </c:dLbl>
            <c:dLbl>
              <c:idx val="15"/>
              <c:layout>
                <c:manualLayout>
                  <c:x val="-0.21750710046874641"/>
                  <c:y val="-2.5082175462530472E-3"/>
                </c:manualLayout>
              </c:layout>
              <c:showVal val="1"/>
            </c:dLbl>
            <c:dLbl>
              <c:idx val="16"/>
              <c:layout>
                <c:manualLayout>
                  <c:x val="-0.17188553043772786"/>
                  <c:y val="-2.5090084078473293E-3"/>
                </c:manualLayout>
              </c:layout>
              <c:showVal val="1"/>
            </c:dLbl>
            <c:dLbl>
              <c:idx val="17"/>
              <c:layout>
                <c:manualLayout>
                  <c:x val="-0.15249251468200067"/>
                  <c:y val="-2.5107878464344967E-3"/>
                </c:manualLayout>
              </c:layout>
              <c:showVal val="1"/>
            </c:dLbl>
            <c:dLbl>
              <c:idx val="18"/>
              <c:layout>
                <c:manualLayout>
                  <c:x val="5.8651334272365477E-2"/>
                  <c:y val="-2.5101947002387466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Francia</c:v>
                </c:pt>
                <c:pt idx="1">
                  <c:v>Italia</c:v>
                </c:pt>
                <c:pt idx="2">
                  <c:v>Resto del Mundo</c:v>
                </c:pt>
                <c:pt idx="3">
                  <c:v>Suiza + Austria</c:v>
                </c:pt>
                <c:pt idx="4">
                  <c:v>Rusia</c:v>
                </c:pt>
                <c:pt idx="5">
                  <c:v>Holanda</c:v>
                </c:pt>
                <c:pt idx="6">
                  <c:v>Alemania</c:v>
                </c:pt>
                <c:pt idx="7">
                  <c:v>Bélgica</c:v>
                </c:pt>
                <c:pt idx="8">
                  <c:v>Todos los países</c:v>
                </c:pt>
                <c:pt idx="9">
                  <c:v>Dinamarca</c:v>
                </c:pt>
                <c:pt idx="10">
                  <c:v>Península</c:v>
                </c:pt>
                <c:pt idx="11">
                  <c:v>España</c:v>
                </c:pt>
                <c:pt idx="12">
                  <c:v>Finlandia</c:v>
                </c:pt>
                <c:pt idx="13">
                  <c:v>Total nórdicos</c:v>
                </c:pt>
                <c:pt idx="14">
                  <c:v>Suecia</c:v>
                </c:pt>
                <c:pt idx="15">
                  <c:v>Noruega</c:v>
                </c:pt>
                <c:pt idx="16">
                  <c:v>Irlanda</c:v>
                </c:pt>
                <c:pt idx="17">
                  <c:v>Reino Unido</c:v>
                </c:pt>
                <c:pt idx="18">
                  <c:v>Canarias</c:v>
                </c:pt>
              </c:strCache>
            </c:strRef>
          </c:cat>
          <c:val>
            <c:numRef>
              <c:f>'escala nacionalidad'!$V$5:$V$23</c:f>
              <c:numCache>
                <c:formatCode>0.0%</c:formatCode>
                <c:ptCount val="19"/>
                <c:pt idx="0">
                  <c:v>-0.4559228650137741</c:v>
                </c:pt>
                <c:pt idx="1">
                  <c:v>-0.35066312997347482</c:v>
                </c:pt>
                <c:pt idx="2">
                  <c:v>2.655913978494624</c:v>
                </c:pt>
                <c:pt idx="3">
                  <c:v>0.11219512195121961</c:v>
                </c:pt>
                <c:pt idx="4">
                  <c:v>3.0740740740740744</c:v>
                </c:pt>
                <c:pt idx="5">
                  <c:v>-3.743315508021372E-2</c:v>
                </c:pt>
                <c:pt idx="6">
                  <c:v>-0.12751305483028708</c:v>
                </c:pt>
                <c:pt idx="7">
                  <c:v>-0.30526315789473679</c:v>
                </c:pt>
                <c:pt idx="8">
                  <c:v>-0.15296462381664178</c:v>
                </c:pt>
                <c:pt idx="9">
                  <c:v>-0.23611111111111116</c:v>
                </c:pt>
                <c:pt idx="10">
                  <c:v>-0.40750591016548465</c:v>
                </c:pt>
                <c:pt idx="11">
                  <c:v>-0.42112482853223587</c:v>
                </c:pt>
                <c:pt idx="12">
                  <c:v>-0.74591836734693873</c:v>
                </c:pt>
                <c:pt idx="13">
                  <c:v>-0.32874354561101549</c:v>
                </c:pt>
                <c:pt idx="14">
                  <c:v>0.20496894409937894</c:v>
                </c:pt>
                <c:pt idx="15">
                  <c:v>-7.9207920792079167E-2</c:v>
                </c:pt>
                <c:pt idx="16">
                  <c:v>-1</c:v>
                </c:pt>
                <c:pt idx="17">
                  <c:v>-0.37573385518591007</c:v>
                </c:pt>
                <c:pt idx="18">
                  <c:v>0</c:v>
                </c:pt>
              </c:numCache>
            </c:numRef>
          </c:val>
        </c:ser>
        <c:gapWidth val="18"/>
        <c:axId val="144721408"/>
        <c:axId val="144719872"/>
      </c:barChart>
      <c:catAx>
        <c:axId val="144630528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632064"/>
        <c:crosses val="autoZero"/>
        <c:auto val="1"/>
        <c:lblAlgn val="ctr"/>
        <c:lblOffset val="100"/>
      </c:catAx>
      <c:valAx>
        <c:axId val="144632064"/>
        <c:scaling>
          <c:orientation val="minMax"/>
        </c:scaling>
        <c:delete val="1"/>
        <c:axPos val="t"/>
        <c:numFmt formatCode="0.0" sourceLinked="1"/>
        <c:tickLblPos val="none"/>
        <c:crossAx val="144630528"/>
        <c:crosses val="autoZero"/>
        <c:crossBetween val="between"/>
      </c:valAx>
      <c:valAx>
        <c:axId val="144719872"/>
        <c:scaling>
          <c:orientation val="minMax"/>
        </c:scaling>
        <c:delete val="1"/>
        <c:axPos val="t"/>
        <c:numFmt formatCode="0.0%" sourceLinked="1"/>
        <c:tickLblPos val="none"/>
        <c:crossAx val="144721408"/>
        <c:crosses val="autoZero"/>
        <c:crossBetween val="between"/>
      </c:valAx>
      <c:catAx>
        <c:axId val="144721408"/>
        <c:scaling>
          <c:orientation val="maxMin"/>
        </c:scaling>
        <c:delete val="1"/>
        <c:axPos val="r"/>
        <c:tickLblPos val="none"/>
        <c:crossAx val="14471987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78"/>
          <c:w val="0.62761447341078469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internet'!$C$4:$S$4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351"/>
          <c:y val="0.13602706505793241"/>
          <c:w val="0.69764715054183168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internet'!$U$5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internet'!$U$6:$U$12</c:f>
              <c:numCache>
                <c:formatCode>0.0</c:formatCode>
                <c:ptCount val="7"/>
                <c:pt idx="0">
                  <c:v>75.336322869955154</c:v>
                </c:pt>
                <c:pt idx="1">
                  <c:v>20.40358744394619</c:v>
                </c:pt>
                <c:pt idx="2">
                  <c:v>11.098654708520179</c:v>
                </c:pt>
                <c:pt idx="3">
                  <c:v>43.834080717488789</c:v>
                </c:pt>
                <c:pt idx="4">
                  <c:v>54.932735426008968</c:v>
                </c:pt>
                <c:pt idx="5">
                  <c:v>23.318385650224215</c:v>
                </c:pt>
                <c:pt idx="6">
                  <c:v>1.3452914798206279</c:v>
                </c:pt>
              </c:numCache>
            </c:numRef>
          </c:val>
        </c:ser>
        <c:gapWidth val="66"/>
        <c:axId val="144881152"/>
        <c:axId val="144882688"/>
      </c:barChart>
      <c:barChart>
        <c:barDir val="bar"/>
        <c:grouping val="clustered"/>
        <c:ser>
          <c:idx val="1"/>
          <c:order val="1"/>
          <c:tx>
            <c:strRef>
              <c:f>'Uso de internet'!$V$5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73503899901296399"/>
                  <c:y val="1.9946841666957669E-6"/>
                </c:manualLayout>
              </c:layout>
              <c:showVal val="1"/>
            </c:dLbl>
            <c:dLbl>
              <c:idx val="1"/>
              <c:layout>
                <c:manualLayout>
                  <c:x val="-0.32056669165176316"/>
                  <c:y val="-9.1994833768008547E-4"/>
                </c:manualLayout>
              </c:layout>
              <c:showVal val="1"/>
            </c:dLbl>
            <c:dLbl>
              <c:idx val="2"/>
              <c:layout>
                <c:manualLayout>
                  <c:x val="-0.25331487899545191"/>
                  <c:y val="-1.8422902963602021E-3"/>
                </c:manualLayout>
              </c:layout>
              <c:showVal val="1"/>
            </c:dLbl>
            <c:dLbl>
              <c:idx val="3"/>
              <c:layout>
                <c:manualLayout>
                  <c:x val="0.40992125984251981"/>
                  <c:y val="1.6244707853570258E-3"/>
                </c:manualLayout>
              </c:layout>
              <c:showVal val="1"/>
            </c:dLbl>
            <c:dLbl>
              <c:idx val="4"/>
              <c:layout>
                <c:manualLayout>
                  <c:x val="0.49123616852323243"/>
                  <c:y val="-4.6416300559010398E-4"/>
                </c:manualLayout>
              </c:layout>
              <c:showVal val="1"/>
            </c:dLbl>
            <c:dLbl>
              <c:idx val="5"/>
              <c:layout>
                <c:manualLayout>
                  <c:x val="0.25166526898558039"/>
                  <c:y val="-2.5300573970368982E-3"/>
                </c:manualLayout>
              </c:layout>
              <c:showVal val="1"/>
            </c:dLbl>
            <c:dLbl>
              <c:idx val="6"/>
              <c:layout>
                <c:manualLayout>
                  <c:x val="-0.15656793843276712"/>
                  <c:y val="-2.7588476709569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internet'!$V$6:$V$12</c:f>
              <c:numCache>
                <c:formatCode>0.0%</c:formatCode>
                <c:ptCount val="7"/>
                <c:pt idx="0">
                  <c:v>-3.5607638710738465E-3</c:v>
                </c:pt>
                <c:pt idx="1">
                  <c:v>-3.3338234213041162E-2</c:v>
                </c:pt>
                <c:pt idx="2">
                  <c:v>-0.18175734419328271</c:v>
                </c:pt>
                <c:pt idx="3">
                  <c:v>7.0841025135609526E-2</c:v>
                </c:pt>
                <c:pt idx="4">
                  <c:v>7.9720976581962866E-3</c:v>
                </c:pt>
                <c:pt idx="5">
                  <c:v>3.0430191577186294E-2</c:v>
                </c:pt>
                <c:pt idx="6">
                  <c:v>-0.23766816143497749</c:v>
                </c:pt>
              </c:numCache>
            </c:numRef>
          </c:val>
        </c:ser>
        <c:axId val="144886016"/>
        <c:axId val="144884480"/>
      </c:barChart>
      <c:catAx>
        <c:axId val="14488115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882688"/>
        <c:crosses val="autoZero"/>
        <c:auto val="1"/>
        <c:lblAlgn val="ctr"/>
        <c:lblOffset val="100"/>
      </c:catAx>
      <c:valAx>
        <c:axId val="144882688"/>
        <c:scaling>
          <c:orientation val="minMax"/>
        </c:scaling>
        <c:delete val="1"/>
        <c:axPos val="t"/>
        <c:numFmt formatCode="0.0" sourceLinked="1"/>
        <c:tickLblPos val="none"/>
        <c:crossAx val="144881152"/>
        <c:crosses val="autoZero"/>
        <c:crossBetween val="between"/>
      </c:valAx>
      <c:valAx>
        <c:axId val="144884480"/>
        <c:scaling>
          <c:orientation val="minMax"/>
        </c:scaling>
        <c:delete val="1"/>
        <c:axPos val="t"/>
        <c:numFmt formatCode="0.0%" sourceLinked="1"/>
        <c:tickLblPos val="none"/>
        <c:crossAx val="144886016"/>
        <c:crosses val="autoZero"/>
        <c:crossBetween val="between"/>
      </c:valAx>
      <c:catAx>
        <c:axId val="144886016"/>
        <c:scaling>
          <c:orientation val="maxMin"/>
        </c:scaling>
        <c:delete val="1"/>
        <c:axPos val="r"/>
        <c:numFmt formatCode="General" sourceLinked="1"/>
        <c:tickLblPos val="none"/>
        <c:crossAx val="14488448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2913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959839697457173"/>
          <c:y val="0.26635769713568508"/>
          <c:w val="0.86394225721785334"/>
          <c:h val="0.58326800182585314"/>
        </c:manualLayout>
      </c:layout>
      <c:lineChart>
        <c:grouping val="standard"/>
        <c:ser>
          <c:idx val="0"/>
          <c:order val="0"/>
          <c:tx>
            <c:strRef>
              <c:f>'Uso de internet'!$C$6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Val val="1"/>
          </c:dLbls>
          <c:cat>
            <c:strRef>
              <c:f>('Uso de internet'!$D$5:$G$5,'Uso de internet'!$U$5)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I trimestre 2011</c:v>
                </c:pt>
              </c:strCache>
            </c:strRef>
          </c:cat>
          <c:val>
            <c:numRef>
              <c:f>('Uso de internet'!$D$6:$G$6,'Uso de internet'!$U$6)</c:f>
              <c:numCache>
                <c:formatCode>0.0</c:formatCode>
                <c:ptCount val="5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  <c:pt idx="4">
                  <c:v>75.336322869955154</c:v>
                </c:pt>
              </c:numCache>
            </c:numRef>
          </c:val>
        </c:ser>
        <c:ser>
          <c:idx val="1"/>
          <c:order val="1"/>
          <c:tx>
            <c:strRef>
              <c:f>'Uso de internet'!$C$10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Val val="1"/>
          </c:dLbls>
          <c:cat>
            <c:strRef>
              <c:f>('Uso de internet'!$D$5:$G$5,'Uso de internet'!$U$5)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I trimestre 2011</c:v>
                </c:pt>
              </c:strCache>
            </c:strRef>
          </c:cat>
          <c:val>
            <c:numRef>
              <c:f>('Uso de internet'!$D$10:$G$10,'Uso de internet'!$U$10)</c:f>
              <c:numCache>
                <c:formatCode>0.0</c:formatCode>
                <c:ptCount val="5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  <c:pt idx="4">
                  <c:v>54.932735426008968</c:v>
                </c:pt>
              </c:numCache>
            </c:numRef>
          </c:val>
        </c:ser>
        <c:marker val="1"/>
        <c:axId val="144945152"/>
        <c:axId val="144946688"/>
      </c:lineChart>
      <c:catAx>
        <c:axId val="1449451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946688"/>
        <c:crosses val="autoZero"/>
        <c:auto val="1"/>
        <c:lblAlgn val="ctr"/>
        <c:lblOffset val="100"/>
      </c:catAx>
      <c:valAx>
        <c:axId val="144946688"/>
        <c:scaling>
          <c:orientation val="minMax"/>
          <c:max val="80"/>
          <c:min val="20"/>
        </c:scaling>
        <c:axPos val="l"/>
        <c:numFmt formatCode="0.0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94515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4485000020494568"/>
          <c:y val="0.16344602305146683"/>
          <c:w val="0.42015360983102917"/>
          <c:h val="6.55178021225607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2710402963708388"/>
          <c:y val="0.1812720687956402"/>
          <c:w val="0.48034375167389792"/>
          <c:h val="0.75770791201933363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8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Excursión a otra isla canaria (en el día)</c:v>
                </c:pt>
                <c:pt idx="4">
                  <c:v>Tratamientos de salud (hidroterapia, masajes,...)</c:v>
                </c:pt>
                <c:pt idx="5">
                  <c:v>Visita a museos, conciertos, exposiciones</c:v>
                </c:pt>
                <c:pt idx="6">
                  <c:v>Fiestas y eventos populares (fiestas populares, carnavales,…)</c:v>
                </c:pt>
                <c:pt idx="7">
                  <c:v>Visita casinos de juego</c:v>
                </c:pt>
                <c:pt idx="8">
                  <c:v>Golf (excluidos minigolf y campos de práctica)</c:v>
                </c:pt>
                <c:pt idx="9">
                  <c:v>Buceo deportivo/fotográfico</c:v>
                </c:pt>
                <c:pt idx="10">
                  <c:v>Navegación (vela/ pesca deportivas) </c:v>
                </c:pt>
                <c:pt idx="11">
                  <c:v>Deportes de aventura / riesgo (parapente, escalada,...) </c:v>
                </c:pt>
                <c:pt idx="12">
                  <c:v>Surf / windsurf</c:v>
                </c:pt>
                <c:pt idx="13">
                  <c:v>Bike</c:v>
                </c:pt>
                <c:pt idx="14">
                  <c:v>Birdwatching</c:v>
                </c:pt>
                <c:pt idx="15">
                  <c:v>Observación de estrellas</c:v>
                </c:pt>
                <c:pt idx="16">
                  <c:v>Rutas a caballo</c:v>
                </c:pt>
                <c:pt idx="17">
                  <c:v>Otras actividades</c:v>
                </c:pt>
              </c:strCache>
            </c:strRef>
          </c:cat>
          <c:val>
            <c:numRef>
              <c:f>'Actividades realizadas '!$U$6:$U$23</c:f>
              <c:numCache>
                <c:formatCode>#,##0.0</c:formatCode>
                <c:ptCount val="18"/>
                <c:pt idx="0">
                  <c:v>24.850523168908818</c:v>
                </c:pt>
                <c:pt idx="1">
                  <c:v>13.751868460388639</c:v>
                </c:pt>
                <c:pt idx="2">
                  <c:v>9.1928251121076237</c:v>
                </c:pt>
                <c:pt idx="3">
                  <c:v>5.0448430493273539</c:v>
                </c:pt>
                <c:pt idx="4">
                  <c:v>6.4648729446935729</c:v>
                </c:pt>
                <c:pt idx="5">
                  <c:v>5.9043348281016446</c:v>
                </c:pt>
                <c:pt idx="6">
                  <c:v>6.3527653213751867</c:v>
                </c:pt>
                <c:pt idx="7">
                  <c:v>0</c:v>
                </c:pt>
                <c:pt idx="8">
                  <c:v>2.1300448430493275</c:v>
                </c:pt>
                <c:pt idx="9">
                  <c:v>1.4200298953662183</c:v>
                </c:pt>
                <c:pt idx="10">
                  <c:v>1.2331838565022422</c:v>
                </c:pt>
                <c:pt idx="11">
                  <c:v>1.0089686098654709</c:v>
                </c:pt>
                <c:pt idx="12">
                  <c:v>0.85949177877428995</c:v>
                </c:pt>
                <c:pt idx="13">
                  <c:v>1.3452914798206279</c:v>
                </c:pt>
                <c:pt idx="14">
                  <c:v>1.7189835575485799</c:v>
                </c:pt>
                <c:pt idx="15">
                  <c:v>1.195814648729447</c:v>
                </c:pt>
                <c:pt idx="16">
                  <c:v>0.29895366218236175</c:v>
                </c:pt>
                <c:pt idx="17">
                  <c:v>0.59790732436472349</c:v>
                </c:pt>
              </c:numCache>
            </c:numRef>
          </c:val>
        </c:ser>
        <c:gapWidth val="36"/>
        <c:axId val="146254848"/>
        <c:axId val="146264832"/>
      </c:barChart>
      <c:barChart>
        <c:barDir val="bar"/>
        <c:grouping val="clustered"/>
        <c:ser>
          <c:idx val="1"/>
          <c:order val="1"/>
          <c:tx>
            <c:strRef>
              <c:f>'Actividades realizadas '!$V$4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Lbls>
            <c:dLbl>
              <c:idx val="0"/>
              <c:layout>
                <c:manualLayout>
                  <c:x val="0.46857063455303383"/>
                  <c:y val="4.3583277580498524E-3"/>
                </c:manualLayout>
              </c:layout>
              <c:showVal val="1"/>
            </c:dLbl>
            <c:dLbl>
              <c:idx val="1"/>
              <c:layout>
                <c:manualLayout>
                  <c:x val="-0.38353027636251436"/>
                  <c:y val="6.433019401986547E-5"/>
                </c:manualLayout>
              </c:layout>
              <c:showVal val="1"/>
            </c:dLbl>
            <c:dLbl>
              <c:idx val="2"/>
              <c:layout>
                <c:manualLayout>
                  <c:x val="0.21099533734753809"/>
                  <c:y val="2.1800216149451971E-3"/>
                </c:manualLayout>
              </c:layout>
              <c:showVal val="1"/>
            </c:dLbl>
            <c:dLbl>
              <c:idx val="3"/>
              <c:layout>
                <c:manualLayout>
                  <c:x val="-0.21995743724915262"/>
                  <c:y val="5.0718289319440039E-7"/>
                </c:manualLayout>
              </c:layout>
              <c:showVal val="1"/>
            </c:dLbl>
            <c:dLbl>
              <c:idx val="4"/>
              <c:layout>
                <c:manualLayout>
                  <c:x val="0.1886994596263708"/>
                  <c:y val="2.1479422915272892E-3"/>
                </c:manualLayout>
              </c:layout>
              <c:showVal val="1"/>
            </c:dLbl>
            <c:dLbl>
              <c:idx val="5"/>
              <c:layout>
                <c:manualLayout>
                  <c:x val="0.18157640883124943"/>
                  <c:y val="-2.1777915015525166E-3"/>
                </c:manualLayout>
              </c:layout>
              <c:showVal val="1"/>
            </c:dLbl>
            <c:dLbl>
              <c:idx val="6"/>
              <c:layout>
                <c:manualLayout>
                  <c:x val="-0.16679302146055272"/>
                  <c:y val="2.1479422915272892E-3"/>
                </c:manualLayout>
              </c:layout>
              <c:showVal val="1"/>
            </c:dLbl>
            <c:dLbl>
              <c:idx val="7"/>
              <c:layout>
                <c:manualLayout>
                  <c:x val="8.1475003859811629E-2"/>
                  <c:y val="5.1464155215892135E-7"/>
                </c:manualLayout>
              </c:layout>
              <c:showVal val="1"/>
            </c:dLbl>
            <c:dLbl>
              <c:idx val="8"/>
              <c:layout>
                <c:manualLayout>
                  <c:x val="-0.15391113169677331"/>
                  <c:y val="-1.9364246135899681E-3"/>
                </c:manualLayout>
              </c:layout>
              <c:showVal val="1"/>
            </c:dLbl>
            <c:dLbl>
              <c:idx val="9"/>
              <c:layout>
                <c:manualLayout>
                  <c:x val="8.5089516751582522E-2"/>
                  <c:y val="-2.2096992777862843E-3"/>
                </c:manualLayout>
              </c:layout>
              <c:showVal val="1"/>
            </c:dLbl>
            <c:dLbl>
              <c:idx val="10"/>
              <c:layout>
                <c:manualLayout>
                  <c:x val="8.5195491740003376E-2"/>
                  <c:y val="-4.0519444873312414E-3"/>
                </c:manualLayout>
              </c:layout>
              <c:showVal val="1"/>
            </c:dLbl>
            <c:dLbl>
              <c:idx val="11"/>
              <c:layout>
                <c:manualLayout>
                  <c:x val="-0.17031354021923731"/>
                  <c:y val="-4.3567838333933824E-3"/>
                </c:manualLayout>
              </c:layout>
              <c:showVal val="1"/>
            </c:dLbl>
            <c:dLbl>
              <c:idx val="12"/>
              <c:layout>
                <c:manualLayout>
                  <c:x val="7.9559931687808824E-2"/>
                  <c:y val="-2.1467361259274596E-3"/>
                </c:manualLayout>
              </c:layout>
              <c:showVal val="1"/>
            </c:dLbl>
            <c:dLbl>
              <c:idx val="13"/>
              <c:layout>
                <c:manualLayout>
                  <c:x val="8.3122158749764224E-2"/>
                  <c:y val="-4.2938260168459315E-3"/>
                </c:manualLayout>
              </c:layout>
              <c:showVal val="1"/>
            </c:dLbl>
            <c:dLbl>
              <c:idx val="14"/>
              <c:layout>
                <c:manualLayout>
                  <c:x val="8.2166183475431587E-2"/>
                  <c:y val="-4.2936544696618823E-3"/>
                </c:manualLayout>
              </c:layout>
              <c:showVal val="1"/>
            </c:dLbl>
            <c:dLbl>
              <c:idx val="15"/>
              <c:layout>
                <c:manualLayout>
                  <c:x val="8.4574591574746311E-2"/>
                  <c:y val="-8.5879951280599734E-3"/>
                </c:manualLayout>
              </c:layout>
              <c:showVal val="1"/>
            </c:dLbl>
            <c:dLbl>
              <c:idx val="16"/>
              <c:layout>
                <c:manualLayout>
                  <c:x val="8.1632653061224497E-2"/>
                  <c:y val="-8.5881279304604926E-3"/>
                </c:manualLayout>
              </c:layout>
              <c:showVal val="1"/>
            </c:dLbl>
            <c:dLbl>
              <c:idx val="17"/>
              <c:layout>
                <c:manualLayout>
                  <c:x val="8.1632653061224497E-2"/>
                  <c:y val="-1.2882276426172937E-2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8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Excursión a otra isla canaria (en el día)</c:v>
                </c:pt>
                <c:pt idx="4">
                  <c:v>Tratamientos de salud (hidroterapia, masajes,...)</c:v>
                </c:pt>
                <c:pt idx="5">
                  <c:v>Visita a museos, conciertos, exposiciones</c:v>
                </c:pt>
                <c:pt idx="6">
                  <c:v>Fiestas y eventos populares (fiestas populares, carnavales,…)</c:v>
                </c:pt>
                <c:pt idx="7">
                  <c:v>Visita casinos de juego</c:v>
                </c:pt>
                <c:pt idx="8">
                  <c:v>Golf (excluidos minigolf y campos de práctica)</c:v>
                </c:pt>
                <c:pt idx="9">
                  <c:v>Buceo deportivo/fotográfico</c:v>
                </c:pt>
                <c:pt idx="10">
                  <c:v>Navegación (vela/ pesca deportivas) </c:v>
                </c:pt>
                <c:pt idx="11">
                  <c:v>Deportes de aventura / riesgo (parapente, escalada,...) </c:v>
                </c:pt>
                <c:pt idx="12">
                  <c:v>Surf / windsurf</c:v>
                </c:pt>
                <c:pt idx="13">
                  <c:v>Bike</c:v>
                </c:pt>
                <c:pt idx="14">
                  <c:v>Birdwatching</c:v>
                </c:pt>
                <c:pt idx="15">
                  <c:v>Observación de estrellas</c:v>
                </c:pt>
                <c:pt idx="16">
                  <c:v>Rutas a caballo</c:v>
                </c:pt>
                <c:pt idx="17">
                  <c:v>Otras actividades</c:v>
                </c:pt>
              </c:strCache>
            </c:strRef>
          </c:cat>
          <c:val>
            <c:numRef>
              <c:f>'Actividades realizadas '!$V$6:$V$23</c:f>
              <c:numCache>
                <c:formatCode>0.0%</c:formatCode>
                <c:ptCount val="18"/>
                <c:pt idx="0">
                  <c:v>0.20702541106128547</c:v>
                </c:pt>
                <c:pt idx="1">
                  <c:v>-0.14162203346602231</c:v>
                </c:pt>
                <c:pt idx="2">
                  <c:v>0.30231689088191338</c:v>
                </c:pt>
                <c:pt idx="3">
                  <c:v>-0.11100021874658217</c:v>
                </c:pt>
                <c:pt idx="4">
                  <c:v>0.37378550074738426</c:v>
                </c:pt>
                <c:pt idx="5">
                  <c:v>0.18496719813984397</c:v>
                </c:pt>
                <c:pt idx="6">
                  <c:v>-2.3431288363069736E-2</c:v>
                </c:pt>
                <c:pt idx="7">
                  <c:v>0</c:v>
                </c:pt>
                <c:pt idx="8">
                  <c:v>-3.8151625560538083E-2</c:v>
                </c:pt>
                <c:pt idx="9">
                  <c:v>0.17253897074524893</c:v>
                </c:pt>
                <c:pt idx="10">
                  <c:v>1.825752722613716E-2</c:v>
                </c:pt>
                <c:pt idx="11">
                  <c:v>-0.11638809620872392</c:v>
                </c:pt>
                <c:pt idx="12">
                  <c:v>0.12905965484440807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axId val="146419712"/>
        <c:axId val="146266368"/>
      </c:barChart>
      <c:catAx>
        <c:axId val="14625484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6264832"/>
        <c:crosses val="autoZero"/>
        <c:auto val="1"/>
        <c:lblAlgn val="ctr"/>
        <c:lblOffset val="100"/>
      </c:catAx>
      <c:valAx>
        <c:axId val="146264832"/>
        <c:scaling>
          <c:orientation val="minMax"/>
        </c:scaling>
        <c:delete val="1"/>
        <c:axPos val="t"/>
        <c:numFmt formatCode="#,##0.0" sourceLinked="1"/>
        <c:tickLblPos val="none"/>
        <c:crossAx val="146254848"/>
        <c:crosses val="autoZero"/>
        <c:crossBetween val="between"/>
      </c:valAx>
      <c:valAx>
        <c:axId val="146266368"/>
        <c:scaling>
          <c:orientation val="minMax"/>
        </c:scaling>
        <c:delete val="1"/>
        <c:axPos val="b"/>
        <c:numFmt formatCode="0.0%" sourceLinked="1"/>
        <c:tickLblPos val="none"/>
        <c:crossAx val="146419712"/>
        <c:crosses val="max"/>
        <c:crossBetween val="between"/>
      </c:valAx>
      <c:catAx>
        <c:axId val="146419712"/>
        <c:scaling>
          <c:orientation val="maxMin"/>
        </c:scaling>
        <c:delete val="1"/>
        <c:axPos val="r"/>
        <c:numFmt formatCode="General" sourceLinked="1"/>
        <c:tickLblPos val="none"/>
        <c:crossAx val="14626636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263"/>
          <c:y val="0.12651643458541301"/>
          <c:w val="0.41020394772082081"/>
          <c:h val="3.8825357656923909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761"/>
          <c:y val="0.14809300922768553"/>
          <c:w val="0.5568124093184007"/>
          <c:h val="0.75770791201933363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Candelaria</c:v>
                </c:pt>
                <c:pt idx="10">
                  <c:v>Teno/Buenavista*</c:v>
                </c:pt>
                <c:pt idx="11">
                  <c:v>Playa de las Teresitas</c:v>
                </c:pt>
                <c:pt idx="12">
                  <c:v>Anaga/Taganana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realizadas'!$U$6:$U$18</c:f>
              <c:numCache>
                <c:formatCode>#,##0.0</c:formatCode>
                <c:ptCount val="13"/>
                <c:pt idx="0">
                  <c:v>32.174887892376681</c:v>
                </c:pt>
                <c:pt idx="1">
                  <c:v>27.645051194539249</c:v>
                </c:pt>
                <c:pt idx="2">
                  <c:v>23.81161971830986</c:v>
                </c:pt>
                <c:pt idx="3">
                  <c:v>20.95808383233533</c:v>
                </c:pt>
                <c:pt idx="4">
                  <c:v>18.437852046564025</c:v>
                </c:pt>
                <c:pt idx="5">
                  <c:v>17.077727952167415</c:v>
                </c:pt>
                <c:pt idx="6">
                  <c:v>14.891222805701425</c:v>
                </c:pt>
                <c:pt idx="7">
                  <c:v>14.573991031390134</c:v>
                </c:pt>
                <c:pt idx="8">
                  <c:v>14.162929745889388</c:v>
                </c:pt>
                <c:pt idx="9">
                  <c:v>8.8379089883414821</c:v>
                </c:pt>
                <c:pt idx="10">
                  <c:v>8.3707025411061284</c:v>
                </c:pt>
                <c:pt idx="11">
                  <c:v>7.3991031390134525</c:v>
                </c:pt>
                <c:pt idx="12">
                  <c:v>7.1375186846038865</c:v>
                </c:pt>
              </c:numCache>
            </c:numRef>
          </c:val>
        </c:ser>
        <c:gapWidth val="36"/>
        <c:axId val="147657472"/>
        <c:axId val="147659008"/>
      </c:barChart>
      <c:barChart>
        <c:barDir val="bar"/>
        <c:grouping val="clustered"/>
        <c:ser>
          <c:idx val="1"/>
          <c:order val="1"/>
          <c:tx>
            <c:strRef>
              <c:f>'Excursiones realizadas'!$V$4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0.5382262362687068"/>
                  <c:y val="1.0143657863887705E-6"/>
                </c:manualLayout>
              </c:layout>
              <c:showVal val="1"/>
            </c:dLbl>
            <c:dLbl>
              <c:idx val="1"/>
              <c:layout>
                <c:manualLayout>
                  <c:x val="0.50381996278030328"/>
                  <c:y val="-2.1457217601410479E-3"/>
                </c:manualLayout>
              </c:layout>
              <c:showVal val="1"/>
            </c:dLbl>
            <c:dLbl>
              <c:idx val="2"/>
              <c:layout>
                <c:manualLayout>
                  <c:x val="0.44235247776263886"/>
                  <c:y val="1.690609643981284E-6"/>
                </c:manualLayout>
              </c:layout>
              <c:showVal val="1"/>
            </c:dLbl>
            <c:dLbl>
              <c:idx val="3"/>
              <c:layout>
                <c:manualLayout>
                  <c:x val="-0.48995462090975361"/>
                  <c:y val="-2.1460598820698335E-3"/>
                </c:manualLayout>
              </c:layout>
              <c:showVal val="1"/>
            </c:dLbl>
            <c:dLbl>
              <c:idx val="4"/>
              <c:layout>
                <c:manualLayout>
                  <c:x val="0.36160406442303439"/>
                  <c:y val="-2.1458908211054416E-3"/>
                </c:manualLayout>
              </c:layout>
              <c:showVal val="1"/>
            </c:dLbl>
            <c:dLbl>
              <c:idx val="5"/>
              <c:layout>
                <c:manualLayout>
                  <c:x val="0.34473027778112725"/>
                  <c:y val="1.0143657863887705E-6"/>
                </c:manualLayout>
              </c:layout>
              <c:showVal val="1"/>
            </c:dLbl>
            <c:dLbl>
              <c:idx val="6"/>
              <c:layout>
                <c:manualLayout>
                  <c:x val="0.32037010687599815"/>
                  <c:y val="2.1485957965358118E-3"/>
                </c:manualLayout>
              </c:layout>
              <c:showVal val="1"/>
            </c:dLbl>
            <c:dLbl>
              <c:idx val="7"/>
              <c:layout>
                <c:manualLayout>
                  <c:x val="0.30257089226787076"/>
                  <c:y val="4.2953319224632407E-3"/>
                </c:manualLayout>
              </c:layout>
              <c:showVal val="1"/>
            </c:dLbl>
            <c:dLbl>
              <c:idx val="8"/>
              <c:layout>
                <c:manualLayout>
                  <c:x val="0.28185921629627841"/>
                  <c:y val="6.7149324449291593E-3"/>
                </c:manualLayout>
              </c:layout>
              <c:showVal val="1"/>
            </c:dLbl>
            <c:dLbl>
              <c:idx val="9"/>
              <c:layout>
                <c:manualLayout>
                  <c:x val="-0.31102145156817118"/>
                  <c:y val="1.1834267507868962E-6"/>
                </c:manualLayout>
              </c:layout>
              <c:showVal val="1"/>
            </c:dLbl>
            <c:dLbl>
              <c:idx val="10"/>
              <c:layout>
                <c:manualLayout>
                  <c:x val="0.20089053952482591"/>
                  <c:y val="2.7387876232496696E-4"/>
                </c:manualLayout>
              </c:layout>
              <c:showVal val="1"/>
            </c:dLbl>
            <c:dLbl>
              <c:idx val="11"/>
              <c:layout>
                <c:manualLayout>
                  <c:x val="-0.28037058920468177"/>
                  <c:y val="8.4530482199064473E-7"/>
                </c:manualLayout>
              </c:layout>
              <c:showVal val="1"/>
            </c:dLbl>
            <c:dLbl>
              <c:idx val="12"/>
              <c:layout>
                <c:manualLayout>
                  <c:x val="-0.28325652249058453"/>
                  <c:y val="2.147750491713815E-3"/>
                </c:manualLayout>
              </c:layout>
              <c:showVal val="1"/>
            </c:dLbl>
            <c:dLbl>
              <c:idx val="13"/>
              <c:layout>
                <c:manualLayout>
                  <c:x val="0.32465543644716693"/>
                  <c:y val="0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Candelaria</c:v>
                </c:pt>
                <c:pt idx="10">
                  <c:v>Teno/Buenavista*</c:v>
                </c:pt>
                <c:pt idx="11">
                  <c:v>Playa de las Teresitas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realizadas'!$V$6:$V$18</c:f>
              <c:numCache>
                <c:formatCode>0.0%</c:formatCode>
                <c:ptCount val="13"/>
                <c:pt idx="0">
                  <c:v>3.3604852426961651E-2</c:v>
                </c:pt>
                <c:pt idx="1">
                  <c:v>3.0538034058217089E-2</c:v>
                </c:pt>
                <c:pt idx="2">
                  <c:v>2.7060482363205685E-2</c:v>
                </c:pt>
                <c:pt idx="3">
                  <c:v>-4.3341887653264854E-2</c:v>
                </c:pt>
                <c:pt idx="4">
                  <c:v>0.10512115281172729</c:v>
                </c:pt>
                <c:pt idx="5">
                  <c:v>0</c:v>
                </c:pt>
                <c:pt idx="6">
                  <c:v>5.7423530759537211E-2</c:v>
                </c:pt>
                <c:pt idx="7">
                  <c:v>9.2481509521868288E-2</c:v>
                </c:pt>
                <c:pt idx="8">
                  <c:v>3.6224480142286852E-2</c:v>
                </c:pt>
                <c:pt idx="9">
                  <c:v>-0.11466401218187605</c:v>
                </c:pt>
                <c:pt idx="10">
                  <c:v>0</c:v>
                </c:pt>
                <c:pt idx="11">
                  <c:v>-9.7746494862916644E-2</c:v>
                </c:pt>
                <c:pt idx="12">
                  <c:v>-0.10315526093455518</c:v>
                </c:pt>
              </c:numCache>
            </c:numRef>
          </c:val>
        </c:ser>
        <c:axId val="147682816"/>
        <c:axId val="147681280"/>
      </c:barChart>
      <c:catAx>
        <c:axId val="14765747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7659008"/>
        <c:crosses val="autoZero"/>
        <c:auto val="1"/>
        <c:lblAlgn val="ctr"/>
        <c:lblOffset val="100"/>
      </c:catAx>
      <c:valAx>
        <c:axId val="147659008"/>
        <c:scaling>
          <c:orientation val="minMax"/>
        </c:scaling>
        <c:delete val="1"/>
        <c:axPos val="t"/>
        <c:numFmt formatCode="#,##0.0" sourceLinked="1"/>
        <c:tickLblPos val="none"/>
        <c:crossAx val="147657472"/>
        <c:crosses val="autoZero"/>
        <c:crossBetween val="between"/>
      </c:valAx>
      <c:valAx>
        <c:axId val="147681280"/>
        <c:scaling>
          <c:orientation val="minMax"/>
        </c:scaling>
        <c:delete val="1"/>
        <c:axPos val="b"/>
        <c:numFmt formatCode="0.0%" sourceLinked="1"/>
        <c:tickLblPos val="none"/>
        <c:crossAx val="147682816"/>
        <c:crosses val="max"/>
        <c:crossBetween val="between"/>
      </c:valAx>
      <c:catAx>
        <c:axId val="147682816"/>
        <c:scaling>
          <c:orientation val="maxMin"/>
        </c:scaling>
        <c:delete val="1"/>
        <c:axPos val="r"/>
        <c:numFmt formatCode="General" sourceLinked="1"/>
        <c:tickLblPos val="none"/>
        <c:crossAx val="14768128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7006406807845138"/>
          <c:y val="5.7810058654011134E-2"/>
          <c:w val="0.34121040382969076"/>
          <c:h val="3.8825357656923909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Edad!$T$4</c:f>
          <c:strCache>
            <c:ptCount val="1"/>
            <c:pt idx="0">
              <c:v>I trimestre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792"/>
          <c:y val="0.23647541765922891"/>
          <c:w val="0.67420551812468665"/>
          <c:h val="0.656231691541302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375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564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Edad!$T$5:$T$11</c:f>
              <c:numCache>
                <c:formatCode>0.0</c:formatCode>
                <c:ptCount val="7"/>
                <c:pt idx="0">
                  <c:v>7.4738415545590433</c:v>
                </c:pt>
                <c:pt idx="1">
                  <c:v>7.2496263079222718</c:v>
                </c:pt>
                <c:pt idx="2">
                  <c:v>24.28998505231689</c:v>
                </c:pt>
                <c:pt idx="3">
                  <c:v>9.0807174887892383</c:v>
                </c:pt>
                <c:pt idx="4">
                  <c:v>20.40358744394619</c:v>
                </c:pt>
                <c:pt idx="5">
                  <c:v>29.222720478325858</c:v>
                </c:pt>
                <c:pt idx="6">
                  <c:v>2.2795216741405082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66" l="0.70000000000000062" r="0.70000000000000062" t="0.75000000000001366" header="0.30000000000000032" footer="0.30000000000000032"/>
    <c:pageSetup orientation="portrait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172"/>
          <c:y val="0.14170214230553294"/>
          <c:w val="0.50391479645859794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'!$U$4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2268E-3"/>
                  <c:y val="6.8298223385742018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'!$U$5:$U$13</c:f>
              <c:numCache>
                <c:formatCode>0.00</c:formatCode>
                <c:ptCount val="9"/>
                <c:pt idx="0">
                  <c:v>7.939416959453049</c:v>
                </c:pt>
                <c:pt idx="1">
                  <c:v>7.8811643225921282</c:v>
                </c:pt>
                <c:pt idx="2">
                  <c:v>7.8753393665158375</c:v>
                </c:pt>
                <c:pt idx="3">
                  <c:v>7.7532950680272092</c:v>
                </c:pt>
                <c:pt idx="4">
                  <c:v>7.739707688915483</c:v>
                </c:pt>
                <c:pt idx="5">
                  <c:v>7.7067453927357272</c:v>
                </c:pt>
                <c:pt idx="6">
                  <c:v>7.613271494826984</c:v>
                </c:pt>
                <c:pt idx="7">
                  <c:v>7.401993916863816</c:v>
                </c:pt>
                <c:pt idx="8">
                  <c:v>7.2423562412342228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'!$T$4</c:f>
              <c:strCache>
                <c:ptCount val="1"/>
                <c:pt idx="0">
                  <c:v>I trimestre 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7254E-3"/>
                  <c:y val="1.1862558878088078E-2"/>
                </c:manualLayout>
              </c:layout>
              <c:showVal val="1"/>
            </c:dLbl>
            <c:dLbl>
              <c:idx val="6"/>
              <c:layout>
                <c:manualLayout>
                  <c:x val="6.5789473684210523E-3"/>
                  <c:y val="9.4899169632265724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134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'!$T$5:$T$13</c:f>
              <c:numCache>
                <c:formatCode>0.00</c:formatCode>
                <c:ptCount val="9"/>
                <c:pt idx="0">
                  <c:v>7.6401376640137597</c:v>
                </c:pt>
                <c:pt idx="1">
                  <c:v>7.7701531640467492</c:v>
                </c:pt>
                <c:pt idx="2">
                  <c:v>7.7862862862862805</c:v>
                </c:pt>
                <c:pt idx="3">
                  <c:v>7.5385074626865576</c:v>
                </c:pt>
                <c:pt idx="4">
                  <c:v>7.5295838178806775</c:v>
                </c:pt>
                <c:pt idx="5">
                  <c:v>7.4696388944926317</c:v>
                </c:pt>
                <c:pt idx="6">
                  <c:v>7.4224324324324309</c:v>
                </c:pt>
                <c:pt idx="7">
                  <c:v>7.1623475609756104</c:v>
                </c:pt>
                <c:pt idx="8">
                  <c:v>6.820505617977533</c:v>
                </c:pt>
              </c:numCache>
            </c:numRef>
          </c:val>
        </c:ser>
        <c:dLbls>
          <c:showVal val="1"/>
        </c:dLbls>
        <c:gapWidth val="53"/>
        <c:overlap val="-10"/>
        <c:axId val="150487424"/>
        <c:axId val="150488960"/>
      </c:barChart>
      <c:barChart>
        <c:barDir val="bar"/>
        <c:grouping val="clustered"/>
        <c:ser>
          <c:idx val="1"/>
          <c:order val="2"/>
          <c:tx>
            <c:strRef>
              <c:f>'Índice satisfacción agrupad '!$V$4</c:f>
              <c:strCache>
                <c:ptCount val="1"/>
                <c:pt idx="0">
                  <c:v>dif.11/10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1430616573716722"/>
                  <c:y val="1.3654983905998678E-2"/>
                </c:manualLayout>
              </c:layout>
              <c:showVal val="1"/>
            </c:dLbl>
            <c:dLbl>
              <c:idx val="1"/>
              <c:layout>
                <c:manualLayout>
                  <c:x val="0.32735308217878878"/>
                  <c:y val="2.3348670855624382E-3"/>
                </c:manualLayout>
              </c:layout>
              <c:showVal val="1"/>
            </c:dLbl>
            <c:dLbl>
              <c:idx val="2"/>
              <c:layout>
                <c:manualLayout>
                  <c:x val="0.36938190873315696"/>
                  <c:y val="2.2002425035081265E-3"/>
                </c:manualLayout>
              </c:layout>
              <c:showVal val="1"/>
            </c:dLbl>
            <c:dLbl>
              <c:idx val="3"/>
              <c:layout>
                <c:manualLayout>
                  <c:x val="0.19227070334999188"/>
                  <c:y val="4.6166730841900394E-3"/>
                </c:manualLayout>
              </c:layout>
              <c:showVal val="1"/>
            </c:dLbl>
            <c:dLbl>
              <c:idx val="4"/>
              <c:layout>
                <c:manualLayout>
                  <c:x val="0.19028395432174133"/>
                  <c:y val="-5.5749993367364126E-5"/>
                </c:manualLayout>
              </c:layout>
              <c:showVal val="1"/>
            </c:dLbl>
            <c:dLbl>
              <c:idx val="5"/>
              <c:layout>
                <c:manualLayout>
                  <c:x val="0.15533505092415353"/>
                  <c:y val="-1.3707686472075886E-2"/>
                </c:manualLayout>
              </c:layout>
              <c:showVal val="1"/>
            </c:dLbl>
            <c:dLbl>
              <c:idx val="6"/>
              <c:layout>
                <c:manualLayout>
                  <c:x val="0.17932434529783661"/>
                  <c:y val="-2.3280551892667437E-3"/>
                </c:manualLayout>
              </c:layout>
              <c:showVal val="1"/>
            </c:dLbl>
            <c:dLbl>
              <c:idx val="7"/>
              <c:layout>
                <c:manualLayout>
                  <c:x val="7.3843299153965813E-2"/>
                  <c:y val="-1.3651936478708519E-2"/>
                </c:manualLayout>
              </c:layout>
              <c:showVal val="1"/>
            </c:dLbl>
            <c:dLbl>
              <c:idx val="8"/>
              <c:layout>
                <c:manualLayout>
                  <c:x val="-0.12852325128215739"/>
                  <c:y val="-1.3731707369539671E-2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'!$V$5:$V$13</c:f>
              <c:numCache>
                <c:formatCode>0.00</c:formatCode>
                <c:ptCount val="9"/>
                <c:pt idx="0">
                  <c:v>0.29927929543928933</c:v>
                </c:pt>
                <c:pt idx="1">
                  <c:v>0.11101115854537902</c:v>
                </c:pt>
                <c:pt idx="2">
                  <c:v>8.9053080229557047E-2</c:v>
                </c:pt>
                <c:pt idx="3">
                  <c:v>0.21478760534065167</c:v>
                </c:pt>
                <c:pt idx="4">
                  <c:v>0.21012387103480545</c:v>
                </c:pt>
                <c:pt idx="5">
                  <c:v>0.23710649824309549</c:v>
                </c:pt>
                <c:pt idx="6">
                  <c:v>0.19083906239455306</c:v>
                </c:pt>
                <c:pt idx="7">
                  <c:v>0.2396463558882056</c:v>
                </c:pt>
                <c:pt idx="8">
                  <c:v>0.42185062325668987</c:v>
                </c:pt>
              </c:numCache>
            </c:numRef>
          </c:val>
        </c:ser>
        <c:gapWidth val="16"/>
        <c:axId val="150516864"/>
        <c:axId val="150490496"/>
      </c:barChart>
      <c:catAx>
        <c:axId val="150487424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50488960"/>
        <c:crosses val="autoZero"/>
        <c:auto val="1"/>
        <c:lblAlgn val="ctr"/>
        <c:lblOffset val="100"/>
        <c:tickLblSkip val="1"/>
        <c:tickMarkSkip val="1"/>
      </c:catAx>
      <c:valAx>
        <c:axId val="150488960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150487424"/>
        <c:crosses val="autoZero"/>
        <c:crossBetween val="between"/>
      </c:valAx>
      <c:valAx>
        <c:axId val="150490496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150516864"/>
        <c:crosses val="autoZero"/>
        <c:crossBetween val="between"/>
      </c:valAx>
      <c:catAx>
        <c:axId val="150516864"/>
        <c:scaling>
          <c:orientation val="maxMin"/>
        </c:scaling>
        <c:delete val="1"/>
        <c:axPos val="l"/>
        <c:tickLblPos val="none"/>
        <c:crossAx val="150490496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618"/>
          <c:y val="5.4063511252894929E-2"/>
          <c:w val="0.57361904663363306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32" r="0.75000000000001432" t="1" header="0" footer="0"/>
    <c:pageSetup orientation="portrait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baseline="0"/>
              <a:t>PORCENTAJE DE TURISTAS QUE EMITEN ALGUNA QUEJA EN SU VIAJE A TENERIFE</a:t>
            </a:r>
            <a:endParaRPr lang="es-ES"/>
          </a:p>
        </c:rich>
      </c:tx>
      <c:layout>
        <c:manualLayout>
          <c:xMode val="edge"/>
          <c:yMode val="edge"/>
          <c:x val="0.13267671211428228"/>
          <c:y val="3.2051282051282081E-3"/>
        </c:manualLayout>
      </c:layout>
    </c:title>
    <c:plotArea>
      <c:layout>
        <c:manualLayout>
          <c:layoutTarget val="inner"/>
          <c:xMode val="edge"/>
          <c:yMode val="edge"/>
          <c:x val="5.3826717814119615E-2"/>
          <c:y val="0.23651625277609564"/>
          <c:w val="0.8925314975358789"/>
          <c:h val="0.59256208358570472"/>
        </c:manualLayout>
      </c:layout>
      <c:barChart>
        <c:barDir val="col"/>
        <c:grouping val="clustered"/>
        <c:ser>
          <c:idx val="0"/>
          <c:order val="0"/>
          <c:tx>
            <c:strRef>
              <c:f>'aspectos negativos'!$B$11</c:f>
              <c:strCache>
                <c:ptCount val="1"/>
                <c:pt idx="0">
                  <c:v>SE QUEJAN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1F497D">
                    <a:lumMod val="50000"/>
                  </a:srgbClr>
                </a:gs>
              </a:gsLst>
              <a:lin ang="0" scaled="0"/>
            </a:gradFill>
          </c:spPr>
          <c:dLbls>
            <c:numFmt formatCode="#,##0.0" sourceLinked="0"/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('aspectos negativos'!$C$9,'aspectos negativos'!$D$9,'aspectos negativos'!$E$9,'aspectos negativos'!$F$9,'aspectos negativos'!$S$6,'aspectos negativos'!$S$9,'aspectos negativos'!$T$9)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I trimestre 2010</c:v>
                </c:pt>
                <c:pt idx="6">
                  <c:v>I trimestre 2011</c:v>
                </c:pt>
              </c:strCache>
            </c:strRef>
          </c:cat>
          <c:val>
            <c:numRef>
              <c:f>('aspectos negativos'!$C$11,'aspectos negativos'!$D$11,'aspectos negativos'!$E$11,'aspectos negativos'!$F$11,'aspectos negativos'!$S$7,'aspectos negativos'!$S$11,'aspectos negativos'!$T$11)</c:f>
              <c:numCache>
                <c:formatCode>0.00</c:formatCode>
                <c:ptCount val="7"/>
                <c:pt idx="0">
                  <c:v>58.9181818181818</c:v>
                </c:pt>
                <c:pt idx="1">
                  <c:v>58</c:v>
                </c:pt>
                <c:pt idx="2">
                  <c:v>51.890909090909091</c:v>
                </c:pt>
                <c:pt idx="3">
                  <c:v>52.041522491349482</c:v>
                </c:pt>
                <c:pt idx="5">
                  <c:v>52.041522491349482</c:v>
                </c:pt>
                <c:pt idx="6">
                  <c:v>44.656203288490282</c:v>
                </c:pt>
              </c:numCache>
            </c:numRef>
          </c:val>
        </c:ser>
        <c:gapWidth val="35"/>
        <c:axId val="150990848"/>
        <c:axId val="150992384"/>
      </c:barChart>
      <c:catAx>
        <c:axId val="150990848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0992384"/>
        <c:crosses val="autoZero"/>
        <c:auto val="1"/>
        <c:lblAlgn val="ctr"/>
        <c:lblOffset val="100"/>
      </c:catAx>
      <c:valAx>
        <c:axId val="150992384"/>
        <c:scaling>
          <c:orientation val="minMax"/>
          <c:min val="-0.4"/>
        </c:scaling>
        <c:delete val="1"/>
        <c:axPos val="l"/>
        <c:numFmt formatCode="0.00" sourceLinked="1"/>
        <c:tickLblPos val="none"/>
        <c:crossAx val="15099084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585925885138696"/>
          <c:y val="0.15513969954606824"/>
          <c:w val="0.57995044639354576"/>
          <c:h val="0.81423565168935863"/>
        </c:manualLayout>
      </c:layout>
      <c:barChart>
        <c:barDir val="bar"/>
        <c:grouping val="clustered"/>
        <c:ser>
          <c:idx val="2"/>
          <c:order val="0"/>
          <c:tx>
            <c:strRef>
              <c:f>Edad!$T$4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Edad!$T$5:$T$11</c:f>
              <c:numCache>
                <c:formatCode>0.0</c:formatCode>
                <c:ptCount val="7"/>
                <c:pt idx="0">
                  <c:v>7.4738415545590433</c:v>
                </c:pt>
                <c:pt idx="1">
                  <c:v>7.2496263079222718</c:v>
                </c:pt>
                <c:pt idx="2">
                  <c:v>24.28998505231689</c:v>
                </c:pt>
                <c:pt idx="3">
                  <c:v>9.0807174887892383</c:v>
                </c:pt>
                <c:pt idx="4">
                  <c:v>20.40358744394619</c:v>
                </c:pt>
                <c:pt idx="5">
                  <c:v>29.222720478325858</c:v>
                </c:pt>
                <c:pt idx="6">
                  <c:v>2.2795216741405082</c:v>
                </c:pt>
              </c:numCache>
            </c:numRef>
          </c:val>
        </c:ser>
        <c:ser>
          <c:idx val="0"/>
          <c:order val="1"/>
          <c:tx>
            <c:strRef>
              <c:f>Edad!$S$4</c:f>
              <c:strCache>
                <c:ptCount val="1"/>
                <c:pt idx="0">
                  <c:v>I trimestre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Edad!$S$5:$S$11</c:f>
              <c:numCache>
                <c:formatCode>0.0</c:formatCode>
                <c:ptCount val="7"/>
                <c:pt idx="0">
                  <c:v>6.0899653979238755</c:v>
                </c:pt>
                <c:pt idx="1">
                  <c:v>5.3979238754325261</c:v>
                </c:pt>
                <c:pt idx="2">
                  <c:v>22.249134948096884</c:v>
                </c:pt>
                <c:pt idx="3">
                  <c:v>9.2041522491349479</c:v>
                </c:pt>
                <c:pt idx="4">
                  <c:v>21.038062283737023</c:v>
                </c:pt>
                <c:pt idx="5">
                  <c:v>29.584775086505189</c:v>
                </c:pt>
                <c:pt idx="6">
                  <c:v>6.4359861591695502</c:v>
                </c:pt>
              </c:numCache>
            </c:numRef>
          </c:val>
        </c:ser>
        <c:gapWidth val="35"/>
        <c:axId val="131984768"/>
        <c:axId val="131990656"/>
      </c:barChart>
      <c:barChart>
        <c:barDir val="bar"/>
        <c:grouping val="clustered"/>
        <c:ser>
          <c:idx val="3"/>
          <c:order val="2"/>
          <c:tx>
            <c:strRef>
              <c:f>Edad!$U$4</c:f>
              <c:strCache>
                <c:ptCount val="1"/>
                <c:pt idx="0">
                  <c:v>var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0.16014096244613943"/>
                  <c:y val="4.7711728306836692E-3"/>
                </c:manualLayout>
              </c:layout>
              <c:showVal val="1"/>
            </c:dLbl>
            <c:dLbl>
              <c:idx val="1"/>
              <c:layout>
                <c:manualLayout>
                  <c:x val="0.15304410868907226"/>
                  <c:y val="1.4311640373317417E-2"/>
                </c:manualLayout>
              </c:layout>
              <c:showVal val="1"/>
            </c:dLbl>
            <c:dLbl>
              <c:idx val="2"/>
              <c:layout>
                <c:manualLayout>
                  <c:x val="0.41494710171195381"/>
                  <c:y val="7.1561958104054083E-3"/>
                </c:manualLayout>
              </c:layout>
              <c:showVal val="1"/>
            </c:dLbl>
            <c:dLbl>
              <c:idx val="3"/>
              <c:layout>
                <c:manualLayout>
                  <c:x val="-0.32831334621378438"/>
                  <c:y val="9.5412187901271484E-3"/>
                </c:manualLayout>
              </c:layout>
              <c:showVal val="1"/>
            </c:dLbl>
            <c:dLbl>
              <c:idx val="4"/>
              <c:layout>
                <c:manualLayout>
                  <c:x val="-0.46672830348033739"/>
                  <c:y val="9.5414066020005368E-3"/>
                </c:manualLayout>
              </c:layout>
              <c:showVal val="1"/>
            </c:dLbl>
            <c:dLbl>
              <c:idx val="5"/>
              <c:layout>
                <c:manualLayout>
                  <c:x val="-0.58945128536673641"/>
                  <c:y val="7.1565714341520472E-3"/>
                </c:manualLayout>
              </c:layout>
              <c:showVal val="1"/>
            </c:dLbl>
            <c:dLbl>
              <c:idx val="6"/>
              <c:layout>
                <c:manualLayout>
                  <c:x val="-0.22082910732503952"/>
                  <c:y val="2.1467272748102811E-2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Edad!$U$5:$U$11</c:f>
              <c:numCache>
                <c:formatCode>0.0%</c:formatCode>
                <c:ptCount val="7"/>
                <c:pt idx="0">
                  <c:v>0.22723875526566117</c:v>
                </c:pt>
                <c:pt idx="1">
                  <c:v>0.34303974550611316</c:v>
                </c:pt>
                <c:pt idx="2">
                  <c:v>9.1727166426062379E-2</c:v>
                </c:pt>
                <c:pt idx="3">
                  <c:v>-1.341076907515415E-2</c:v>
                </c:pt>
                <c:pt idx="4">
                  <c:v>-3.0158425772952469E-2</c:v>
                </c:pt>
                <c:pt idx="5">
                  <c:v>-1.2237869212143537E-2</c:v>
                </c:pt>
                <c:pt idx="6">
                  <c:v>-0.64581625600720061</c:v>
                </c:pt>
              </c:numCache>
            </c:numRef>
          </c:val>
        </c:ser>
        <c:gapWidth val="35"/>
        <c:axId val="131998080"/>
        <c:axId val="131992192"/>
      </c:barChart>
      <c:catAx>
        <c:axId val="13198476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>
                <a:solidFill>
                  <a:srgbClr val="000080"/>
                </a:solidFill>
              </a:defRPr>
            </a:pPr>
            <a:endParaRPr lang="es-ES"/>
          </a:p>
        </c:txPr>
        <c:crossAx val="131990656"/>
        <c:crosses val="autoZero"/>
        <c:auto val="1"/>
        <c:lblAlgn val="ctr"/>
        <c:lblOffset val="100"/>
      </c:catAx>
      <c:valAx>
        <c:axId val="131990656"/>
        <c:scaling>
          <c:orientation val="minMax"/>
        </c:scaling>
        <c:delete val="1"/>
        <c:axPos val="t"/>
        <c:numFmt formatCode="0.0" sourceLinked="1"/>
        <c:tickLblPos val="none"/>
        <c:crossAx val="131984768"/>
        <c:crosses val="autoZero"/>
        <c:crossBetween val="between"/>
      </c:valAx>
      <c:valAx>
        <c:axId val="131992192"/>
        <c:scaling>
          <c:orientation val="minMax"/>
        </c:scaling>
        <c:delete val="1"/>
        <c:axPos val="t"/>
        <c:numFmt formatCode="0.0%" sourceLinked="1"/>
        <c:tickLblPos val="none"/>
        <c:crossAx val="131998080"/>
        <c:crosses val="autoZero"/>
        <c:crossBetween val="between"/>
      </c:valAx>
      <c:catAx>
        <c:axId val="131998080"/>
        <c:scaling>
          <c:orientation val="maxMin"/>
        </c:scaling>
        <c:delete val="1"/>
        <c:axPos val="r"/>
        <c:tickLblPos val="none"/>
        <c:crossAx val="131992192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27019268029488247"/>
          <c:y val="7.1556323747853548E-2"/>
          <c:w val="0.5939707985603595"/>
          <c:h val="5.4666589789006514E-2"/>
        </c:manualLayout>
      </c:layout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43" l="0.70000000000000062" r="0.70000000000000062" t="0.75000000000001443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11"/>
          <c:w val="0.67879450822838883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mercados'!$T$6</c:f>
              <c:strCache>
                <c:ptCount val="1"/>
                <c:pt idx="0">
                  <c:v>I trimestre 2011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solidFill>
                <a:srgbClr val="EC700A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Dinamarca</c:v>
                </c:pt>
                <c:pt idx="1">
                  <c:v>Bélgica</c:v>
                </c:pt>
                <c:pt idx="2">
                  <c:v>Suecia</c:v>
                </c:pt>
                <c:pt idx="3">
                  <c:v>Reino Unido</c:v>
                </c:pt>
                <c:pt idx="4">
                  <c:v>Noruega</c:v>
                </c:pt>
                <c:pt idx="5">
                  <c:v>Total nórdicos</c:v>
                </c:pt>
                <c:pt idx="6">
                  <c:v>Francia</c:v>
                </c:pt>
                <c:pt idx="7">
                  <c:v>Alemania</c:v>
                </c:pt>
                <c:pt idx="8">
                  <c:v>Finlandia</c:v>
                </c:pt>
                <c:pt idx="9">
                  <c:v>Suiza + Austria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Italia</c:v>
                </c:pt>
                <c:pt idx="13">
                  <c:v>Irlanda </c:v>
                </c:pt>
                <c:pt idx="14">
                  <c:v>Rusia</c:v>
                </c:pt>
                <c:pt idx="15">
                  <c:v>Península</c:v>
                </c:pt>
                <c:pt idx="16">
                  <c:v>España</c:v>
                </c:pt>
                <c:pt idx="17">
                  <c:v>Canarias</c:v>
                </c:pt>
              </c:strCache>
            </c:strRef>
          </c:cat>
          <c:val>
            <c:numRef>
              <c:f>'edad por mercados'!$T$7:$T$24</c:f>
              <c:numCache>
                <c:formatCode>0.0</c:formatCode>
                <c:ptCount val="18"/>
                <c:pt idx="0">
                  <c:v>49.851063829787222</c:v>
                </c:pt>
                <c:pt idx="1">
                  <c:v>50.270270270270252</c:v>
                </c:pt>
                <c:pt idx="2">
                  <c:v>45.905063291139236</c:v>
                </c:pt>
                <c:pt idx="3">
                  <c:v>54.791812865497107</c:v>
                </c:pt>
                <c:pt idx="4">
                  <c:v>48.397959183673464</c:v>
                </c:pt>
                <c:pt idx="5">
                  <c:v>47.08811475409837</c:v>
                </c:pt>
                <c:pt idx="6">
                  <c:v>48.928571428571438</c:v>
                </c:pt>
                <c:pt idx="7">
                  <c:v>51.105121293800515</c:v>
                </c:pt>
                <c:pt idx="8">
                  <c:v>45.630434782608688</c:v>
                </c:pt>
                <c:pt idx="9">
                  <c:v>50.846153846153847</c:v>
                </c:pt>
                <c:pt idx="10">
                  <c:v>49.604971319311666</c:v>
                </c:pt>
                <c:pt idx="11">
                  <c:v>48.965909090909086</c:v>
                </c:pt>
                <c:pt idx="12">
                  <c:v>48.190476190476197</c:v>
                </c:pt>
                <c:pt idx="13">
                  <c:v>52.742857142857133</c:v>
                </c:pt>
                <c:pt idx="14">
                  <c:v>37.076923076923073</c:v>
                </c:pt>
                <c:pt idx="15">
                  <c:v>43.485254691689008</c:v>
                </c:pt>
                <c:pt idx="16">
                  <c:v>42.937810945273597</c:v>
                </c:pt>
                <c:pt idx="17">
                  <c:v>35.896551724137922</c:v>
                </c:pt>
              </c:numCache>
            </c:numRef>
          </c:val>
        </c:ser>
        <c:gapWidth val="35"/>
        <c:axId val="132275584"/>
        <c:axId val="132277376"/>
      </c:barChart>
      <c:barChart>
        <c:barDir val="bar"/>
        <c:grouping val="clustered"/>
        <c:ser>
          <c:idx val="1"/>
          <c:order val="1"/>
          <c:tx>
            <c:strRef>
              <c:f>'edad por mercados'!$U$6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4"/>
              <c:layout>
                <c:manualLayout>
                  <c:x val="-0.11922569268641915"/>
                  <c:y val="1.9076961230845666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1.1178658100110041E-2"/>
                  <c:y val="0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1.5396930705169655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716849695340187E-2"/>
                  <c:y val="5.7230883692536823E-7"/>
                </c:manualLayout>
              </c:layout>
              <c:dLblPos val="outEnd"/>
              <c:showVal val="1"/>
            </c:dLbl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Dinamarca</c:v>
                </c:pt>
                <c:pt idx="1">
                  <c:v>Bélgica</c:v>
                </c:pt>
                <c:pt idx="2">
                  <c:v>Suecia</c:v>
                </c:pt>
                <c:pt idx="3">
                  <c:v>Reino Unido</c:v>
                </c:pt>
                <c:pt idx="4">
                  <c:v>Noruega</c:v>
                </c:pt>
                <c:pt idx="5">
                  <c:v>Total nórdicos</c:v>
                </c:pt>
                <c:pt idx="6">
                  <c:v>Francia</c:v>
                </c:pt>
                <c:pt idx="7">
                  <c:v>Alemania</c:v>
                </c:pt>
                <c:pt idx="8">
                  <c:v>Finlandia</c:v>
                </c:pt>
                <c:pt idx="9">
                  <c:v>Suiza + Austria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Italia</c:v>
                </c:pt>
                <c:pt idx="13">
                  <c:v>Irlanda </c:v>
                </c:pt>
                <c:pt idx="14">
                  <c:v>Rusia</c:v>
                </c:pt>
                <c:pt idx="15">
                  <c:v>Península</c:v>
                </c:pt>
                <c:pt idx="16">
                  <c:v>España</c:v>
                </c:pt>
                <c:pt idx="17">
                  <c:v>Canarias</c:v>
                </c:pt>
              </c:strCache>
            </c:strRef>
          </c:cat>
          <c:val>
            <c:numRef>
              <c:f>'edad por mercados'!$U$7:$U$24</c:f>
              <c:numCache>
                <c:formatCode>0.0</c:formatCode>
                <c:ptCount val="18"/>
                <c:pt idx="0">
                  <c:v>-2.5616345829112106</c:v>
                </c:pt>
                <c:pt idx="1">
                  <c:v>-1.4356120826709144</c:v>
                </c:pt>
                <c:pt idx="2">
                  <c:v>-8.1441170367295754</c:v>
                </c:pt>
                <c:pt idx="3">
                  <c:v>0.31231400444927715</c:v>
                </c:pt>
                <c:pt idx="4">
                  <c:v>-2.534625085989461</c:v>
                </c:pt>
                <c:pt idx="5">
                  <c:v>-4.7877845264771821</c:v>
                </c:pt>
                <c:pt idx="6">
                  <c:v>-3.6611721611721535</c:v>
                </c:pt>
                <c:pt idx="7">
                  <c:v>-2.0566037735849392</c:v>
                </c:pt>
                <c:pt idx="8">
                  <c:v>-3.8315905338470344</c:v>
                </c:pt>
                <c:pt idx="9">
                  <c:v>1.1704781704781695</c:v>
                </c:pt>
                <c:pt idx="10">
                  <c:v>-1.1672180298007504</c:v>
                </c:pt>
                <c:pt idx="11">
                  <c:v>-3.6340909090909079</c:v>
                </c:pt>
                <c:pt idx="12">
                  <c:v>0.62525879917185989</c:v>
                </c:pt>
                <c:pt idx="13">
                  <c:v>6.7253132832080098</c:v>
                </c:pt>
                <c:pt idx="14">
                  <c:v>-4.7171945701357458</c:v>
                </c:pt>
                <c:pt idx="15">
                  <c:v>1.7927482317407097</c:v>
                </c:pt>
                <c:pt idx="16">
                  <c:v>1.4598697688030242</c:v>
                </c:pt>
                <c:pt idx="17">
                  <c:v>-1.6272577996716038</c:v>
                </c:pt>
              </c:numCache>
            </c:numRef>
          </c:val>
        </c:ser>
        <c:gapWidth val="5"/>
        <c:overlap val="19"/>
        <c:axId val="132288896"/>
        <c:axId val="132278912"/>
      </c:barChart>
      <c:catAx>
        <c:axId val="132275584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32277376"/>
        <c:crosses val="autoZero"/>
        <c:auto val="1"/>
        <c:lblAlgn val="ctr"/>
        <c:lblOffset val="100"/>
      </c:catAx>
      <c:valAx>
        <c:axId val="132277376"/>
        <c:scaling>
          <c:orientation val="minMax"/>
        </c:scaling>
        <c:delete val="1"/>
        <c:axPos val="t"/>
        <c:numFmt formatCode="0.0" sourceLinked="1"/>
        <c:tickLblPos val="none"/>
        <c:crossAx val="132275584"/>
        <c:crosses val="autoZero"/>
        <c:crossBetween val="between"/>
      </c:valAx>
      <c:valAx>
        <c:axId val="132278912"/>
        <c:scaling>
          <c:orientation val="minMax"/>
        </c:scaling>
        <c:delete val="1"/>
        <c:axPos val="t"/>
        <c:numFmt formatCode="0.0" sourceLinked="1"/>
        <c:tickLblPos val="none"/>
        <c:crossAx val="132288896"/>
        <c:crosses val="autoZero"/>
        <c:crossBetween val="between"/>
      </c:valAx>
      <c:catAx>
        <c:axId val="132288896"/>
        <c:scaling>
          <c:orientation val="maxMin"/>
        </c:scaling>
        <c:delete val="1"/>
        <c:axPos val="r"/>
        <c:tickLblPos val="none"/>
        <c:crossAx val="132278912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20583881837386733"/>
          <c:y val="6.2667436104102983E-2"/>
          <c:w val="0.66724458325391522"/>
          <c:h val="4.837661655929403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66" l="0.70000000000000062" r="0.70000000000000062" t="0.7500000000000136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864480214338253"/>
          <c:y val="0.15634248999283931"/>
          <c:w val="0.78867934728149913"/>
          <c:h val="0.76497926817303286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nacionalidades'!$F$54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1"/>
            <c:spPr>
              <a:gradFill>
                <a:gsLst>
                  <a:gs pos="0">
                    <a:srgbClr val="F79646">
                      <a:lumMod val="60000"/>
                      <a:lumOff val="40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019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0464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699942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gradFill>
                  <a:gsLst>
                    <a:gs pos="0">
                      <a:srgbClr val="F79646">
                        <a:lumMod val="60000"/>
                        <a:lumOff val="40000"/>
                      </a:srgbClr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>
                        <a:lumMod val="60000"/>
                        <a:lumOff val="4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Suecia</c:v>
                </c:pt>
                <c:pt idx="4">
                  <c:v>Suiza + Austria</c:v>
                </c:pt>
                <c:pt idx="5">
                  <c:v>Finlandia</c:v>
                </c:pt>
                <c:pt idx="6">
                  <c:v>Holanda</c:v>
                </c:pt>
                <c:pt idx="7">
                  <c:v>Irlanda </c:v>
                </c:pt>
                <c:pt idx="8">
                  <c:v>Reino Unido</c:v>
                </c:pt>
                <c:pt idx="9">
                  <c:v>Alemania</c:v>
                </c:pt>
                <c:pt idx="10">
                  <c:v>Todos los países</c:v>
                </c:pt>
                <c:pt idx="11">
                  <c:v>Bélgica</c:v>
                </c:pt>
                <c:pt idx="12">
                  <c:v>Francia</c:v>
                </c:pt>
                <c:pt idx="13">
                  <c:v>Península</c:v>
                </c:pt>
                <c:pt idx="14">
                  <c:v>España</c:v>
                </c:pt>
                <c:pt idx="15">
                  <c:v>Canarias</c:v>
                </c:pt>
                <c:pt idx="16">
                  <c:v>Rusia</c:v>
                </c:pt>
                <c:pt idx="17">
                  <c:v>Italia</c:v>
                </c:pt>
              </c:strCache>
            </c:strRef>
          </c:cat>
          <c:val>
            <c:numRef>
              <c:f>'renta nacionalidades'!$F$55:$F$72</c:f>
              <c:numCache>
                <c:formatCode>#,##0.00</c:formatCode>
                <c:ptCount val="18"/>
                <c:pt idx="0">
                  <c:v>75035.294117647034</c:v>
                </c:pt>
                <c:pt idx="1">
                  <c:v>73904.761904761879</c:v>
                </c:pt>
                <c:pt idx="2">
                  <c:v>66550.351288056278</c:v>
                </c:pt>
                <c:pt idx="3">
                  <c:v>59751.851851851876</c:v>
                </c:pt>
                <c:pt idx="4">
                  <c:v>57709.677419354834</c:v>
                </c:pt>
                <c:pt idx="5">
                  <c:v>63126.016260162593</c:v>
                </c:pt>
                <c:pt idx="6">
                  <c:v>62013.698630136991</c:v>
                </c:pt>
                <c:pt idx="7">
                  <c:v>54462.962962962964</c:v>
                </c:pt>
                <c:pt idx="8">
                  <c:v>49844.729395604387</c:v>
                </c:pt>
                <c:pt idx="9">
                  <c:v>53088.235294117643</c:v>
                </c:pt>
                <c:pt idx="10">
                  <c:v>51746.503367759236</c:v>
                </c:pt>
                <c:pt idx="11">
                  <c:v>50436.363636363625</c:v>
                </c:pt>
                <c:pt idx="12">
                  <c:v>52084.41558441559</c:v>
                </c:pt>
                <c:pt idx="13">
                  <c:v>39853.030303030333</c:v>
                </c:pt>
                <c:pt idx="14">
                  <c:v>39147.058823529391</c:v>
                </c:pt>
                <c:pt idx="15">
                  <c:v>30518.518518518518</c:v>
                </c:pt>
                <c:pt idx="16">
                  <c:v>30309.523809523806</c:v>
                </c:pt>
                <c:pt idx="17">
                  <c:v>39190.000000000007</c:v>
                </c:pt>
              </c:numCache>
            </c:numRef>
          </c:val>
        </c:ser>
        <c:gapWidth val="20"/>
        <c:overlap val="-15"/>
        <c:axId val="132479232"/>
        <c:axId val="132497408"/>
      </c:barChart>
      <c:catAx>
        <c:axId val="132479232"/>
        <c:scaling>
          <c:orientation val="maxMin"/>
        </c:scaling>
        <c:axPos val="l"/>
        <c:tickLblPos val="low"/>
        <c:crossAx val="132497408"/>
        <c:crosses val="autoZero"/>
        <c:auto val="1"/>
        <c:lblAlgn val="ctr"/>
        <c:lblOffset val="100"/>
      </c:catAx>
      <c:valAx>
        <c:axId val="132497408"/>
        <c:scaling>
          <c:orientation val="minMax"/>
        </c:scaling>
        <c:delete val="1"/>
        <c:axPos val="t"/>
        <c:numFmt formatCode="#,##0.00" sourceLinked="1"/>
        <c:tickLblPos val="none"/>
        <c:crossAx val="132479232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734936900886738"/>
          <c:y val="0.15453163194487096"/>
          <c:w val="0.60060673965655664"/>
          <c:h val="0.75772315560933634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'!$U$5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'!$U$6:$U$14</c:f>
              <c:numCache>
                <c:formatCode>0.0</c:formatCode>
                <c:ptCount val="9"/>
                <c:pt idx="0">
                  <c:v>58.408071748878925</c:v>
                </c:pt>
                <c:pt idx="1">
                  <c:v>12.929745889387146</c:v>
                </c:pt>
                <c:pt idx="2">
                  <c:v>10.538116591928251</c:v>
                </c:pt>
                <c:pt idx="3">
                  <c:v>4.521674140508221</c:v>
                </c:pt>
                <c:pt idx="4">
                  <c:v>5.9790732436472345</c:v>
                </c:pt>
                <c:pt idx="5">
                  <c:v>2.7653213751868462</c:v>
                </c:pt>
                <c:pt idx="6">
                  <c:v>2.6905829596412558</c:v>
                </c:pt>
                <c:pt idx="7">
                  <c:v>1.195814648729447</c:v>
                </c:pt>
                <c:pt idx="8">
                  <c:v>0.97159940209267559</c:v>
                </c:pt>
              </c:numCache>
            </c:numRef>
          </c:val>
        </c:ser>
        <c:ser>
          <c:idx val="1"/>
          <c:order val="1"/>
          <c:tx>
            <c:strRef>
              <c:f>'ACOMPAÑANTES '!$T$5</c:f>
              <c:strCache>
                <c:ptCount val="1"/>
                <c:pt idx="0">
                  <c:v>I trimestre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'!$T$6:$T$14</c:f>
              <c:numCache>
                <c:formatCode>0.0</c:formatCode>
                <c:ptCount val="9"/>
                <c:pt idx="0">
                  <c:v>60.877131917855898</c:v>
                </c:pt>
                <c:pt idx="1">
                  <c:v>12.600069613644274</c:v>
                </c:pt>
                <c:pt idx="2">
                  <c:v>9.7459101983988869</c:v>
                </c:pt>
                <c:pt idx="3">
                  <c:v>7.0309780717020534</c:v>
                </c:pt>
                <c:pt idx="4">
                  <c:v>6.3000348068221372</c:v>
                </c:pt>
                <c:pt idx="5">
                  <c:v>2.6453184824225549</c:v>
                </c:pt>
                <c:pt idx="6">
                  <c:v>0</c:v>
                </c:pt>
                <c:pt idx="7">
                  <c:v>0.8005569091541942</c:v>
                </c:pt>
                <c:pt idx="8">
                  <c:v>0</c:v>
                </c:pt>
              </c:numCache>
            </c:numRef>
          </c:val>
        </c:ser>
        <c:gapWidth val="10"/>
        <c:overlap val="-4"/>
        <c:axId val="132825088"/>
        <c:axId val="132826624"/>
      </c:barChart>
      <c:barChart>
        <c:barDir val="bar"/>
        <c:grouping val="clustered"/>
        <c:ser>
          <c:idx val="3"/>
          <c:order val="2"/>
          <c:tx>
            <c:strRef>
              <c:f>'ACOMPAÑANTES '!$V$5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0"/>
              <c:layout>
                <c:manualLayout>
                  <c:x val="-0.65759305000180923"/>
                  <c:y val="4.8752671694775934E-3"/>
                </c:manualLayout>
              </c:layout>
              <c:showVal val="1"/>
            </c:dLbl>
            <c:dLbl>
              <c:idx val="1"/>
              <c:layout>
                <c:manualLayout>
                  <c:x val="0.1831544373022933"/>
                  <c:y val="2.4379214828827329E-3"/>
                </c:manualLayout>
              </c:layout>
              <c:showVal val="1"/>
            </c:dLbl>
            <c:dLbl>
              <c:idx val="2"/>
              <c:layout>
                <c:manualLayout>
                  <c:x val="0.1650649497015709"/>
                  <c:y val="-2.4371537544988892E-3"/>
                </c:manualLayout>
              </c:layout>
              <c:showVal val="1"/>
            </c:dLbl>
            <c:dLbl>
              <c:idx val="3"/>
              <c:layout>
                <c:manualLayout>
                  <c:x val="-0.2306386968432909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         -     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0.22159386402073719"/>
                  <c:y val="2.4379214828827329E-3"/>
                </c:manualLayout>
              </c:layout>
              <c:showVal val="1"/>
            </c:dLbl>
            <c:dLbl>
              <c:idx val="5"/>
              <c:layout>
                <c:manualLayout>
                  <c:x val="8.8185384087140647E-2"/>
                  <c:y val="-2.4373456865948483E-3"/>
                </c:manualLayout>
              </c:layout>
              <c:showVal val="1"/>
            </c:dLbl>
            <c:dLbl>
              <c:idx val="6"/>
              <c:layout>
                <c:manualLayout>
                  <c:x val="8.8185384087140647E-2"/>
                  <c:y val="7.31280478816838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    -  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7.461840191988918E-2"/>
                  <c:y val="2.4375376186908403E-3"/>
                </c:manualLayout>
              </c:layout>
              <c:showVal val="1"/>
            </c:dLbl>
            <c:dLbl>
              <c:idx val="8"/>
              <c:layout>
                <c:manualLayout>
                  <c:x val="5.8790256058094008E-2"/>
                  <c:y val="2.4377295507867808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'!$V$6:$V$14</c:f>
              <c:numCache>
                <c:formatCode>0.0%</c:formatCode>
                <c:ptCount val="9"/>
                <c:pt idx="0">
                  <c:v>-4.0558089568158096E-2</c:v>
                </c:pt>
                <c:pt idx="1">
                  <c:v>2.616463923230028E-2</c:v>
                </c:pt>
                <c:pt idx="2">
                  <c:v>8.1286034593209378E-2</c:v>
                </c:pt>
                <c:pt idx="3">
                  <c:v>-0.35689258387722178</c:v>
                </c:pt>
                <c:pt idx="4">
                  <c:v>-5.0945998397872727E-2</c:v>
                </c:pt>
                <c:pt idx="5">
                  <c:v>4.5364251435764391E-2</c:v>
                </c:pt>
                <c:pt idx="6">
                  <c:v>0</c:v>
                </c:pt>
                <c:pt idx="7">
                  <c:v>0.49372847208682669</c:v>
                </c:pt>
                <c:pt idx="8">
                  <c:v>0</c:v>
                </c:pt>
              </c:numCache>
            </c:numRef>
          </c:val>
        </c:ser>
        <c:gapWidth val="10"/>
        <c:overlap val="-4"/>
        <c:axId val="132846336"/>
        <c:axId val="132828160"/>
      </c:barChart>
      <c:catAx>
        <c:axId val="132825088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32826624"/>
        <c:crosses val="autoZero"/>
        <c:auto val="1"/>
        <c:lblAlgn val="ctr"/>
        <c:lblOffset val="100"/>
      </c:catAx>
      <c:valAx>
        <c:axId val="132826624"/>
        <c:scaling>
          <c:orientation val="minMax"/>
        </c:scaling>
        <c:delete val="1"/>
        <c:axPos val="t"/>
        <c:numFmt formatCode="0.0" sourceLinked="1"/>
        <c:tickLblPos val="none"/>
        <c:crossAx val="132825088"/>
        <c:crosses val="autoZero"/>
        <c:crossBetween val="between"/>
      </c:valAx>
      <c:valAx>
        <c:axId val="132828160"/>
        <c:scaling>
          <c:orientation val="minMax"/>
        </c:scaling>
        <c:delete val="1"/>
        <c:axPos val="t"/>
        <c:numFmt formatCode="0.0%" sourceLinked="1"/>
        <c:tickLblPos val="none"/>
        <c:crossAx val="132846336"/>
        <c:crosses val="autoZero"/>
        <c:crossBetween val="between"/>
      </c:valAx>
      <c:catAx>
        <c:axId val="132846336"/>
        <c:scaling>
          <c:orientation val="maxMin"/>
        </c:scaling>
        <c:delete val="1"/>
        <c:axPos val="r"/>
        <c:tickLblPos val="none"/>
        <c:crossAx val="13282816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74288022782"/>
          <c:y val="0.10730290109201686"/>
          <c:w val="0.50975618722851368"/>
          <c:h val="3.897142822046702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288" l="0.70000000000000062" r="0.70000000000000062" t="0.75000000000001288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65420075390809296"/>
        </c:manualLayout>
      </c:layout>
      <c:barChart>
        <c:barDir val="col"/>
        <c:grouping val="clustered"/>
        <c:ser>
          <c:idx val="1"/>
          <c:order val="0"/>
          <c:tx>
            <c:strRef>
              <c:f>GASTO!$T$5</c:f>
              <c:strCache>
                <c:ptCount val="1"/>
                <c:pt idx="0">
                  <c:v>I trimestre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GASTO!$T$6:$T$7</c:f>
              <c:numCache>
                <c:formatCode>#,##0.00</c:formatCode>
                <c:ptCount val="2"/>
                <c:pt idx="0">
                  <c:v>666.65319334545507</c:v>
                </c:pt>
                <c:pt idx="1">
                  <c:v>361.16874285410671</c:v>
                </c:pt>
              </c:numCache>
            </c:numRef>
          </c:val>
        </c:ser>
        <c:ser>
          <c:idx val="0"/>
          <c:order val="1"/>
          <c:tx>
            <c:strRef>
              <c:f>GASTO!$U$5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GASTO!$U$6:$U$7</c:f>
              <c:numCache>
                <c:formatCode>#,##0.00</c:formatCode>
                <c:ptCount val="2"/>
                <c:pt idx="0">
                  <c:v>699.9908758294398</c:v>
                </c:pt>
                <c:pt idx="1">
                  <c:v>344.83763827607117</c:v>
                </c:pt>
              </c:numCache>
            </c:numRef>
          </c:val>
        </c:ser>
        <c:gapWidth val="84"/>
        <c:overlap val="-3"/>
        <c:axId val="133287296"/>
        <c:axId val="133293184"/>
      </c:barChart>
      <c:barChart>
        <c:barDir val="col"/>
        <c:grouping val="clustered"/>
        <c:ser>
          <c:idx val="2"/>
          <c:order val="2"/>
          <c:tx>
            <c:strRef>
              <c:f>GASTO!$V$5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21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532254120423E-3"/>
                  <c:y val="8.4659858352973391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GASTO!$V$6:$V$7</c:f>
              <c:numCache>
                <c:formatCode>0.0%</c:formatCode>
                <c:ptCount val="2"/>
                <c:pt idx="0">
                  <c:v>5.0007534377337626E-2</c:v>
                </c:pt>
                <c:pt idx="1">
                  <c:v>-4.5217380798183937E-2</c:v>
                </c:pt>
              </c:numCache>
            </c:numRef>
          </c:val>
        </c:ser>
        <c:gapWidth val="84"/>
        <c:overlap val="-3"/>
        <c:axId val="133562752"/>
        <c:axId val="133294720"/>
      </c:barChart>
      <c:catAx>
        <c:axId val="133287296"/>
        <c:scaling>
          <c:orientation val="minMax"/>
        </c:scaling>
        <c:axPos val="b"/>
        <c:tickLblPos val="nextTo"/>
        <c:crossAx val="133293184"/>
        <c:crosses val="autoZero"/>
        <c:auto val="1"/>
        <c:lblAlgn val="ctr"/>
        <c:lblOffset val="100"/>
      </c:catAx>
      <c:valAx>
        <c:axId val="133293184"/>
        <c:scaling>
          <c:orientation val="minMax"/>
        </c:scaling>
        <c:delete val="1"/>
        <c:axPos val="l"/>
        <c:numFmt formatCode="#,##0.00" sourceLinked="1"/>
        <c:tickLblPos val="none"/>
        <c:crossAx val="133287296"/>
        <c:crosses val="autoZero"/>
        <c:crossBetween val="between"/>
      </c:valAx>
      <c:valAx>
        <c:axId val="133294720"/>
        <c:scaling>
          <c:orientation val="minMax"/>
        </c:scaling>
        <c:delete val="1"/>
        <c:axPos val="r"/>
        <c:numFmt formatCode="0.0%" sourceLinked="1"/>
        <c:tickLblPos val="none"/>
        <c:crossAx val="133562752"/>
        <c:crosses val="max"/>
        <c:crossBetween val="between"/>
      </c:valAx>
      <c:catAx>
        <c:axId val="133562752"/>
        <c:scaling>
          <c:orientation val="minMax"/>
        </c:scaling>
        <c:delete val="1"/>
        <c:axPos val="b"/>
        <c:tickLblPos val="none"/>
        <c:crossAx val="133294720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6542007539080934"/>
        </c:manualLayout>
      </c:layout>
      <c:barChart>
        <c:barDir val="col"/>
        <c:grouping val="clustered"/>
        <c:ser>
          <c:idx val="1"/>
          <c:order val="0"/>
          <c:tx>
            <c:strRef>
              <c:f>GASTO!$T$10</c:f>
              <c:strCache>
                <c:ptCount val="1"/>
                <c:pt idx="0">
                  <c:v>I trimestre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GASTO!$T$11:$T$12</c:f>
              <c:numCache>
                <c:formatCode>#,##0.00</c:formatCode>
                <c:ptCount val="2"/>
                <c:pt idx="0">
                  <c:v>63.02103893051455</c:v>
                </c:pt>
                <c:pt idx="1">
                  <c:v>34.573622618362492</c:v>
                </c:pt>
              </c:numCache>
            </c:numRef>
          </c:val>
        </c:ser>
        <c:ser>
          <c:idx val="0"/>
          <c:order val="1"/>
          <c:tx>
            <c:strRef>
              <c:f>GASTO!$U$10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GASTO!$U$11:$U$12</c:f>
              <c:numCache>
                <c:formatCode>#,##0.00</c:formatCode>
                <c:ptCount val="2"/>
                <c:pt idx="0">
                  <c:v>69.577986635348395</c:v>
                </c:pt>
                <c:pt idx="1">
                  <c:v>34.669028065776203</c:v>
                </c:pt>
              </c:numCache>
            </c:numRef>
          </c:val>
        </c:ser>
        <c:gapWidth val="84"/>
        <c:overlap val="-3"/>
        <c:axId val="133617152"/>
        <c:axId val="133618688"/>
      </c:barChart>
      <c:barChart>
        <c:barDir val="col"/>
        <c:grouping val="clustered"/>
        <c:ser>
          <c:idx val="2"/>
          <c:order val="2"/>
          <c:tx>
            <c:strRef>
              <c:f>GASTO!$V$10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224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274336976531E-3"/>
                  <c:y val="-1.7428552289432866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GASTO!$V$11:$V$12</c:f>
              <c:numCache>
                <c:formatCode>0.0%</c:formatCode>
                <c:ptCount val="2"/>
                <c:pt idx="0">
                  <c:v>0.10404378944090986</c:v>
                </c:pt>
                <c:pt idx="1">
                  <c:v>2.7594865735314222E-3</c:v>
                </c:pt>
              </c:numCache>
            </c:numRef>
          </c:val>
        </c:ser>
        <c:gapWidth val="84"/>
        <c:overlap val="-3"/>
        <c:axId val="133892352"/>
        <c:axId val="133890816"/>
      </c:barChart>
      <c:catAx>
        <c:axId val="133617152"/>
        <c:scaling>
          <c:orientation val="minMax"/>
        </c:scaling>
        <c:axPos val="b"/>
        <c:tickLblPos val="nextTo"/>
        <c:crossAx val="133618688"/>
        <c:crosses val="autoZero"/>
        <c:auto val="1"/>
        <c:lblAlgn val="ctr"/>
        <c:lblOffset val="100"/>
      </c:catAx>
      <c:valAx>
        <c:axId val="133618688"/>
        <c:scaling>
          <c:orientation val="minMax"/>
        </c:scaling>
        <c:delete val="1"/>
        <c:axPos val="l"/>
        <c:numFmt formatCode="#,##0.00" sourceLinked="1"/>
        <c:tickLblPos val="none"/>
        <c:crossAx val="133617152"/>
        <c:crosses val="autoZero"/>
        <c:crossBetween val="between"/>
      </c:valAx>
      <c:valAx>
        <c:axId val="133890816"/>
        <c:scaling>
          <c:orientation val="minMax"/>
        </c:scaling>
        <c:delete val="1"/>
        <c:axPos val="r"/>
        <c:numFmt formatCode="0.0%" sourceLinked="1"/>
        <c:tickLblPos val="none"/>
        <c:crossAx val="133892352"/>
        <c:crosses val="max"/>
        <c:crossBetween val="between"/>
      </c:valAx>
      <c:catAx>
        <c:axId val="133892352"/>
        <c:scaling>
          <c:orientation val="minMax"/>
        </c:scaling>
        <c:delete val="1"/>
        <c:axPos val="b"/>
        <c:tickLblPos val="none"/>
        <c:crossAx val="13389081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6.xml"/><Relationship Id="rId4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7.xml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8.xml"/><Relationship Id="rId5" Type="http://schemas.openxmlformats.org/officeDocument/2006/relationships/chart" Target="../charts/chart9.xml"/><Relationship Id="rId4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hyperlink" Target="#I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1.xml"/><Relationship Id="rId4" Type="http://schemas.openxmlformats.org/officeDocument/2006/relationships/hyperlink" Target="#I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4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3.xml"/><Relationship Id="rId4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4.xml"/><Relationship Id="rId4" Type="http://schemas.openxmlformats.org/officeDocument/2006/relationships/hyperlink" Target="#I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7" Type="http://schemas.openxmlformats.org/officeDocument/2006/relationships/chart" Target="../charts/chart16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15.xml"/><Relationship Id="rId5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Indice!A1"/><Relationship Id="rId7" Type="http://schemas.openxmlformats.org/officeDocument/2006/relationships/chart" Target="../charts/chart19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hyperlink" Target="#Indice!A1"/><Relationship Id="rId9" Type="http://schemas.openxmlformats.org/officeDocument/2006/relationships/chart" Target="../charts/chart21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3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4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5.xml"/><Relationship Id="rId4" Type="http://schemas.openxmlformats.org/officeDocument/2006/relationships/hyperlink" Target="#Indice!A1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8.xm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0.xml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139700</xdr:colOff>
      <xdr:row>3</xdr:row>
      <xdr:rowOff>114300</xdr:rowOff>
    </xdr:from>
    <xdr:to>
      <xdr:col>9</xdr:col>
      <xdr:colOff>533400</xdr:colOff>
      <xdr:row>36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1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0.96757</cdr:y>
    </cdr:from>
    <cdr:to>
      <cdr:x>0.77566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68847"/>
          <a:ext cx="3967433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15</xdr:row>
      <xdr:rowOff>0</xdr:rowOff>
    </xdr:from>
    <xdr:to>
      <xdr:col>17</xdr:col>
      <xdr:colOff>558799</xdr:colOff>
      <xdr:row>34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88050" y="404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24</xdr:row>
      <xdr:rowOff>19050</xdr:rowOff>
    </xdr:from>
    <xdr:to>
      <xdr:col>21</xdr:col>
      <xdr:colOff>444499</xdr:colOff>
      <xdr:row>26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867775" y="52863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85725</xdr:rowOff>
    </xdr:from>
    <xdr:to>
      <xdr:col>9</xdr:col>
      <xdr:colOff>771524</xdr:colOff>
      <xdr:row>39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10</xdr:col>
      <xdr:colOff>723899</xdr:colOff>
      <xdr:row>40</xdr:row>
      <xdr:rowOff>19050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953375" y="6143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**Cambios</a:t>
          </a:r>
          <a:r>
            <a:rPr lang="es-ES" sz="700" b="1" i="0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metodológicos en el calculo de la renta media: los datos hacen referencia el período julio-diciembre 2010</a:t>
          </a:r>
          <a:endParaRPr lang="es-ES" sz="700" b="1" i="0" strike="noStrike">
            <a:solidFill>
              <a:schemeClr val="tx2">
                <a:lumMod val="75000"/>
              </a:schemeClr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16</xdr:row>
      <xdr:rowOff>57150</xdr:rowOff>
    </xdr:from>
    <xdr:to>
      <xdr:col>9</xdr:col>
      <xdr:colOff>342899</xdr:colOff>
      <xdr:row>18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353300" y="3648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88898</xdr:colOff>
      <xdr:row>5</xdr:row>
      <xdr:rowOff>133349</xdr:rowOff>
    </xdr:from>
    <xdr:to>
      <xdr:col>6</xdr:col>
      <xdr:colOff>228600</xdr:colOff>
      <xdr:row>38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0.91408</cdr:y>
    </cdr:from>
    <cdr:to>
      <cdr:x>0.95691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62501"/>
          <a:ext cx="5231774" cy="447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el dato de 2010 correspondiente a este item hace referencia al período julio-diciembre 2010.</a:t>
          </a: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14</xdr:row>
      <xdr:rowOff>66675</xdr:rowOff>
    </xdr:from>
    <xdr:to>
      <xdr:col>19</xdr:col>
      <xdr:colOff>447674</xdr:colOff>
      <xdr:row>15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62800" y="3629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14</xdr:row>
      <xdr:rowOff>85725</xdr:rowOff>
    </xdr:from>
    <xdr:to>
      <xdr:col>8</xdr:col>
      <xdr:colOff>71092</xdr:colOff>
      <xdr:row>15</xdr:row>
      <xdr:rowOff>161924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943475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66675</xdr:rowOff>
    </xdr:from>
    <xdr:to>
      <xdr:col>5</xdr:col>
      <xdr:colOff>447674</xdr:colOff>
      <xdr:row>14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772025" y="37052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95250</xdr:rowOff>
    </xdr:from>
    <xdr:to>
      <xdr:col>9</xdr:col>
      <xdr:colOff>6350</xdr:colOff>
      <xdr:row>30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34925</xdr:colOff>
      <xdr:row>4</xdr:row>
      <xdr:rowOff>152400</xdr:rowOff>
    </xdr:from>
    <xdr:to>
      <xdr:col>16</xdr:col>
      <xdr:colOff>15875</xdr:colOff>
      <xdr:row>30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409575</xdr:colOff>
      <xdr:row>25</xdr:row>
      <xdr:rowOff>76200</xdr:rowOff>
    </xdr:from>
    <xdr:to>
      <xdr:col>28</xdr:col>
      <xdr:colOff>276224</xdr:colOff>
      <xdr:row>27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649700" y="54959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22</xdr:row>
      <xdr:rowOff>180975</xdr:rowOff>
    </xdr:from>
    <xdr:to>
      <xdr:col>23</xdr:col>
      <xdr:colOff>447674</xdr:colOff>
      <xdr:row>25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001125" y="4876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9</xdr:col>
      <xdr:colOff>714375</xdr:colOff>
      <xdr:row>48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352425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47625</xdr:rowOff>
    </xdr:from>
    <xdr:to>
      <xdr:col>5</xdr:col>
      <xdr:colOff>447674</xdr:colOff>
      <xdr:row>26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114925" y="54102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161925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13</xdr:row>
      <xdr:rowOff>209550</xdr:rowOff>
    </xdr:from>
    <xdr:to>
      <xdr:col>10</xdr:col>
      <xdr:colOff>638175</xdr:colOff>
      <xdr:row>41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8972550" y="3114675"/>
          <a:ext cx="438150" cy="2381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23</xdr:row>
      <xdr:rowOff>38100</xdr:rowOff>
    </xdr:from>
    <xdr:to>
      <xdr:col>9</xdr:col>
      <xdr:colOff>514350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9991725" y="5210175"/>
          <a:ext cx="438150" cy="1238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117475</xdr:rowOff>
    </xdr:from>
    <xdr:to>
      <xdr:col>8</xdr:col>
      <xdr:colOff>666750</xdr:colOff>
      <xdr:row>31</xdr:row>
      <xdr:rowOff>155576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39</xdr:row>
      <xdr:rowOff>0</xdr:rowOff>
    </xdr:from>
    <xdr:to>
      <xdr:col>8</xdr:col>
      <xdr:colOff>590550</xdr:colOff>
      <xdr:row>64</xdr:row>
      <xdr:rowOff>38101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33</xdr:row>
      <xdr:rowOff>38100</xdr:rowOff>
    </xdr:from>
    <xdr:to>
      <xdr:col>6</xdr:col>
      <xdr:colOff>457199</xdr:colOff>
      <xdr:row>33</xdr:row>
      <xdr:rowOff>390525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514850" y="6600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4</xdr:row>
      <xdr:rowOff>104774</xdr:rowOff>
    </xdr:from>
    <xdr:to>
      <xdr:col>10</xdr:col>
      <xdr:colOff>431800</xdr:colOff>
      <xdr:row>44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0.84457</cdr:x>
      <cdr:y>0.31327</cdr:y>
    </cdr:from>
    <cdr:to>
      <cdr:x>0.94136</cdr:x>
      <cdr:y>0.35848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6383" y="2088728"/>
          <a:ext cx="628753" cy="301438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1">
                <a:lumMod val="75000"/>
              </a:schemeClr>
            </a:gs>
            <a:gs pos="50000">
              <a:schemeClr val="accent1">
                <a:lumMod val="60000"/>
                <a:lumOff val="40000"/>
              </a:schemeClr>
            </a:gs>
            <a:gs pos="100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142875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14</xdr:row>
      <xdr:rowOff>123825</xdr:rowOff>
    </xdr:from>
    <xdr:to>
      <xdr:col>19</xdr:col>
      <xdr:colOff>447674</xdr:colOff>
      <xdr:row>15</xdr:row>
      <xdr:rowOff>314325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934325" y="2771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123825</xdr:rowOff>
    </xdr:from>
    <xdr:to>
      <xdr:col>9</xdr:col>
      <xdr:colOff>695326</xdr:colOff>
      <xdr:row>35</xdr:row>
      <xdr:rowOff>152402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4</xdr:row>
      <xdr:rowOff>9525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18</xdr:col>
      <xdr:colOff>142875</xdr:colOff>
      <xdr:row>33</xdr:row>
      <xdr:rowOff>161925</xdr:rowOff>
    </xdr:from>
    <xdr:to>
      <xdr:col>18</xdr:col>
      <xdr:colOff>590549</xdr:colOff>
      <xdr:row>35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677150" y="6543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76200</xdr:rowOff>
    </xdr:from>
    <xdr:to>
      <xdr:col>9</xdr:col>
      <xdr:colOff>238125</xdr:colOff>
      <xdr:row>31</xdr:row>
      <xdr:rowOff>95249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38100</xdr:rowOff>
    </xdr:from>
    <xdr:to>
      <xdr:col>9</xdr:col>
      <xdr:colOff>57149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076950" y="5067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104775</xdr:rowOff>
    </xdr:from>
    <xdr:to>
      <xdr:col>10</xdr:col>
      <xdr:colOff>323850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0.78152</cdr:x>
      <cdr:y>0.66478</cdr:y>
    </cdr:from>
    <cdr:to>
      <cdr:x>0.92668</cdr:x>
      <cdr:y>0.723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6763" y="3362295"/>
          <a:ext cx="942967" cy="294463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114300</xdr:rowOff>
    </xdr:from>
    <xdr:to>
      <xdr:col>19</xdr:col>
      <xdr:colOff>133349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91350" y="3314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9</xdr:row>
      <xdr:rowOff>104775</xdr:rowOff>
    </xdr:from>
    <xdr:to>
      <xdr:col>20</xdr:col>
      <xdr:colOff>457199</xdr:colOff>
      <xdr:row>11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868025" y="2314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16</xdr:col>
      <xdr:colOff>323850</xdr:colOff>
      <xdr:row>36</xdr:row>
      <xdr:rowOff>76200</xdr:rowOff>
    </xdr:from>
    <xdr:to>
      <xdr:col>19</xdr:col>
      <xdr:colOff>447674</xdr:colOff>
      <xdr:row>38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934575" y="76009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5</xdr:col>
      <xdr:colOff>523875</xdr:colOff>
      <xdr:row>51</xdr:row>
      <xdr:rowOff>85725</xdr:rowOff>
    </xdr:from>
    <xdr:to>
      <xdr:col>6</xdr:col>
      <xdr:colOff>323849</xdr:colOff>
      <xdr:row>52</xdr:row>
      <xdr:rowOff>123825</xdr:rowOff>
    </xdr:to>
    <xdr:sp macro="" textlink="">
      <xdr:nvSpPr>
        <xdr:cNvPr id="5" name="4 Flecha izquierda">
          <a:hlinkClick xmlns:r="http://schemas.openxmlformats.org/officeDocument/2006/relationships" r:id="rId5" tooltip="INICIO"/>
        </xdr:cNvPr>
        <xdr:cNvSpPr>
          <a:spLocks noChangeAspect="1"/>
        </xdr:cNvSpPr>
      </xdr:nvSpPr>
      <xdr:spPr>
        <a:xfrm>
          <a:off x="6934200" y="11153775"/>
          <a:ext cx="447674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28574</xdr:colOff>
      <xdr:row>56</xdr:row>
      <xdr:rowOff>142875</xdr:rowOff>
    </xdr:from>
    <xdr:to>
      <xdr:col>8</xdr:col>
      <xdr:colOff>323849</xdr:colOff>
      <xdr:row>85</xdr:row>
      <xdr:rowOff>9525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88</xdr:row>
      <xdr:rowOff>0</xdr:rowOff>
    </xdr:from>
    <xdr:to>
      <xdr:col>7</xdr:col>
      <xdr:colOff>628650</xdr:colOff>
      <xdr:row>116</xdr:row>
      <xdr:rowOff>28575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10</xdr:row>
      <xdr:rowOff>0</xdr:rowOff>
    </xdr:from>
    <xdr:to>
      <xdr:col>19</xdr:col>
      <xdr:colOff>447674</xdr:colOff>
      <xdr:row>11</xdr:row>
      <xdr:rowOff>190500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048750" y="2371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180975</xdr:colOff>
      <xdr:row>57</xdr:row>
      <xdr:rowOff>9525</xdr:rowOff>
    </xdr:from>
    <xdr:to>
      <xdr:col>19</xdr:col>
      <xdr:colOff>447674</xdr:colOff>
      <xdr:row>58</xdr:row>
      <xdr:rowOff>47625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048750" y="13087350"/>
          <a:ext cx="447674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273049</xdr:colOff>
      <xdr:row>143</xdr:row>
      <xdr:rowOff>127000</xdr:rowOff>
    </xdr:from>
    <xdr:to>
      <xdr:col>8</xdr:col>
      <xdr:colOff>561974</xdr:colOff>
      <xdr:row>171</xdr:row>
      <xdr:rowOff>152400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7</xdr:col>
      <xdr:colOff>628650</xdr:colOff>
      <xdr:row>108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79375</xdr:colOff>
      <xdr:row>111</xdr:row>
      <xdr:rowOff>0</xdr:rowOff>
    </xdr:from>
    <xdr:to>
      <xdr:col>8</xdr:col>
      <xdr:colOff>57150</xdr:colOff>
      <xdr:row>139</xdr:row>
      <xdr:rowOff>28575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254000</xdr:colOff>
      <xdr:row>177</xdr:row>
      <xdr:rowOff>57150</xdr:rowOff>
    </xdr:from>
    <xdr:to>
      <xdr:col>8</xdr:col>
      <xdr:colOff>542925</xdr:colOff>
      <xdr:row>205</xdr:row>
      <xdr:rowOff>85725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206375</xdr:colOff>
      <xdr:row>34</xdr:row>
      <xdr:rowOff>111125</xdr:rowOff>
    </xdr:from>
    <xdr:to>
      <xdr:col>30</xdr:col>
      <xdr:colOff>409575</xdr:colOff>
      <xdr:row>56</xdr:row>
      <xdr:rowOff>111125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415926</xdr:colOff>
      <xdr:row>61</xdr:row>
      <xdr:rowOff>0</xdr:rowOff>
    </xdr:from>
    <xdr:to>
      <xdr:col>31</xdr:col>
      <xdr:colOff>66676</xdr:colOff>
      <xdr:row>85</xdr:row>
      <xdr:rowOff>85725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24</xdr:row>
      <xdr:rowOff>0</xdr:rowOff>
    </xdr:from>
    <xdr:to>
      <xdr:col>9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53350" y="529590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238125</xdr:colOff>
      <xdr:row>29</xdr:row>
      <xdr:rowOff>142875</xdr:rowOff>
    </xdr:from>
    <xdr:to>
      <xdr:col>9</xdr:col>
      <xdr:colOff>638175</xdr:colOff>
      <xdr:row>71</xdr:row>
      <xdr:rowOff>12701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0.76541</cdr:x>
      <cdr:y>0.54041</cdr:y>
    </cdr:from>
    <cdr:to>
      <cdr:x>0.91057</cdr:x>
      <cdr:y>0.58562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144" y="3603203"/>
          <a:ext cx="942967" cy="301438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1">
                <a:lumMod val="75000"/>
              </a:schemeClr>
            </a:gs>
            <a:gs pos="50000">
              <a:schemeClr val="accent1">
                <a:lumMod val="60000"/>
                <a:lumOff val="40000"/>
              </a:schemeClr>
            </a:gs>
            <a:gs pos="100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</xdr:row>
      <xdr:rowOff>133350</xdr:rowOff>
    </xdr:from>
    <xdr:to>
      <xdr:col>8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62725" y="3371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28575</xdr:rowOff>
    </xdr:from>
    <xdr:to>
      <xdr:col>8</xdr:col>
      <xdr:colOff>495299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41719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25</xdr:row>
      <xdr:rowOff>1</xdr:rowOff>
    </xdr:from>
    <xdr:to>
      <xdr:col>10</xdr:col>
      <xdr:colOff>0</xdr:colOff>
      <xdr:row>51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0.00546</cdr:x>
      <cdr:y>0.40304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36769" y="2019299"/>
          <a:ext cx="6623936" cy="2756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95250</xdr:rowOff>
    </xdr:from>
    <xdr:to>
      <xdr:col>9</xdr:col>
      <xdr:colOff>85724</xdr:colOff>
      <xdr:row>26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15100" y="5067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104775</xdr:rowOff>
    </xdr:from>
    <xdr:to>
      <xdr:col>10</xdr:col>
      <xdr:colOff>352425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0.56305</cdr:x>
      <cdr:y>0.4934</cdr:y>
    </cdr:from>
    <cdr:to>
      <cdr:x>0.68622</cdr:x>
      <cdr:y>0.53861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7601" y="2495491"/>
          <a:ext cx="800118" cy="228662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>
                <a:lumMod val="75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19050</xdr:rowOff>
    </xdr:from>
    <xdr:to>
      <xdr:col>8</xdr:col>
      <xdr:colOff>495299</xdr:colOff>
      <xdr:row>16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819775" y="2733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225425</xdr:colOff>
      <xdr:row>18</xdr:row>
      <xdr:rowOff>111125</xdr:rowOff>
    </xdr:from>
    <xdr:to>
      <xdr:col>20</xdr:col>
      <xdr:colOff>419100</xdr:colOff>
      <xdr:row>49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381000</xdr:colOff>
      <xdr:row>52</xdr:row>
      <xdr:rowOff>57150</xdr:rowOff>
    </xdr:from>
    <xdr:to>
      <xdr:col>19</xdr:col>
      <xdr:colOff>936625</xdr:colOff>
      <xdr:row>74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314325</xdr:colOff>
      <xdr:row>55</xdr:row>
      <xdr:rowOff>127000</xdr:rowOff>
    </xdr:from>
    <xdr:to>
      <xdr:col>19</xdr:col>
      <xdr:colOff>895349</xdr:colOff>
      <xdr:row>72</xdr:row>
      <xdr:rowOff>139700</xdr:rowOff>
    </xdr:to>
    <xdr:sp macro="" textlink="">
      <xdr:nvSpPr>
        <xdr:cNvPr id="6" name="5 Rectángulo"/>
        <xdr:cNvSpPr/>
      </xdr:nvSpPr>
      <xdr:spPr>
        <a:xfrm>
          <a:off x="6734175" y="9499600"/>
          <a:ext cx="1228724" cy="2765425"/>
        </a:xfrm>
        <a:prstGeom prst="rect">
          <a:avLst/>
        </a:prstGeom>
        <a:solidFill>
          <a:schemeClr val="accent1">
            <a:alpha val="2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0.98626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53" y="2994025"/>
          <a:ext cx="6627059" cy="4943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0.85715</cdr:x>
      <cdr:y>0.61685</cdr:y>
    </cdr:from>
    <cdr:to>
      <cdr:x>0.96313</cdr:x>
      <cdr:y>0.69022</cdr:y>
    </cdr:to>
    <cdr:sp macro="" textlink="'Uso de internet'!$V$10">
      <cdr:nvSpPr>
        <cdr:cNvPr id="6" name="9 Rectángulo"/>
        <cdr:cNvSpPr/>
      </cdr:nvSpPr>
      <cdr:spPr>
        <a:xfrm xmlns:a="http://schemas.openxmlformats.org/drawingml/2006/main">
          <a:off x="5314974" y="2162181"/>
          <a:ext cx="657202" cy="2571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85000"/>
          </a:sys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fld id="{03809530-5310-4BC9-8285-2A2E12D4E5B1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0,8%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0.81364</cdr:x>
      <cdr:y>0.3288</cdr:y>
    </cdr:from>
    <cdr:to>
      <cdr:x>0.94829</cdr:x>
      <cdr:y>0.40489</cdr:y>
    </cdr:to>
    <cdr:sp macro="" textlink="'Uso de internet'!$V$6">
      <cdr:nvSpPr>
        <cdr:cNvPr id="11" name="1 CuadroTexto"/>
        <cdr:cNvSpPr txBox="1"/>
      </cdr:nvSpPr>
      <cdr:spPr>
        <a:xfrm xmlns:a="http://schemas.openxmlformats.org/drawingml/2006/main">
          <a:off x="4962526" y="1152510"/>
          <a:ext cx="821262" cy="2667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D3C8AA2-CF88-4242-A6CA-41258F9B182E}" type="TxLink">
            <a:rPr lang="es-ES" sz="1600" b="1">
              <a:solidFill>
                <a:srgbClr val="1F497D">
                  <a:lumMod val="75000"/>
                </a:srgbClr>
              </a:solidFill>
            </a:rPr>
            <a:pPr algn="ctr"/>
            <a:t>-0,4%</a:t>
          </a:fld>
          <a:endParaRPr lang="es-ES" sz="1600" b="1">
            <a:solidFill>
              <a:srgbClr val="1F497D">
                <a:lumMod val="75000"/>
              </a:srgbClr>
            </a:solidFill>
          </a:endParaRP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19</xdr:col>
      <xdr:colOff>447674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91375" y="5591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27</xdr:row>
      <xdr:rowOff>0</xdr:rowOff>
    </xdr:from>
    <xdr:to>
      <xdr:col>19</xdr:col>
      <xdr:colOff>447674</xdr:colOff>
      <xdr:row>28</xdr:row>
      <xdr:rowOff>161925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448800" y="6124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590550</xdr:colOff>
      <xdr:row>28</xdr:row>
      <xdr:rowOff>19050</xdr:rowOff>
    </xdr:from>
    <xdr:to>
      <xdr:col>10</xdr:col>
      <xdr:colOff>0</xdr:colOff>
      <xdr:row>62</xdr:row>
      <xdr:rowOff>66675</xdr:rowOff>
    </xdr:to>
    <xdr:grpSp>
      <xdr:nvGrpSpPr>
        <xdr:cNvPr id="4" name="3 Grupo"/>
        <xdr:cNvGrpSpPr/>
      </xdr:nvGrpSpPr>
      <xdr:grpSpPr>
        <a:xfrm>
          <a:off x="1352550" y="6334125"/>
          <a:ext cx="8096250" cy="5829300"/>
          <a:chOff x="1352550" y="5381625"/>
          <a:chExt cx="8743950" cy="5829300"/>
        </a:xfrm>
      </xdr:grpSpPr>
      <xdr:graphicFrame macro="">
        <xdr:nvGraphicFramePr>
          <xdr:cNvPr id="5" name="4 Gráfico"/>
          <xdr:cNvGraphicFramePr/>
        </xdr:nvGraphicFramePr>
        <xdr:xfrm>
          <a:off x="1352550" y="5381625"/>
          <a:ext cx="8743950" cy="5829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Actividades realizadas '!$U$5">
        <xdr:nvSpPr>
          <xdr:cNvPr id="6" name="5 CuadroTexto"/>
          <xdr:cNvSpPr txBox="1"/>
        </xdr:nvSpPr>
        <xdr:spPr>
          <a:xfrm>
            <a:off x="7743824" y="10229849"/>
            <a:ext cx="52158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fld id="{6591BAE8-168F-4F48-AEEC-B6C6366BE768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 algn="l"/>
              <a:t>49,3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Actividades realizadas '!$V$5">
        <xdr:nvSpPr>
          <xdr:cNvPr id="7" name="6 CuadroTexto"/>
          <xdr:cNvSpPr txBox="1"/>
        </xdr:nvSpPr>
        <xdr:spPr>
          <a:xfrm>
            <a:off x="8571355" y="10239375"/>
            <a:ext cx="671323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DDF9B4E5-0D07-4113-B9C8-E281EDD779CC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3,0%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0.96054</cdr:y>
    </cdr:from>
    <cdr:to>
      <cdr:x>0.56143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681619"/>
          <a:ext cx="4048125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0.65434</cdr:x>
      <cdr:y>0.781</cdr:y>
    </cdr:from>
    <cdr:to>
      <cdr:x>0.99617</cdr:x>
      <cdr:y>0.89694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886326" y="4619625"/>
          <a:ext cx="2552699" cy="685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 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57150</xdr:rowOff>
    </xdr:from>
    <xdr:to>
      <xdr:col>9</xdr:col>
      <xdr:colOff>85724</xdr:colOff>
      <xdr:row>25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210300" y="5086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114300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447674</xdr:colOff>
      <xdr:row>25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448425" y="4600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26</xdr:row>
      <xdr:rowOff>114300</xdr:rowOff>
    </xdr:from>
    <xdr:to>
      <xdr:col>10</xdr:col>
      <xdr:colOff>0</xdr:colOff>
      <xdr:row>63</xdr:row>
      <xdr:rowOff>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0.69504</cdr:x>
      <cdr:y>0.66989</cdr:y>
    </cdr:from>
    <cdr:to>
      <cdr:x>0.77483</cdr:x>
      <cdr:y>0.72464</cdr:y>
    </cdr:to>
    <cdr:sp macro="" textlink="'Excursiones realizadas'!$U$5">
      <cdr:nvSpPr>
        <cdr:cNvPr id="6" name="5 CuadroTexto"/>
        <cdr:cNvSpPr txBox="1"/>
      </cdr:nvSpPr>
      <cdr:spPr>
        <a:xfrm xmlns:a="http://schemas.openxmlformats.org/drawingml/2006/main">
          <a:off x="4263452" y="3962388"/>
          <a:ext cx="48944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7E090F5-EF41-4BC3-80E4-310B07C33E98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53,9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0.86014</cdr:x>
      <cdr:y>0.781</cdr:y>
    </cdr:from>
    <cdr:to>
      <cdr:x>0.96729</cdr:x>
      <cdr:y>0.83253</cdr:y>
    </cdr:to>
    <cdr:sp macro="" textlink="'Excursiones realizadas'!$V$5">
      <cdr:nvSpPr>
        <cdr:cNvPr id="8" name="7 CuadroTexto"/>
        <cdr:cNvSpPr txBox="1"/>
      </cdr:nvSpPr>
      <cdr:spPr>
        <a:xfrm xmlns:a="http://schemas.openxmlformats.org/drawingml/2006/main">
          <a:off x="5349901" y="4619635"/>
          <a:ext cx="666455" cy="30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C2F55D3-6F8B-46E1-B48E-937EEAFCD6FD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2,1%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37</xdr:row>
      <xdr:rowOff>0</xdr:rowOff>
    </xdr:from>
    <xdr:to>
      <xdr:col>12</xdr:col>
      <xdr:colOff>752474</xdr:colOff>
      <xdr:row>39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153525" y="59912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215899</xdr:colOff>
      <xdr:row>6</xdr:row>
      <xdr:rowOff>101600</xdr:rowOff>
    </xdr:from>
    <xdr:to>
      <xdr:col>10</xdr:col>
      <xdr:colOff>342899</xdr:colOff>
      <xdr:row>39</xdr:row>
      <xdr:rowOff>82552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66674</xdr:rowOff>
    </xdr:from>
    <xdr:to>
      <xdr:col>19</xdr:col>
      <xdr:colOff>447674</xdr:colOff>
      <xdr:row>26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24750" y="5086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180975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447674</xdr:colOff>
      <xdr:row>31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6486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447674</xdr:colOff>
      <xdr:row>31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610725" y="6486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17</xdr:row>
      <xdr:rowOff>66675</xdr:rowOff>
    </xdr:from>
    <xdr:to>
      <xdr:col>9</xdr:col>
      <xdr:colOff>180975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829425" y="416242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200025</xdr:colOff>
      <xdr:row>7</xdr:row>
      <xdr:rowOff>38099</xdr:rowOff>
    </xdr:from>
    <xdr:to>
      <xdr:col>11</xdr:col>
      <xdr:colOff>590550</xdr:colOff>
      <xdr:row>41</xdr:row>
      <xdr:rowOff>111125</xdr:rowOff>
    </xdr:to>
    <xdr:grpSp>
      <xdr:nvGrpSpPr>
        <xdr:cNvPr id="4" name="3 Grupo"/>
        <xdr:cNvGrpSpPr/>
      </xdr:nvGrpSpPr>
      <xdr:grpSpPr>
        <a:xfrm>
          <a:off x="1724025" y="1171574"/>
          <a:ext cx="7248525" cy="5578476"/>
          <a:chOff x="1724025" y="1171574"/>
          <a:chExt cx="7248525" cy="5578476"/>
        </a:xfrm>
      </xdr:grpSpPr>
      <xdr:graphicFrame macro="">
        <xdr:nvGraphicFramePr>
          <xdr:cNvPr id="5" name="Chart 7"/>
          <xdr:cNvGraphicFramePr>
            <a:graphicFrameLocks/>
          </xdr:cNvGraphicFramePr>
        </xdr:nvGraphicFramePr>
        <xdr:xfrm>
          <a:off x="1724025" y="1171574"/>
          <a:ext cx="7248525" cy="5578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Índice satisfacción agrupad '!U14">
        <xdr:nvSpPr>
          <xdr:cNvPr id="6" name="5 CuadroTexto"/>
          <xdr:cNvSpPr txBox="1"/>
        </xdr:nvSpPr>
        <xdr:spPr>
          <a:xfrm>
            <a:off x="6505575" y="5724525"/>
            <a:ext cx="51435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71E1822D-B485-4C4A-BC09-8E0C93B3B3D9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8,37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Índice satisfacción agrupad '!V14">
        <xdr:nvSpPr>
          <xdr:cNvPr id="7" name="6 CuadroTexto"/>
          <xdr:cNvSpPr txBox="1"/>
        </xdr:nvSpPr>
        <xdr:spPr>
          <a:xfrm>
            <a:off x="6515100" y="5943600"/>
            <a:ext cx="45720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12C04920-A0F1-40BA-8B4D-3AFB0D325BB7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0,06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0.76216</cdr:x>
      <cdr:y>0.48151</cdr:y>
    </cdr:from>
    <cdr:to>
      <cdr:x>0.89225</cdr:x>
      <cdr:y>0.53554</cdr:y>
    </cdr:to>
    <cdr:sp macro="" textlink="">
      <cdr:nvSpPr>
        <cdr:cNvPr id="7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4549" y="2686093"/>
          <a:ext cx="942961" cy="301405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rgbClr val="4F81BD">
                <a:lumMod val="75000"/>
              </a:srgbClr>
            </a:gs>
            <a:gs pos="50000">
              <a:srgbClr val="4F81BD">
                <a:lumMod val="60000"/>
                <a:lumOff val="40000"/>
              </a:srgbClr>
            </a:gs>
            <a:gs pos="100000">
              <a:srgbClr val="4F81BD">
                <a:lumMod val="75000"/>
              </a:srgb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0.65834</cdr:x>
      <cdr:y>0.74616</cdr:y>
    </cdr:from>
    <cdr:to>
      <cdr:x>1</cdr:x>
      <cdr:y>0.93227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4772025" y="4162426"/>
          <a:ext cx="2476471" cy="1038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         puntos. Diferencia 11/10: </a:t>
          </a:r>
        </a:p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         puntos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16</xdr:row>
      <xdr:rowOff>19050</xdr:rowOff>
    </xdr:from>
    <xdr:to>
      <xdr:col>6</xdr:col>
      <xdr:colOff>95249</xdr:colOff>
      <xdr:row>18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667375" y="4114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419100</xdr:colOff>
      <xdr:row>22</xdr:row>
      <xdr:rowOff>95250</xdr:rowOff>
    </xdr:from>
    <xdr:to>
      <xdr:col>10</xdr:col>
      <xdr:colOff>95250</xdr:colOff>
      <xdr:row>24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4552950" y="5010150"/>
          <a:ext cx="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52</xdr:row>
      <xdr:rowOff>9525</xdr:rowOff>
    </xdr:from>
    <xdr:to>
      <xdr:col>21</xdr:col>
      <xdr:colOff>485774</xdr:colOff>
      <xdr:row>54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553700" y="106013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19</xdr:col>
      <xdr:colOff>771525</xdr:colOff>
      <xdr:row>0</xdr:row>
      <xdr:rowOff>142875</xdr:rowOff>
    </xdr:from>
    <xdr:to>
      <xdr:col>20</xdr:col>
      <xdr:colOff>295274</xdr:colOff>
      <xdr:row>1</xdr:row>
      <xdr:rowOff>333375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439275" y="142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397112</xdr:colOff>
      <xdr:row>5</xdr:row>
      <xdr:rowOff>136525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7625"/>
          <a:ext cx="1159112" cy="898525"/>
        </a:xfrm>
        <a:prstGeom prst="rect">
          <a:avLst/>
        </a:prstGeom>
      </xdr:spPr>
    </xdr:pic>
    <xdr:clientData/>
  </xdr:twoCellAnchor>
  <xdr:twoCellAnchor>
    <xdr:from>
      <xdr:col>23</xdr:col>
      <xdr:colOff>0</xdr:colOff>
      <xdr:row>9</xdr:row>
      <xdr:rowOff>76200</xdr:rowOff>
    </xdr:from>
    <xdr:to>
      <xdr:col>31</xdr:col>
      <xdr:colOff>714375</xdr:colOff>
      <xdr:row>30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0.9607</cdr:y>
    </cdr:from>
    <cdr:to>
      <cdr:x>0.34859</cdr:x>
      <cdr:y>0.99654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346569"/>
          <a:ext cx="323729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</a:t>
          </a:r>
          <a:r>
            <a:rPr lang="es-ES" sz="800">
              <a:latin typeface="+mn-lt"/>
              <a:ea typeface="+mn-ea"/>
              <a:cs typeface="+mn-cs"/>
            </a:rPr>
            <a:t>Encuesta al Turismo Receptivo</a:t>
          </a: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2.25514E-17</cdr:x>
      <cdr:y>0.01252</cdr:y>
    </cdr:from>
    <cdr:to>
      <cdr:x>1</cdr:x>
      <cdr:y>0.06977</cdr:y>
    </cdr:to>
    <cdr:sp macro="" textlink="[1]actualizaciones!$A$4">
      <cdr:nvSpPr>
        <cdr:cNvPr id="2" name="1 CuadroTexto"/>
        <cdr:cNvSpPr txBox="1"/>
      </cdr:nvSpPr>
      <cdr:spPr>
        <a:xfrm xmlns:a="http://schemas.openxmlformats.org/drawingml/2006/main">
          <a:off x="66675" y="66675"/>
          <a:ext cx="56102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8669AE77-4C67-4AAF-A3B9-78AEE21BEF7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0.96954</cdr:y>
    </cdr:from>
    <cdr:to>
      <cdr:x>0.76403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162550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rgbClr val="000080"/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0.52587</cdr:x>
      <cdr:y>0.87352</cdr:y>
    </cdr:from>
    <cdr:to>
      <cdr:x>0.99451</cdr:x>
      <cdr:y>0.94687</cdr:y>
    </cdr:to>
    <cdr:sp macro="" textlink="">
      <cdr:nvSpPr>
        <cdr:cNvPr id="12" name="7 CuadroTexto"/>
        <cdr:cNvSpPr txBox="1"/>
      </cdr:nvSpPr>
      <cdr:spPr>
        <a:xfrm xmlns:a="http://schemas.openxmlformats.org/drawingml/2006/main">
          <a:off x="3517901" y="4651031"/>
          <a:ext cx="3135104" cy="390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s-ES" sz="1400">
              <a:solidFill>
                <a:schemeClr val="tx2">
                  <a:lumMod val="75000"/>
                </a:schemeClr>
              </a:solidFill>
            </a:rPr>
            <a:t>Edad media:</a:t>
          </a:r>
          <a:r>
            <a:rPr lang="es-ES" sz="1400" baseline="0">
              <a:solidFill>
                <a:schemeClr val="tx2">
                  <a:lumMod val="75000"/>
                </a:schemeClr>
              </a:solidFill>
            </a:rPr>
            <a:t>             añ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os (</a:t>
          </a:r>
          <a:r>
            <a:rPr lang="es-ES" sz="1600">
              <a:solidFill>
                <a:schemeClr val="tx2">
                  <a:lumMod val="75000"/>
                </a:schemeClr>
              </a:solidFill>
            </a:rPr>
            <a:t>        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puntos)</a:t>
          </a:r>
        </a:p>
      </cdr:txBody>
    </cdr:sp>
  </cdr:relSizeAnchor>
  <cdr:relSizeAnchor xmlns:cdr="http://schemas.openxmlformats.org/drawingml/2006/chartDrawing">
    <cdr:from>
      <cdr:x>0.88024</cdr:x>
      <cdr:y>0.61181</cdr:y>
    </cdr:from>
    <cdr:to>
      <cdr:x>0.99102</cdr:x>
      <cdr:y>0.68694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600700" y="3257550"/>
          <a:ext cx="7048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0.66377</cdr:x>
      <cdr:y>0.88838</cdr:y>
    </cdr:from>
    <cdr:to>
      <cdr:x>0.76107</cdr:x>
      <cdr:y>0.93847</cdr:y>
    </cdr:to>
    <cdr:sp macro="" textlink="Edad!$T$12">
      <cdr:nvSpPr>
        <cdr:cNvPr id="6" name="5 CuadroTexto"/>
        <cdr:cNvSpPr txBox="1"/>
      </cdr:nvSpPr>
      <cdr:spPr>
        <a:xfrm xmlns:a="http://schemas.openxmlformats.org/drawingml/2006/main">
          <a:off x="4440409" y="4730141"/>
          <a:ext cx="650909" cy="266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BE6A66B-0D0B-4CE5-9BC1-81BFD8D84483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49,6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0.80955</cdr:x>
      <cdr:y>0.88074</cdr:y>
    </cdr:from>
    <cdr:to>
      <cdr:x>0.89937</cdr:x>
      <cdr:y>0.93441</cdr:y>
    </cdr:to>
    <cdr:sp macro="" textlink="Edad!$U$12">
      <cdr:nvSpPr>
        <cdr:cNvPr id="7" name="6 CuadroTexto"/>
        <cdr:cNvSpPr txBox="1"/>
      </cdr:nvSpPr>
      <cdr:spPr>
        <a:xfrm xmlns:a="http://schemas.openxmlformats.org/drawingml/2006/main">
          <a:off x="5415635" y="4689480"/>
          <a:ext cx="600872" cy="285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F8C179-80F5-42A6-ADF1-283E557C6716}" type="TxLink">
            <a:rPr lang="es-ES" sz="1400" b="1">
              <a:solidFill>
                <a:schemeClr val="tx2">
                  <a:lumMod val="75000"/>
                </a:schemeClr>
              </a:solidFill>
            </a:rPr>
            <a:pPr/>
            <a:t>-1,2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26</xdr:row>
      <xdr:rowOff>0</xdr:rowOff>
    </xdr:from>
    <xdr:to>
      <xdr:col>20</xdr:col>
      <xdr:colOff>329648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72175" y="5467350"/>
          <a:ext cx="3177623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58"/>
  <sheetViews>
    <sheetView showGridLines="0" tabSelected="1" zoomScaleNormal="100" workbookViewId="0"/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10" ht="25.5" customHeight="1"/>
    <row r="4" spans="2:10" ht="18" customHeight="1">
      <c r="C4" s="401" t="s">
        <v>0</v>
      </c>
      <c r="D4" s="401"/>
      <c r="E4" s="401"/>
      <c r="F4" s="401"/>
      <c r="G4" s="401"/>
      <c r="H4" s="2"/>
    </row>
    <row r="5" spans="2:10" ht="18" customHeight="1">
      <c r="C5" s="402" t="s">
        <v>1</v>
      </c>
      <c r="D5" s="402"/>
      <c r="E5" s="402"/>
      <c r="F5" s="402"/>
      <c r="G5" s="402"/>
      <c r="H5" s="2"/>
    </row>
    <row r="6" spans="2:10" ht="20.100000000000001" customHeight="1">
      <c r="C6" s="403" t="s">
        <v>2</v>
      </c>
      <c r="D6" s="403"/>
      <c r="E6" s="403"/>
      <c r="F6" s="403"/>
      <c r="G6" s="403"/>
      <c r="H6" s="2"/>
    </row>
    <row r="7" spans="2:10" ht="15" customHeight="1">
      <c r="B7" s="3"/>
      <c r="C7" s="400" t="s">
        <v>3</v>
      </c>
      <c r="D7" s="400"/>
      <c r="E7" s="400"/>
      <c r="F7" s="400"/>
      <c r="G7" s="400"/>
      <c r="H7" s="2"/>
    </row>
    <row r="8" spans="2:10" ht="15" customHeight="1">
      <c r="B8" s="3"/>
      <c r="C8" s="399" t="s">
        <v>4</v>
      </c>
      <c r="D8" s="399"/>
      <c r="E8" s="399"/>
      <c r="F8" s="399"/>
      <c r="G8" s="399"/>
      <c r="H8" s="2"/>
    </row>
    <row r="9" spans="2:10" ht="15" customHeight="1">
      <c r="B9" s="3"/>
      <c r="C9" s="399" t="s">
        <v>5</v>
      </c>
      <c r="D9" s="399"/>
      <c r="E9" s="399"/>
      <c r="F9" s="399"/>
      <c r="G9" s="399"/>
      <c r="H9" s="2"/>
    </row>
    <row r="10" spans="2:10" ht="15" customHeight="1">
      <c r="B10" s="3"/>
      <c r="C10" s="399" t="s">
        <v>6</v>
      </c>
      <c r="D10" s="399"/>
      <c r="E10" s="399"/>
      <c r="F10" s="399"/>
      <c r="G10" s="399"/>
      <c r="H10" s="2"/>
    </row>
    <row r="11" spans="2:10" ht="15" customHeight="1">
      <c r="B11" s="3"/>
      <c r="C11" s="399" t="s">
        <v>7</v>
      </c>
      <c r="D11" s="399"/>
      <c r="E11" s="399"/>
      <c r="F11" s="399"/>
      <c r="G11" s="399"/>
      <c r="H11" s="2"/>
    </row>
    <row r="12" spans="2:10" ht="15" customHeight="1">
      <c r="B12" s="3"/>
      <c r="C12" s="399" t="s">
        <v>8</v>
      </c>
      <c r="D12" s="399"/>
      <c r="E12" s="399"/>
      <c r="F12" s="399"/>
      <c r="G12" s="399"/>
      <c r="H12" s="2"/>
    </row>
    <row r="13" spans="2:10" ht="15" customHeight="1">
      <c r="B13" s="3"/>
      <c r="C13" s="399" t="s">
        <v>9</v>
      </c>
      <c r="D13" s="399"/>
      <c r="E13" s="399"/>
      <c r="F13" s="399"/>
      <c r="G13" s="399"/>
      <c r="H13" s="2"/>
    </row>
    <row r="14" spans="2:10" ht="15" customHeight="1">
      <c r="B14" s="3"/>
      <c r="C14" s="399" t="s">
        <v>10</v>
      </c>
      <c r="D14" s="399"/>
      <c r="E14" s="399"/>
      <c r="F14" s="399"/>
      <c r="G14" s="399"/>
      <c r="H14" s="2"/>
      <c r="J14" s="4"/>
    </row>
    <row r="15" spans="2:10" ht="15" customHeight="1">
      <c r="B15" s="3"/>
      <c r="C15" s="399" t="s">
        <v>11</v>
      </c>
      <c r="D15" s="399"/>
      <c r="E15" s="399"/>
      <c r="F15" s="399"/>
      <c r="G15" s="399"/>
      <c r="H15" s="2"/>
    </row>
    <row r="16" spans="2:10" ht="15" customHeight="1">
      <c r="B16" s="3"/>
      <c r="C16" s="399" t="s">
        <v>12</v>
      </c>
      <c r="D16" s="399"/>
      <c r="E16" s="399"/>
      <c r="F16" s="399"/>
      <c r="G16" s="399"/>
      <c r="H16" s="398"/>
      <c r="J16" s="4"/>
    </row>
    <row r="17" spans="2:12" ht="15" customHeight="1">
      <c r="B17" s="3"/>
      <c r="C17" s="399" t="s">
        <v>13</v>
      </c>
      <c r="D17" s="399"/>
      <c r="E17" s="399"/>
      <c r="F17" s="399"/>
      <c r="G17" s="399"/>
      <c r="H17" s="2"/>
    </row>
    <row r="18" spans="2:12" ht="15" customHeight="1">
      <c r="B18" s="3"/>
      <c r="C18" s="399" t="s">
        <v>14</v>
      </c>
      <c r="D18" s="399"/>
      <c r="E18" s="399"/>
      <c r="F18" s="399"/>
      <c r="G18" s="399"/>
      <c r="H18" s="2"/>
    </row>
    <row r="19" spans="2:12" ht="15" customHeight="1">
      <c r="B19" s="3"/>
      <c r="C19" s="399" t="s">
        <v>15</v>
      </c>
      <c r="D19" s="399"/>
      <c r="E19" s="399"/>
      <c r="F19" s="399"/>
      <c r="G19" s="399"/>
      <c r="H19" s="2"/>
    </row>
    <row r="20" spans="2:12" ht="15" customHeight="1">
      <c r="B20" s="3"/>
      <c r="C20" s="399" t="s">
        <v>16</v>
      </c>
      <c r="D20" s="399"/>
      <c r="E20" s="399"/>
      <c r="F20" s="399"/>
      <c r="G20" s="399"/>
      <c r="H20" s="2"/>
    </row>
    <row r="21" spans="2:12" ht="15" customHeight="1">
      <c r="B21" s="3"/>
      <c r="C21" s="399" t="s">
        <v>17</v>
      </c>
      <c r="D21" s="399"/>
      <c r="E21" s="399"/>
      <c r="F21" s="399"/>
      <c r="G21" s="399"/>
      <c r="H21" s="2"/>
      <c r="J21" s="4"/>
    </row>
    <row r="22" spans="2:12" ht="15" customHeight="1">
      <c r="B22" s="3"/>
      <c r="C22" s="399" t="s">
        <v>18</v>
      </c>
      <c r="D22" s="399"/>
      <c r="E22" s="399"/>
      <c r="F22" s="399"/>
      <c r="G22" s="399"/>
      <c r="H22" s="2"/>
    </row>
    <row r="23" spans="2:12" ht="15" customHeight="1">
      <c r="B23" s="3"/>
      <c r="C23" s="399" t="s">
        <v>19</v>
      </c>
      <c r="D23" s="399"/>
      <c r="E23" s="399"/>
      <c r="F23" s="399"/>
      <c r="G23" s="399"/>
      <c r="H23" s="2"/>
    </row>
    <row r="24" spans="2:12" ht="15" customHeight="1">
      <c r="B24" s="3"/>
      <c r="C24" s="399" t="s">
        <v>20</v>
      </c>
      <c r="D24" s="399"/>
      <c r="E24" s="399"/>
      <c r="F24" s="399"/>
      <c r="G24" s="399"/>
      <c r="H24" s="2"/>
    </row>
    <row r="25" spans="2:12" ht="15" customHeight="1">
      <c r="B25" s="3"/>
      <c r="C25" s="399" t="s">
        <v>21</v>
      </c>
      <c r="D25" s="399"/>
      <c r="E25" s="399"/>
      <c r="F25" s="399"/>
      <c r="G25" s="399"/>
      <c r="H25" s="2"/>
    </row>
    <row r="26" spans="2:12" ht="15" customHeight="1">
      <c r="B26" s="3"/>
      <c r="C26" s="399" t="s">
        <v>22</v>
      </c>
      <c r="D26" s="399"/>
      <c r="E26" s="399"/>
      <c r="F26" s="399"/>
      <c r="G26" s="399"/>
      <c r="H26" s="2"/>
      <c r="L26" s="4"/>
    </row>
    <row r="27" spans="2:12" ht="15" customHeight="1">
      <c r="B27" s="3"/>
      <c r="C27" s="399" t="s">
        <v>23</v>
      </c>
      <c r="D27" s="399"/>
      <c r="E27" s="399"/>
      <c r="F27" s="399"/>
      <c r="G27" s="399"/>
      <c r="H27" s="2"/>
    </row>
    <row r="28" spans="2:12" ht="15" customHeight="1">
      <c r="B28" s="3"/>
      <c r="C28" s="399" t="s">
        <v>24</v>
      </c>
      <c r="D28" s="399"/>
      <c r="E28" s="399"/>
      <c r="F28" s="399"/>
      <c r="G28" s="399"/>
      <c r="H28" s="2"/>
      <c r="L28" s="4"/>
    </row>
    <row r="29" spans="2:12" ht="15" customHeight="1">
      <c r="B29" s="3"/>
      <c r="C29" s="399" t="s">
        <v>25</v>
      </c>
      <c r="D29" s="399"/>
      <c r="E29" s="399"/>
      <c r="F29" s="399"/>
      <c r="G29" s="399"/>
      <c r="H29" s="2"/>
    </row>
    <row r="30" spans="2:12" ht="15" customHeight="1">
      <c r="B30" s="3"/>
      <c r="C30" s="399" t="s">
        <v>26</v>
      </c>
      <c r="D30" s="399"/>
      <c r="E30" s="399"/>
      <c r="F30" s="399"/>
      <c r="G30" s="399"/>
      <c r="H30" s="2"/>
    </row>
    <row r="31" spans="2:12" ht="15" customHeight="1">
      <c r="B31" s="3"/>
      <c r="C31" s="399" t="s">
        <v>27</v>
      </c>
      <c r="D31" s="399"/>
      <c r="E31" s="399"/>
      <c r="F31" s="399"/>
      <c r="G31" s="399"/>
      <c r="H31" s="2"/>
    </row>
    <row r="32" spans="2:12" ht="15" customHeight="1">
      <c r="B32" s="3"/>
      <c r="C32" s="399" t="s">
        <v>28</v>
      </c>
      <c r="D32" s="399"/>
      <c r="E32" s="399"/>
      <c r="F32" s="399"/>
      <c r="G32" s="399"/>
      <c r="H32" s="2"/>
      <c r="L32" s="4"/>
    </row>
    <row r="33" spans="2:13" ht="15" customHeight="1">
      <c r="B33" s="3"/>
      <c r="C33" s="399" t="s">
        <v>29</v>
      </c>
      <c r="D33" s="399"/>
      <c r="E33" s="399"/>
      <c r="F33" s="399"/>
      <c r="G33" s="399"/>
      <c r="H33" s="2"/>
    </row>
    <row r="34" spans="2:13" ht="15" customHeight="1">
      <c r="B34" s="3"/>
      <c r="C34" s="399" t="s">
        <v>30</v>
      </c>
      <c r="D34" s="399"/>
      <c r="E34" s="399"/>
      <c r="F34" s="399"/>
      <c r="G34" s="399"/>
      <c r="H34" s="2"/>
      <c r="L34" s="4"/>
    </row>
    <row r="35" spans="2:13" ht="15" customHeight="1">
      <c r="B35" s="3"/>
      <c r="C35" s="399" t="s">
        <v>31</v>
      </c>
      <c r="D35" s="399"/>
      <c r="E35" s="399"/>
      <c r="F35" s="399"/>
      <c r="G35" s="399"/>
      <c r="H35" s="2"/>
    </row>
    <row r="36" spans="2:13" ht="15" customHeight="1">
      <c r="B36" s="3"/>
      <c r="C36" s="399" t="s">
        <v>32</v>
      </c>
      <c r="D36" s="399"/>
      <c r="E36" s="399"/>
      <c r="F36" s="399"/>
      <c r="G36" s="399"/>
      <c r="H36" s="2"/>
      <c r="M36" s="4"/>
    </row>
    <row r="37" spans="2:13" ht="15" customHeight="1">
      <c r="B37" s="3"/>
      <c r="C37" s="399" t="s">
        <v>33</v>
      </c>
      <c r="D37" s="399"/>
      <c r="E37" s="399"/>
      <c r="F37" s="399"/>
      <c r="G37" s="399"/>
      <c r="H37" s="2"/>
    </row>
    <row r="38" spans="2:13" ht="15" customHeight="1">
      <c r="B38" s="3"/>
      <c r="C38" s="399" t="s">
        <v>34</v>
      </c>
      <c r="D38" s="399"/>
      <c r="E38" s="399"/>
      <c r="F38" s="399"/>
      <c r="G38" s="399"/>
      <c r="H38" s="2"/>
    </row>
    <row r="39" spans="2:13" ht="15" customHeight="1">
      <c r="B39" s="3"/>
      <c r="C39" s="399" t="s">
        <v>35</v>
      </c>
      <c r="D39" s="399"/>
      <c r="E39" s="399"/>
      <c r="F39" s="399"/>
      <c r="G39" s="399"/>
      <c r="H39" s="2"/>
    </row>
    <row r="40" spans="2:13" ht="15" customHeight="1">
      <c r="B40" s="3"/>
      <c r="C40" s="400" t="s">
        <v>36</v>
      </c>
      <c r="D40" s="400"/>
      <c r="E40" s="400"/>
      <c r="F40" s="400"/>
      <c r="G40" s="400"/>
      <c r="H40" s="2"/>
    </row>
    <row r="41" spans="2:13" ht="15" customHeight="1">
      <c r="B41" s="3"/>
      <c r="C41" s="399" t="s">
        <v>37</v>
      </c>
      <c r="D41" s="399"/>
      <c r="E41" s="399"/>
      <c r="F41" s="399"/>
      <c r="G41" s="399"/>
      <c r="H41" s="2"/>
    </row>
    <row r="42" spans="2:13" ht="15" customHeight="1">
      <c r="B42" s="3"/>
      <c r="C42" s="399" t="s">
        <v>38</v>
      </c>
      <c r="D42" s="399"/>
      <c r="E42" s="399"/>
      <c r="F42" s="399"/>
      <c r="G42" s="399"/>
      <c r="H42" s="2"/>
    </row>
    <row r="43" spans="2:13" ht="15" customHeight="1">
      <c r="B43" s="3"/>
      <c r="C43" s="399" t="s">
        <v>39</v>
      </c>
      <c r="D43" s="399"/>
      <c r="E43" s="399"/>
      <c r="F43" s="399"/>
      <c r="G43" s="399"/>
      <c r="H43" s="2"/>
    </row>
    <row r="44" spans="2:13" ht="15" customHeight="1">
      <c r="B44" s="3"/>
      <c r="C44" s="399" t="s">
        <v>40</v>
      </c>
      <c r="D44" s="399"/>
      <c r="E44" s="399"/>
      <c r="F44" s="399"/>
      <c r="G44" s="399"/>
      <c r="H44" s="2"/>
    </row>
    <row r="45" spans="2:13" ht="15" customHeight="1">
      <c r="B45" s="3"/>
      <c r="C45" s="399" t="s">
        <v>41</v>
      </c>
      <c r="D45" s="399"/>
      <c r="E45" s="399"/>
      <c r="F45" s="399"/>
      <c r="G45" s="399"/>
      <c r="H45" s="2"/>
    </row>
    <row r="46" spans="2:13" ht="15" customHeight="1">
      <c r="B46" s="3"/>
      <c r="C46" s="399" t="s">
        <v>42</v>
      </c>
      <c r="D46" s="399"/>
      <c r="E46" s="399"/>
      <c r="F46" s="399"/>
      <c r="G46" s="399"/>
      <c r="H46" s="2"/>
    </row>
    <row r="47" spans="2:13" ht="15" customHeight="1">
      <c r="B47" s="3"/>
      <c r="C47" s="399" t="s">
        <v>43</v>
      </c>
      <c r="D47" s="399"/>
      <c r="E47" s="399"/>
      <c r="F47" s="399"/>
      <c r="G47" s="399"/>
      <c r="H47" s="2"/>
    </row>
    <row r="48" spans="2:13" ht="15" customHeight="1">
      <c r="B48" s="3"/>
      <c r="C48" s="399" t="s">
        <v>44</v>
      </c>
      <c r="D48" s="399"/>
      <c r="E48" s="399"/>
      <c r="F48" s="399"/>
      <c r="G48" s="399"/>
      <c r="H48" s="2"/>
    </row>
    <row r="49" spans="2:8" ht="15" customHeight="1">
      <c r="B49" s="3"/>
      <c r="C49" s="399" t="s">
        <v>45</v>
      </c>
      <c r="D49" s="399"/>
      <c r="E49" s="399"/>
      <c r="F49" s="399"/>
      <c r="G49" s="399"/>
      <c r="H49" s="2"/>
    </row>
    <row r="50" spans="2:8">
      <c r="B50" s="3"/>
      <c r="C50" s="399" t="s">
        <v>46</v>
      </c>
      <c r="D50" s="399"/>
      <c r="E50" s="399"/>
      <c r="F50" s="399"/>
      <c r="G50" s="399"/>
      <c r="H50" s="2"/>
    </row>
    <row r="51" spans="2:8">
      <c r="B51" s="3"/>
      <c r="C51" s="399" t="s">
        <v>47</v>
      </c>
      <c r="D51" s="399"/>
      <c r="E51" s="399"/>
      <c r="F51" s="399"/>
      <c r="G51" s="399"/>
      <c r="H51" s="2"/>
    </row>
    <row r="52" spans="2:8">
      <c r="B52" s="3"/>
      <c r="C52" s="399" t="s">
        <v>48</v>
      </c>
      <c r="D52" s="399"/>
      <c r="E52" s="399"/>
      <c r="F52" s="399"/>
      <c r="G52" s="399"/>
      <c r="H52" s="2"/>
    </row>
    <row r="53" spans="2:8">
      <c r="B53" s="3"/>
      <c r="C53" s="399" t="s">
        <v>49</v>
      </c>
      <c r="D53" s="399"/>
      <c r="E53" s="399"/>
      <c r="F53" s="399"/>
      <c r="G53" s="399"/>
      <c r="H53" s="2"/>
    </row>
    <row r="54" spans="2:8">
      <c r="B54" s="3"/>
      <c r="C54" s="399" t="s">
        <v>50</v>
      </c>
      <c r="D54" s="399"/>
      <c r="E54" s="399"/>
      <c r="F54" s="399"/>
      <c r="G54" s="399"/>
      <c r="H54" s="2"/>
    </row>
    <row r="55" spans="2:8">
      <c r="C55" s="2"/>
      <c r="D55" s="2"/>
      <c r="E55" s="2"/>
      <c r="F55" s="2"/>
      <c r="G55" s="2"/>
      <c r="H55" s="2"/>
    </row>
    <row r="56" spans="2:8">
      <c r="C56" s="2"/>
      <c r="D56" s="2"/>
      <c r="E56" s="2"/>
      <c r="F56" s="2"/>
      <c r="G56" s="2"/>
      <c r="H56" s="2"/>
    </row>
    <row r="58" spans="2:8">
      <c r="H58" s="5"/>
    </row>
  </sheetData>
  <mergeCells count="51">
    <mergeCell ref="C9:G9"/>
    <mergeCell ref="C4:G4"/>
    <mergeCell ref="C5:G5"/>
    <mergeCell ref="C6:G6"/>
    <mergeCell ref="C7:G7"/>
    <mergeCell ref="C8:G8"/>
    <mergeCell ref="C20:G20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44:G44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51:G51"/>
    <mergeCell ref="C52:G52"/>
    <mergeCell ref="C53:G53"/>
    <mergeCell ref="C54:G54"/>
    <mergeCell ref="C45:G45"/>
    <mergeCell ref="C46:G46"/>
    <mergeCell ref="C47:G47"/>
    <mergeCell ref="C48:G48"/>
    <mergeCell ref="C49:G49"/>
    <mergeCell ref="C50:G50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display="GRUPO VACACIONAL"/>
    <hyperlink ref="C13:G13" location="GASTO!A1" tooltip="GASTO EN ORIGEN Y DESTINO" display="GASTO EN ORIGEN Y DESTINO"/>
    <hyperlink ref="C15:G15" location="'Gasto partidas'!A1" tooltip="GASTO EN DESTINO SEGÚN CONCEPTOS" display="GASTO EN DESTINO SEGÚN CONCEPTOS"/>
    <hyperlink ref="C17:G17" location="'Evolución gasto (nacionalidad) '!A1" tooltip="GASTO SEGÚN MERCADOS" display="GASTO SEGÚN MERCADOS"/>
    <hyperlink ref="C20:G20" location="fidelidad!A1" display="NIVEL DE FIDELIDAD POR MERCADOS"/>
    <hyperlink ref="C22:G22" location="'Zonas de aloja Total y País '!A1" tooltip="ZONA DE ALOJAMIENTO" display="ZONA DE ALOJAMIENTO"/>
    <hyperlink ref="C24:G24" location="'Tipo de alojamiento'!A1" display="TIPO DE ALOJAMIENTO"/>
    <hyperlink ref="C26:G26" location="'fórmula de contratación'!A1" tooltip="FORMULA DE CONTRATACIÓN DEL VUELO Y EL ALOJAMIENTO" display="FORMULA DE CONTRATACIÓN DEL VUELO Y EL ALOJAMIENTO"/>
    <hyperlink ref="C30:G30" location="'Uso de internet'!A1" tooltip="USO INTERNET" display="USO INTERNET"/>
    <hyperlink ref="C32:G32" location="'Actividades realizadas '!A1" tooltip="ACTIVIDADES REALIZADAS" display="ACTIVIDADES REALIZADAS"/>
    <hyperlink ref="C34:G34" location="'Excursiones realizadas'!A1" tooltip="EXCURSIONES REALIZADAS" display="EXCURSIONES REALIZADAS"/>
    <hyperlink ref="C36:G36" location="Motivación!A1" tooltip="MOTIVOS ELECCIÓN TENERIFE" display="MOTIVOS ELECCIÓN TENERIFE"/>
    <hyperlink ref="C37:G37" location="'Índice satisfacción agrupad '!A1" tooltip="SATISFACCIÓN" display="SATISFACCIÓN"/>
    <hyperlink ref="C38:G38" location="satisfacción!A1" tooltip="SATISFACCIÓN DETALLADA" display="SATISFACCIÓN DETALLADA"/>
    <hyperlink ref="C18:G18" location="'Gasto y estimación de ingresos '!A1" tooltip="GASTO Y ESTIMACIÓN DE INGRESOS" display="GASTO Y ESTIMACIÓN DE INGRESOS"/>
    <hyperlink ref="C28:G28" location="'Servi contrata origen '!A1" tooltip="SERVICIOS CONTRATADOS EN ORIGEN" display="SERVICIOS CONTRATADOS EN ORIGEN"/>
    <hyperlink ref="C41:G41" location="'EDAD GRAFICA 1 '!A1" tooltip="GRÁFICA DE LOS GRUPOS DE EDAD (1)" display="GRÁFICA DE LOS GRUPOS DE EDAD (1)"/>
    <hyperlink ref="C42:G42" location="'EDAD GRAFICA 2 '!A1" tooltip="GRÁFICA DE LOS GRUPOS DE EDAD (2)" display="GRÁFICA DE LOS GRUPOS DE EDAD (2)"/>
    <hyperlink ref="C44:G44" location="'GRAFICO RENTA X NACIONAL'!A1" tooltip="GRÁFICA NIVEL DE RENTA DEL TURISTA POR MERCADOS" display="GRÁFICA NIVEL DE RENTA DEL TURISTA POR MERCADOS"/>
    <hyperlink ref="C45:G45" location="'GRAFICA Acompañantes'!A1" tooltip="GRÁFICA GRUPO VACACIONAL" display="GRÁFICA GRUPO VACACIONAL"/>
    <hyperlink ref="C46:G46" location="'GRAFICA GASTO'!A1" tooltip="GRÁFICA GASTO EN ORIGEN Y DESTINO" display="GRÁFICA GASTO EN ORIGEN Y DESTINO"/>
    <hyperlink ref="C47:G47" location="'GRAFICA GASTO PARTIDA'!A1" tooltip="GRÁFICA GASTO EN DESTINO SEGÚN PARTIDAS" display="GRÁFICA GASTO EN DESTINO SEGÚN PARTIDAS"/>
    <hyperlink ref="C48:G48" location="'GRAFICA FIDELIDAD'!A1" tooltip="GRÁFICA FIDELIDAD POR MERCADOS" display="GRÁFICA FIDELIDAD POR MERCADOS"/>
    <hyperlink ref="C49:G49" location="'GRAFICA ZONAS ALOJA PAIS'!A1" tooltip="GRÁFICA ZONA DE ALOJAMIENTO" display="GRÁFICA ZONA DE ALOJAMIENTO"/>
    <hyperlink ref="C51:G51" location="'gráfica tipo alojamiento'!A1" tooltip="GRÁFICA TIPO DE ALOJAMIENTO" display="GRÁFICA TIPO DE ALOJAMIENTO"/>
    <hyperlink ref="C53:G53" location="'gráfica motivación'!A1" tooltip="GRÁFICA MOTIVOS ELECCIÓN TENERIFE" display="GRÁFICA MOTIVOS ELECCIÓN TENERIFE"/>
    <hyperlink ref="C54:G54" location="'grafica indice de satisfacción'!A1" tooltip="GRÁFICA SATISFACCIÓN" display="GRÁFICA SATISFACCIÓN"/>
    <hyperlink ref="C27:G27" location="'fórmula de contratación por mer'!A1" tooltip="FORMULA DE CONTRATACIÓN DEL VUELO Y EL ALOJAMIENTO" display="FORMULA DE CONTRATACIÓN POR MERCADOS"/>
    <hyperlink ref="C9:G9" location="'edad por mercados'!A1" tooltip="EDAD MEDIA DE LOS TURISTAS POR MERCADOS" display="EDAD MEDIA DE LOS TURISTAS POR MERCADOS"/>
    <hyperlink ref="C43:G43" location="'GRAFICA EDAD POR MERCADOS'!A1" tooltip="GRÁFICA DE LOS GRUPOS DE EDAD (2)" display="GRÁFICA EDAD MEDIA DE LOS TURISTAS POR MERCADOS"/>
    <hyperlink ref="C23:G23" location="'estancia media nacionalidades'!A1" tooltip="ESTANCIA MEDIA POR MERCADOS" display="ESTANCIA MEDIA POR MERCADOS"/>
    <hyperlink ref="C50:G50" location="'GRAFICA estancia media nac'!A1" display="GRÁFICA ESTANCIA MEDIA POR MERCADOS"/>
    <hyperlink ref="C29:G29" location="'escala nacionalidad'!A1" tooltip="SERVICIOS CONTRATADOS EN ORIGEN" display="TURISTAS QUE REALIZAN ESCALA EN SU VIAJE POR MERCADOS"/>
    <hyperlink ref="C52:G52" location="'GRAFICA ESCALA nac'!A1" tooltip="GRÁFICA TIPO DE ALOJAMIENTO" display="GRÁFICA REALIZACIÓN DE ESCALA EN EL VIAJE POR MERCADOS"/>
    <hyperlink ref="C31:G31" location="'internet nacionalidad'!A1" tooltip="USO INTERNET" display="USO INTERNET POR MERCADOS"/>
    <hyperlink ref="C33:G33" location="'actividades nacionalidad'!A1" tooltip="ACTIVIDADES REALIZADAS" display="ACTIVIDADES REALIZADAS POR MERCADOS"/>
    <hyperlink ref="C35:G35" location="'excursiones nacionalidad'!A1" tooltip="EXCURSIONES REALIZADAS" display="EXCURSIONES REALIZADAS POR MERCADOS"/>
    <hyperlink ref="C19:G19" location="'estimación de ingresos por merc'!A1" tooltip="GASTO Y ESTIMACIÓN DE INGRESOS" display="GASTO Y ESTIMACIÓN DE INGRESOS POR NACIONALIDAD"/>
    <hyperlink ref="C25" location="'uso coche '!A1" display="USO DE COCHE "/>
    <hyperlink ref="C39" location="'aspectos negativos'!A1" display="ASPECTOS NEGATIVOS DEL VIAJE"/>
    <hyperlink ref="C21:G21" location="fidelidad!B36" display="NIVEL DE FIDELIDAD POR MERCADOS (Últimos 5 años)"/>
    <hyperlink ref="C14" location="'GASTO origen desglose'!A1" display="GASTO EN ORIGEN SEGÚN SERVICIOS CONTRATADOS"/>
    <hyperlink ref="C16" location="'Gasto partidas QUIENES GASTAN'!A1" display="GASTO MEDIO EN DESTINO SEGÚN CONCEPTOS DE QUIÉNES GASTAN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23"/>
  <sheetViews>
    <sheetView showGridLines="0" zoomScaleNormal="100" workbookViewId="0"/>
  </sheetViews>
  <sheetFormatPr baseColWidth="10" defaultRowHeight="12.75"/>
  <cols>
    <col min="1" max="1" width="19.5703125" customWidth="1"/>
    <col min="3" max="3" width="22.5703125" customWidth="1"/>
    <col min="4" max="10" width="9.7109375" customWidth="1"/>
    <col min="11" max="12" width="8.5703125" hidden="1" customWidth="1"/>
    <col min="13" max="13" width="10.7109375" hidden="1" customWidth="1"/>
    <col min="14" max="14" width="11.42578125" hidden="1" customWidth="1"/>
    <col min="15" max="15" width="12.85546875" hidden="1" customWidth="1"/>
    <col min="16" max="19" width="11.42578125" style="86" hidden="1" customWidth="1"/>
    <col min="20" max="21" width="13.85546875" bestFit="1" customWidth="1"/>
    <col min="22" max="22" width="12" bestFit="1" customWidth="1"/>
    <col min="23" max="24" width="14.85546875" bestFit="1" customWidth="1"/>
  </cols>
  <sheetData>
    <row r="2" spans="3:22" ht="34.5" customHeight="1"/>
    <row r="4" spans="3:22" ht="18" customHeight="1">
      <c r="C4" s="404" t="s">
        <v>127</v>
      </c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</row>
    <row r="5" spans="3:22" ht="15" customHeight="1">
      <c r="C5" s="37"/>
      <c r="D5" s="7">
        <v>2007</v>
      </c>
      <c r="E5" s="7">
        <v>2008</v>
      </c>
      <c r="F5" s="7">
        <v>2009</v>
      </c>
      <c r="G5" s="7">
        <v>2010</v>
      </c>
      <c r="H5" s="87" t="s">
        <v>547</v>
      </c>
      <c r="I5" s="87" t="s">
        <v>548</v>
      </c>
      <c r="J5" s="87" t="s">
        <v>354</v>
      </c>
      <c r="K5" s="8" t="s">
        <v>144</v>
      </c>
      <c r="L5" s="8" t="s">
        <v>145</v>
      </c>
      <c r="M5" s="8" t="s">
        <v>94</v>
      </c>
      <c r="N5" s="8" t="s">
        <v>162</v>
      </c>
      <c r="O5" s="8" t="s">
        <v>163</v>
      </c>
      <c r="P5" s="8" t="s">
        <v>274</v>
      </c>
      <c r="Q5" s="8" t="s">
        <v>233</v>
      </c>
      <c r="R5" s="8" t="s">
        <v>234</v>
      </c>
      <c r="S5" s="8" t="s">
        <v>275</v>
      </c>
      <c r="T5" s="7" t="s">
        <v>52</v>
      </c>
      <c r="U5" s="7" t="s">
        <v>1</v>
      </c>
      <c r="V5" s="8" t="s">
        <v>108</v>
      </c>
    </row>
    <row r="6" spans="3:22" ht="15" customHeight="1">
      <c r="C6" s="88" t="s">
        <v>128</v>
      </c>
      <c r="D6" s="10">
        <v>54.345454545454501</v>
      </c>
      <c r="E6" s="10">
        <v>55.145454545454548</v>
      </c>
      <c r="F6" s="10">
        <v>56.1</v>
      </c>
      <c r="G6" s="10">
        <v>56.572727272727271</v>
      </c>
      <c r="H6" s="11">
        <f t="shared" ref="H6:I11" si="0">E6/D6-1</f>
        <v>1.4720642355303681E-2</v>
      </c>
      <c r="I6" s="11">
        <f t="shared" si="0"/>
        <v>1.7309594460929834E-2</v>
      </c>
      <c r="J6" s="11">
        <f>IFERROR(G6/F6-1,"-")</f>
        <v>8.4265111003078985E-3</v>
      </c>
      <c r="K6" s="40">
        <v>57.204783258594915</v>
      </c>
      <c r="L6" s="40">
        <v>59.002853281273467</v>
      </c>
      <c r="M6" s="41">
        <f t="shared" ref="M6:M14" si="1">L6/K6-1</f>
        <v>3.1432162141937559E-2</v>
      </c>
      <c r="N6" s="40">
        <v>56.565281899109792</v>
      </c>
      <c r="O6" s="40">
        <v>58.768209478148627</v>
      </c>
      <c r="P6" s="41">
        <f t="shared" ref="P6:P11" si="2">O6/N6-1</f>
        <v>3.8944870512056973E-2</v>
      </c>
      <c r="Q6" s="40">
        <v>55.205663371170509</v>
      </c>
      <c r="R6" s="40">
        <v>55.73770491803279</v>
      </c>
      <c r="S6" s="41">
        <f t="shared" ref="S6:S11" si="3">R6/Q6-1</f>
        <v>9.637445044091697E-3</v>
      </c>
      <c r="T6" s="10">
        <v>60.877131917855898</v>
      </c>
      <c r="U6" s="10">
        <v>58.408071748878925</v>
      </c>
      <c r="V6" s="41">
        <f>IFERROR(U6/T6-1,"-")</f>
        <v>-4.0558089568158096E-2</v>
      </c>
    </row>
    <row r="7" spans="3:22" ht="15" customHeight="1">
      <c r="C7" s="88" t="s">
        <v>129</v>
      </c>
      <c r="D7" s="10">
        <v>17.363636363636399</v>
      </c>
      <c r="E7" s="10">
        <v>16.227272727272727</v>
      </c>
      <c r="F7" s="10">
        <v>14.927272727272728</v>
      </c>
      <c r="G7" s="10">
        <v>16.663636363636364</v>
      </c>
      <c r="H7" s="11">
        <f t="shared" si="0"/>
        <v>-6.54450261780124E-2</v>
      </c>
      <c r="I7" s="11">
        <f t="shared" si="0"/>
        <v>-8.0112044817927108E-2</v>
      </c>
      <c r="J7" s="11">
        <f>IFERROR(G7/F7-1,"-")</f>
        <v>0.11632155907429964</v>
      </c>
      <c r="K7" s="40">
        <v>12.541106128550075</v>
      </c>
      <c r="L7" s="40">
        <v>13.32031836612104</v>
      </c>
      <c r="M7" s="41">
        <f t="shared" si="1"/>
        <v>6.213265636888865E-2</v>
      </c>
      <c r="N7" s="40">
        <v>12.926557863501484</v>
      </c>
      <c r="O7" s="40">
        <v>14.346302784436659</v>
      </c>
      <c r="P7" s="41">
        <f t="shared" si="2"/>
        <v>0.10983163003848584</v>
      </c>
      <c r="Q7" s="40">
        <v>15.427804223117295</v>
      </c>
      <c r="R7" s="40">
        <v>17.352762598664238</v>
      </c>
      <c r="S7" s="41">
        <f t="shared" si="3"/>
        <v>0.12477202508588681</v>
      </c>
      <c r="T7" s="10">
        <v>12.600069613644274</v>
      </c>
      <c r="U7" s="10">
        <v>12.929745889387146</v>
      </c>
      <c r="V7" s="41">
        <f t="shared" ref="V7:V14" si="4">IFERROR(U7/T7-1,"-")</f>
        <v>2.616463923230028E-2</v>
      </c>
    </row>
    <row r="8" spans="3:22" ht="15" customHeight="1">
      <c r="C8" s="88" t="s">
        <v>130</v>
      </c>
      <c r="D8" s="10">
        <v>9.2181818181818205</v>
      </c>
      <c r="E8" s="10">
        <v>9.745454545454546</v>
      </c>
      <c r="F8" s="10">
        <v>9.5272727272727273</v>
      </c>
      <c r="G8" s="10">
        <v>8.827272727272728</v>
      </c>
      <c r="H8" s="11">
        <f t="shared" si="0"/>
        <v>5.719921104536474E-2</v>
      </c>
      <c r="I8" s="11">
        <f t="shared" si="0"/>
        <v>-2.2388059701492602E-2</v>
      </c>
      <c r="J8" s="11">
        <f t="shared" ref="J8:J14" si="5">IFERROR(G8/F8-1,"-")</f>
        <v>-7.3473282442747978E-2</v>
      </c>
      <c r="K8" s="40">
        <v>9.4319880418535131</v>
      </c>
      <c r="L8" s="40">
        <v>9.3707763928517789</v>
      </c>
      <c r="M8" s="41">
        <f t="shared" si="1"/>
        <v>-6.4897928973312036E-3</v>
      </c>
      <c r="N8" s="40">
        <v>9.4584569732937691</v>
      </c>
      <c r="O8" s="40">
        <v>8.9433892679328792</v>
      </c>
      <c r="P8" s="41">
        <f t="shared" si="2"/>
        <v>-5.4455785633449327E-2</v>
      </c>
      <c r="Q8" s="40">
        <v>9.5325277676064939</v>
      </c>
      <c r="R8" s="40">
        <v>9.1317547055251982</v>
      </c>
      <c r="S8" s="41">
        <f t="shared" si="3"/>
        <v>-4.2042684988886747E-2</v>
      </c>
      <c r="T8" s="10">
        <v>9.7459101983988869</v>
      </c>
      <c r="U8" s="10">
        <v>10.538116591928251</v>
      </c>
      <c r="V8" s="41">
        <f t="shared" si="4"/>
        <v>8.1286034593209378E-2</v>
      </c>
    </row>
    <row r="9" spans="3:22" ht="15" customHeight="1">
      <c r="C9" s="88" t="s">
        <v>131</v>
      </c>
      <c r="D9" s="10">
        <v>8.7181818181818205</v>
      </c>
      <c r="E9" s="10">
        <v>7.9636363636363638</v>
      </c>
      <c r="F9" s="10">
        <v>7.8090909090909095</v>
      </c>
      <c r="G9" s="10">
        <v>6.290909090909091</v>
      </c>
      <c r="H9" s="11">
        <f t="shared" si="0"/>
        <v>-8.654848800834225E-2</v>
      </c>
      <c r="I9" s="11">
        <f t="shared" si="0"/>
        <v>-1.9406392694063856E-2</v>
      </c>
      <c r="J9" s="11">
        <f t="shared" si="5"/>
        <v>-0.19441210710128054</v>
      </c>
      <c r="K9" s="40">
        <v>8.101644245142003</v>
      </c>
      <c r="L9" s="40">
        <v>7.4185313110076585</v>
      </c>
      <c r="M9" s="41">
        <f t="shared" si="1"/>
        <v>-8.4317814194811103E-2</v>
      </c>
      <c r="N9" s="40">
        <v>8.1973293768545989</v>
      </c>
      <c r="O9" s="40">
        <v>7.8001106398672322</v>
      </c>
      <c r="P9" s="41">
        <f t="shared" si="2"/>
        <v>-4.8457091172757538E-2</v>
      </c>
      <c r="Q9" s="40">
        <v>7.9824240205053094</v>
      </c>
      <c r="R9" s="40">
        <v>6.6909532483302971</v>
      </c>
      <c r="S9" s="41">
        <f t="shared" si="3"/>
        <v>-0.16178929719311741</v>
      </c>
      <c r="T9" s="10">
        <v>7.0309780717020534</v>
      </c>
      <c r="U9" s="10">
        <v>4.521674140508221</v>
      </c>
      <c r="V9" s="41">
        <f t="shared" si="4"/>
        <v>-0.35689258387722178</v>
      </c>
    </row>
    <row r="10" spans="3:22" ht="15" customHeight="1">
      <c r="C10" s="88" t="s">
        <v>132</v>
      </c>
      <c r="D10" s="10">
        <v>5.8545454545454501</v>
      </c>
      <c r="E10" s="10">
        <v>5.3909090909090907</v>
      </c>
      <c r="F10" s="10">
        <v>6.3090909090909095</v>
      </c>
      <c r="G10" s="10">
        <v>5.3909090909090907</v>
      </c>
      <c r="H10" s="11">
        <f t="shared" si="0"/>
        <v>-7.9192546583850221E-2</v>
      </c>
      <c r="I10" s="11">
        <f t="shared" si="0"/>
        <v>0.17032040472175392</v>
      </c>
      <c r="J10" s="11">
        <f t="shared" si="5"/>
        <v>-0.14553314121037475</v>
      </c>
      <c r="K10" s="40">
        <v>7.2047832585949179</v>
      </c>
      <c r="L10" s="40">
        <v>6.3222706112028835</v>
      </c>
      <c r="M10" s="41">
        <f t="shared" si="1"/>
        <v>-0.12248982595545044</v>
      </c>
      <c r="N10" s="40">
        <v>7.2514836795252222</v>
      </c>
      <c r="O10" s="40">
        <v>5.6426332288401255</v>
      </c>
      <c r="P10" s="41">
        <f t="shared" si="2"/>
        <v>-0.22186500332721337</v>
      </c>
      <c r="Q10" s="40">
        <v>6.2858537776150376</v>
      </c>
      <c r="R10" s="40">
        <v>5.1123254401942928</v>
      </c>
      <c r="S10" s="41">
        <f t="shared" si="3"/>
        <v>-0.18669354696093521</v>
      </c>
      <c r="T10" s="10">
        <v>6.3000348068221372</v>
      </c>
      <c r="U10" s="10">
        <v>5.9790732436472345</v>
      </c>
      <c r="V10" s="41">
        <f t="shared" si="4"/>
        <v>-5.0945998397872727E-2</v>
      </c>
    </row>
    <row r="11" spans="3:22" ht="15" customHeight="1">
      <c r="C11" s="88" t="s">
        <v>133</v>
      </c>
      <c r="D11" s="10">
        <v>2.1363636363636398</v>
      </c>
      <c r="E11" s="10">
        <v>3.0181818181818181</v>
      </c>
      <c r="F11" s="10">
        <v>3.0909090909090908</v>
      </c>
      <c r="G11" s="10">
        <v>2.6454545454545455</v>
      </c>
      <c r="H11" s="11">
        <f t="shared" si="0"/>
        <v>0.41276595744680611</v>
      </c>
      <c r="I11" s="11">
        <f t="shared" si="0"/>
        <v>2.4096385542168752E-2</v>
      </c>
      <c r="J11" s="11">
        <f t="shared" si="5"/>
        <v>-0.14411764705882346</v>
      </c>
      <c r="K11" s="40">
        <v>2.8400597907324365</v>
      </c>
      <c r="L11" s="40">
        <v>2.763177654302448</v>
      </c>
      <c r="M11" s="41">
        <f t="shared" si="1"/>
        <v>-2.7070604879822269E-2</v>
      </c>
      <c r="N11" s="40">
        <v>2.9117210682492582</v>
      </c>
      <c r="O11" s="40">
        <v>2.7659966808039829</v>
      </c>
      <c r="P11" s="41">
        <f t="shared" si="2"/>
        <v>-5.0047509369740451E-2</v>
      </c>
      <c r="Q11" s="40">
        <v>3.2466739899914563</v>
      </c>
      <c r="R11" s="40">
        <v>2.7808136004857316</v>
      </c>
      <c r="S11" s="41">
        <f t="shared" si="3"/>
        <v>-0.14348850267745872</v>
      </c>
      <c r="T11" s="10">
        <v>2.6453184824225549</v>
      </c>
      <c r="U11" s="10">
        <v>2.7653213751868462</v>
      </c>
      <c r="V11" s="41">
        <f t="shared" si="4"/>
        <v>4.5364251435764391E-2</v>
      </c>
    </row>
    <row r="12" spans="3:22" ht="15" customHeight="1">
      <c r="C12" s="89" t="s">
        <v>134</v>
      </c>
      <c r="D12" s="90"/>
      <c r="E12" s="90"/>
      <c r="F12" s="90"/>
      <c r="G12" s="90">
        <v>1.5909090909090908</v>
      </c>
      <c r="H12" s="11"/>
      <c r="I12" s="11"/>
      <c r="J12" s="11" t="str">
        <f t="shared" si="5"/>
        <v>-</v>
      </c>
      <c r="K12" s="91">
        <v>0</v>
      </c>
      <c r="L12" s="91">
        <v>0</v>
      </c>
      <c r="M12" s="92" t="e">
        <f t="shared" si="1"/>
        <v>#DIV/0!</v>
      </c>
      <c r="N12" s="91"/>
      <c r="O12" s="91"/>
      <c r="P12" s="92"/>
      <c r="Q12" s="91"/>
      <c r="R12" s="91">
        <v>0.99574984820886459</v>
      </c>
      <c r="S12" s="93" t="str">
        <f>IFERROR(R12/Q12-1,"-")</f>
        <v>-</v>
      </c>
      <c r="T12" s="90">
        <v>0</v>
      </c>
      <c r="U12" s="90">
        <v>2.6905829596412558</v>
      </c>
      <c r="V12" s="77" t="str">
        <f t="shared" si="4"/>
        <v>-</v>
      </c>
    </row>
    <row r="13" spans="3:22" ht="15" customHeight="1">
      <c r="C13" s="88" t="s">
        <v>135</v>
      </c>
      <c r="D13" s="10">
        <v>0.27272727272727298</v>
      </c>
      <c r="E13" s="10">
        <v>0.76363636363636367</v>
      </c>
      <c r="F13" s="10">
        <v>0.8545454545454545</v>
      </c>
      <c r="G13" s="10">
        <v>0.9363636363636364</v>
      </c>
      <c r="H13" s="11">
        <f t="shared" ref="H13:I14" si="6">E13/D13-1</f>
        <v>1.7999999999999976</v>
      </c>
      <c r="I13" s="11">
        <f t="shared" si="6"/>
        <v>0.11904761904761885</v>
      </c>
      <c r="J13" s="11">
        <f t="shared" si="5"/>
        <v>9.5744680851064023E-2</v>
      </c>
      <c r="K13" s="40">
        <v>0.89686098654708524</v>
      </c>
      <c r="L13" s="40">
        <v>1.0211743505030786</v>
      </c>
      <c r="M13" s="41">
        <f t="shared" si="1"/>
        <v>0.13860940081093265</v>
      </c>
      <c r="N13" s="40">
        <v>0.96439169139465875</v>
      </c>
      <c r="O13" s="40">
        <v>1.0141987829614605</v>
      </c>
      <c r="P13" s="41">
        <f>O13/N13-1</f>
        <v>5.1646122640037539E-2</v>
      </c>
      <c r="Q13" s="40">
        <v>0.76894910289271334</v>
      </c>
      <c r="R13" s="40">
        <v>0.94717668488160289</v>
      </c>
      <c r="S13" s="41">
        <f>R13/Q13-1</f>
        <v>0.23178072686269391</v>
      </c>
      <c r="T13" s="10">
        <v>0.8005569091541942</v>
      </c>
      <c r="U13" s="10">
        <v>1.195814648729447</v>
      </c>
      <c r="V13" s="77">
        <f t="shared" si="4"/>
        <v>0.49372847208682669</v>
      </c>
    </row>
    <row r="14" spans="3:22" ht="15" customHeight="1">
      <c r="C14" s="88" t="s">
        <v>136</v>
      </c>
      <c r="D14" s="10">
        <v>2.0909090909090899</v>
      </c>
      <c r="E14" s="10">
        <v>1.7454545454545454</v>
      </c>
      <c r="F14" s="10">
        <v>1.3818181818181818</v>
      </c>
      <c r="G14" s="10">
        <v>1.0818181818181818</v>
      </c>
      <c r="H14" s="11">
        <f t="shared" si="6"/>
        <v>-0.16521739130434743</v>
      </c>
      <c r="I14" s="11">
        <f t="shared" si="6"/>
        <v>-0.20833333333333326</v>
      </c>
      <c r="J14" s="11">
        <f t="shared" si="5"/>
        <v>-0.2171052631578948</v>
      </c>
      <c r="K14" s="40">
        <v>1.7787742899850523</v>
      </c>
      <c r="L14" s="40">
        <v>0.78089803273764835</v>
      </c>
      <c r="M14" s="41">
        <f t="shared" si="1"/>
        <v>-0.56099093789791032</v>
      </c>
      <c r="N14" s="40">
        <v>1.7247774480712166</v>
      </c>
      <c r="O14" s="40">
        <v>0.71915913700903555</v>
      </c>
      <c r="P14" s="41">
        <f>O14/N14-1</f>
        <v>-0.58304235841368612</v>
      </c>
      <c r="Q14" s="40">
        <v>1.550103747101184</v>
      </c>
      <c r="R14" s="40">
        <v>1.2507589556769885</v>
      </c>
      <c r="S14" s="41">
        <f>R14/Q14-1</f>
        <v>-0.19311274615263263</v>
      </c>
      <c r="T14" s="10">
        <v>0</v>
      </c>
      <c r="U14" s="10">
        <v>0.97159940209267559</v>
      </c>
      <c r="V14" s="77" t="str">
        <f t="shared" si="4"/>
        <v>-</v>
      </c>
    </row>
    <row r="15" spans="3:22" ht="42" customHeight="1">
      <c r="C15" s="406" t="s">
        <v>137</v>
      </c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</row>
    <row r="16" spans="3:22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3:21">
      <c r="C17" s="14"/>
      <c r="D17" s="14"/>
      <c r="E17" s="14"/>
      <c r="F17" s="22"/>
      <c r="G17" s="22"/>
      <c r="H17" s="14"/>
      <c r="I17" s="14"/>
      <c r="J17" s="14"/>
      <c r="K17" s="14"/>
      <c r="L17" s="14"/>
      <c r="M17" s="14"/>
      <c r="T17" s="22"/>
      <c r="U17" s="22"/>
    </row>
    <row r="18" spans="3:21">
      <c r="C18" s="14"/>
      <c r="D18" s="14"/>
      <c r="E18" s="14"/>
      <c r="F18" s="14"/>
      <c r="G18" s="23"/>
      <c r="H18" s="14"/>
      <c r="I18" s="14"/>
      <c r="J18" s="14"/>
      <c r="K18" s="14"/>
      <c r="L18" s="14"/>
      <c r="M18" s="14"/>
      <c r="U18" s="23"/>
    </row>
    <row r="19" spans="3:21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3:21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3:21">
      <c r="C21" s="14"/>
      <c r="D21" s="14"/>
      <c r="E21" s="14"/>
      <c r="F21" s="14"/>
      <c r="G21" s="14"/>
      <c r="H21" s="14"/>
      <c r="I21" s="405" t="s">
        <v>92</v>
      </c>
      <c r="J21" s="15"/>
    </row>
    <row r="22" spans="3:21">
      <c r="C22" s="14"/>
      <c r="D22" s="14"/>
      <c r="E22" s="14"/>
      <c r="F22" s="14"/>
      <c r="G22" s="14"/>
      <c r="H22" s="14"/>
      <c r="I22" s="405"/>
      <c r="J22" s="15"/>
    </row>
    <row r="23" spans="3:21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</sheetData>
  <mergeCells count="3">
    <mergeCell ref="C4:V4"/>
    <mergeCell ref="C15:V15"/>
    <mergeCell ref="I21:I22"/>
  </mergeCells>
  <hyperlinks>
    <hyperlink ref="I21:I22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E5:H37"/>
  <sheetViews>
    <sheetView showGridLines="0" zoomScaleNormal="100" workbookViewId="0"/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14"/>
      <c r="F26" s="14"/>
      <c r="G26" s="14"/>
    </row>
    <row r="27" spans="5:7">
      <c r="E27" s="14"/>
      <c r="F27" s="14"/>
      <c r="G27" s="14"/>
    </row>
    <row r="28" spans="5:7">
      <c r="E28" s="14"/>
      <c r="F28" s="14"/>
      <c r="G28" s="14"/>
    </row>
    <row r="29" spans="5:7">
      <c r="E29" s="14"/>
      <c r="F29" s="14"/>
      <c r="G29" s="14"/>
    </row>
    <row r="30" spans="5:7">
      <c r="E30" s="14"/>
      <c r="F30" s="14"/>
      <c r="G30" s="14"/>
    </row>
    <row r="31" spans="5:7">
      <c r="E31" s="14"/>
      <c r="F31" s="14"/>
      <c r="G31" s="14"/>
    </row>
    <row r="32" spans="5:7">
      <c r="E32" s="14"/>
      <c r="F32" s="14"/>
      <c r="G32" s="14"/>
    </row>
    <row r="33" spans="5:8">
      <c r="E33" s="14"/>
      <c r="F33" s="14"/>
      <c r="G33" s="14"/>
    </row>
    <row r="34" spans="5:8">
      <c r="E34" s="14"/>
      <c r="F34" s="14"/>
      <c r="H34" s="405" t="s">
        <v>66</v>
      </c>
    </row>
    <row r="35" spans="5:8">
      <c r="E35" s="14"/>
      <c r="F35" s="14"/>
      <c r="H35" s="405"/>
    </row>
    <row r="36" spans="5:8">
      <c r="E36" s="14"/>
      <c r="F36" s="14"/>
      <c r="G36" s="14"/>
    </row>
    <row r="37" spans="5:8">
      <c r="E37" s="14"/>
      <c r="F37" s="14"/>
      <c r="G37" s="14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B27"/>
  <sheetViews>
    <sheetView showGridLines="0" zoomScaleNormal="100" workbookViewId="0"/>
  </sheetViews>
  <sheetFormatPr baseColWidth="10" defaultRowHeight="12.75"/>
  <cols>
    <col min="3" max="3" width="16.5703125" customWidth="1"/>
    <col min="4" max="10" width="9.7109375" customWidth="1"/>
    <col min="11" max="11" width="10.140625" hidden="1" customWidth="1"/>
    <col min="12" max="12" width="10.5703125" hidden="1" customWidth="1"/>
    <col min="13" max="13" width="12.7109375" hidden="1" customWidth="1"/>
    <col min="14" max="14" width="11.42578125" hidden="1" customWidth="1"/>
    <col min="15" max="15" width="15" hidden="1" customWidth="1"/>
    <col min="16" max="19" width="11.42578125" hidden="1" customWidth="1"/>
    <col min="20" max="21" width="13.85546875" bestFit="1" customWidth="1"/>
    <col min="22" max="22" width="16.42578125" customWidth="1"/>
    <col min="23" max="23" width="73.42578125" bestFit="1" customWidth="1"/>
    <col min="24" max="24" width="47.5703125" bestFit="1" customWidth="1"/>
    <col min="25" max="25" width="34.5703125" bestFit="1" customWidth="1"/>
    <col min="26" max="26" width="76.28515625" bestFit="1" customWidth="1"/>
    <col min="27" max="27" width="48" bestFit="1" customWidth="1"/>
    <col min="28" max="28" width="34.42578125" bestFit="1" customWidth="1"/>
  </cols>
  <sheetData>
    <row r="1" spans="3:28" ht="39.75" customHeight="1"/>
    <row r="2" spans="3:28" ht="39.75" customHeight="1"/>
    <row r="3" spans="3:28" ht="36" customHeight="1">
      <c r="C3" s="404" t="s">
        <v>138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94"/>
      <c r="X3" s="94"/>
      <c r="Y3" s="94"/>
      <c r="Z3" s="94"/>
      <c r="AA3" s="94"/>
      <c r="AB3" s="94"/>
    </row>
    <row r="4" spans="3:28" ht="15" customHeight="1">
      <c r="C4" s="412" t="s">
        <v>139</v>
      </c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94"/>
      <c r="X4" s="94"/>
      <c r="Y4" s="94"/>
      <c r="Z4" s="94"/>
      <c r="AA4" s="94"/>
      <c r="AB4" s="94"/>
    </row>
    <row r="5" spans="3:28" ht="15" customHeight="1">
      <c r="C5" s="95"/>
      <c r="D5" s="96">
        <v>2007</v>
      </c>
      <c r="E5" s="96">
        <v>2008</v>
      </c>
      <c r="F5" s="96">
        <v>2009</v>
      </c>
      <c r="G5" s="96">
        <v>2010</v>
      </c>
      <c r="H5" s="87" t="s">
        <v>547</v>
      </c>
      <c r="I5" s="87" t="s">
        <v>548</v>
      </c>
      <c r="J5" s="87" t="s">
        <v>354</v>
      </c>
      <c r="K5" s="7" t="s">
        <v>144</v>
      </c>
      <c r="L5" s="7" t="s">
        <v>145</v>
      </c>
      <c r="M5" s="7" t="s">
        <v>94</v>
      </c>
      <c r="N5" s="7" t="s">
        <v>162</v>
      </c>
      <c r="O5" s="7" t="s">
        <v>163</v>
      </c>
      <c r="P5" s="7" t="s">
        <v>274</v>
      </c>
      <c r="Q5" s="7" t="s">
        <v>233</v>
      </c>
      <c r="R5" s="7" t="s">
        <v>234</v>
      </c>
      <c r="S5" s="7" t="s">
        <v>275</v>
      </c>
      <c r="T5" s="96" t="s">
        <v>52</v>
      </c>
      <c r="U5" s="96" t="s">
        <v>1</v>
      </c>
      <c r="V5" s="87" t="s">
        <v>108</v>
      </c>
    </row>
    <row r="6" spans="3:28" ht="15" customHeight="1">
      <c r="C6" s="97" t="s">
        <v>140</v>
      </c>
      <c r="D6" s="98">
        <v>637.36725732437696</v>
      </c>
      <c r="E6" s="98">
        <v>643.17659762201754</v>
      </c>
      <c r="F6" s="98">
        <v>630.41157436711387</v>
      </c>
      <c r="G6" s="98">
        <v>653.13452385656899</v>
      </c>
      <c r="H6" s="11">
        <f t="shared" ref="H6:J8" si="0">E6/D6-1</f>
        <v>9.1145885372709845E-3</v>
      </c>
      <c r="I6" s="11">
        <f t="shared" si="0"/>
        <v>-1.9846840357841233E-2</v>
      </c>
      <c r="J6" s="11">
        <f>G6/F6-1</f>
        <v>3.6044626103616917E-2</v>
      </c>
      <c r="K6" s="98">
        <v>647.18687516245416</v>
      </c>
      <c r="L6" s="98">
        <v>646.39274393605513</v>
      </c>
      <c r="M6" s="11">
        <f>L6/K6-1</f>
        <v>-1.2270508826367488E-3</v>
      </c>
      <c r="N6" s="98">
        <v>619.50112204586367</v>
      </c>
      <c r="O6" s="98">
        <v>632.96484255954954</v>
      </c>
      <c r="P6" s="11">
        <f>O6/N6-1</f>
        <v>2.1733165662755738E-2</v>
      </c>
      <c r="Q6" s="98">
        <v>626.5962040470049</v>
      </c>
      <c r="R6" s="98">
        <v>643.49693516063758</v>
      </c>
      <c r="S6" s="11">
        <f>R6/Q6-1</f>
        <v>2.697228455020273E-2</v>
      </c>
      <c r="T6" s="98">
        <v>666.65319334545507</v>
      </c>
      <c r="U6" s="98">
        <v>699.9908758294398</v>
      </c>
      <c r="V6" s="11">
        <f>U6/T6-1</f>
        <v>5.0007534377337626E-2</v>
      </c>
    </row>
    <row r="7" spans="3:28" ht="15" customHeight="1">
      <c r="C7" s="97" t="s">
        <v>141</v>
      </c>
      <c r="D7" s="98">
        <v>388.14461438331301</v>
      </c>
      <c r="E7" s="98">
        <v>376.69051645709465</v>
      </c>
      <c r="F7" s="98">
        <v>357.95475030382158</v>
      </c>
      <c r="G7" s="98">
        <v>359.88552289794779</v>
      </c>
      <c r="H7" s="11">
        <f t="shared" si="0"/>
        <v>-2.9509872098616441E-2</v>
      </c>
      <c r="I7" s="11">
        <f t="shared" si="0"/>
        <v>-4.9737822787495278E-2</v>
      </c>
      <c r="J7" s="11">
        <f t="shared" si="0"/>
        <v>5.3939013031323313E-3</v>
      </c>
      <c r="K7" s="98">
        <v>368.6297500970349</v>
      </c>
      <c r="L7" s="98">
        <v>359.32228728728228</v>
      </c>
      <c r="M7" s="11">
        <f>L7/K7-1</f>
        <v>-2.5248810784540887E-2</v>
      </c>
      <c r="N7" s="98">
        <v>353.32309931673603</v>
      </c>
      <c r="O7" s="98">
        <v>358.57791727140909</v>
      </c>
      <c r="P7" s="11">
        <f>O7/N7-1</f>
        <v>1.487255705849666E-2</v>
      </c>
      <c r="Q7" s="98">
        <v>358.49496500043227</v>
      </c>
      <c r="R7" s="98">
        <v>360.7571754844401</v>
      </c>
      <c r="S7" s="11">
        <f>R7/Q7-1</f>
        <v>6.3102991809245168E-3</v>
      </c>
      <c r="T7" s="98">
        <v>361.16874285410671</v>
      </c>
      <c r="U7" s="98">
        <v>344.83763827607117</v>
      </c>
      <c r="V7" s="11">
        <f>U7/T7-1</f>
        <v>-4.5217380798183937E-2</v>
      </c>
    </row>
    <row r="8" spans="3:28" ht="15" customHeight="1">
      <c r="C8" s="99" t="s">
        <v>142</v>
      </c>
      <c r="D8" s="55">
        <v>1022.40866834669</v>
      </c>
      <c r="E8" s="55">
        <v>1015.4233629359832</v>
      </c>
      <c r="F8" s="55">
        <v>981.43492695952568</v>
      </c>
      <c r="G8" s="55">
        <v>1008.5442716873425</v>
      </c>
      <c r="H8" s="100">
        <f t="shared" si="0"/>
        <v>-6.832204799283037E-3</v>
      </c>
      <c r="I8" s="100">
        <f t="shared" si="0"/>
        <v>-3.3472182359664981E-2</v>
      </c>
      <c r="J8" s="100">
        <f t="shared" si="0"/>
        <v>2.7622151997179545E-2</v>
      </c>
      <c r="K8" s="101">
        <v>1007.8348844987788</v>
      </c>
      <c r="L8" s="101">
        <v>1002.0021595435492</v>
      </c>
      <c r="M8" s="102">
        <f>L8/K8-1</f>
        <v>-5.7873814897074771E-3</v>
      </c>
      <c r="N8" s="101">
        <v>967.75393097034998</v>
      </c>
      <c r="O8" s="101">
        <v>987.16373808587389</v>
      </c>
      <c r="P8" s="102">
        <f>O8/N8-1</f>
        <v>2.0056552078338896E-2</v>
      </c>
      <c r="Q8" s="101">
        <v>977.70431111001619</v>
      </c>
      <c r="R8" s="101">
        <v>999.03006041630942</v>
      </c>
      <c r="S8" s="102">
        <f>R8/Q8-1</f>
        <v>2.1812064306110601E-2</v>
      </c>
      <c r="T8" s="55">
        <v>1025.7656335658112</v>
      </c>
      <c r="U8" s="55">
        <v>1045.5741381783844</v>
      </c>
      <c r="V8" s="100">
        <f>U8/T8-1</f>
        <v>1.9310945857792028E-2</v>
      </c>
    </row>
    <row r="9" spans="3:28" ht="15" customHeight="1">
      <c r="C9" s="412" t="s">
        <v>143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</row>
    <row r="10" spans="3:28" ht="15" customHeight="1">
      <c r="C10" s="95"/>
      <c r="D10" s="96">
        <v>2007</v>
      </c>
      <c r="E10" s="96">
        <v>2008</v>
      </c>
      <c r="F10" s="96">
        <v>2009</v>
      </c>
      <c r="G10" s="96">
        <v>2010</v>
      </c>
      <c r="H10" s="87" t="s">
        <v>547</v>
      </c>
      <c r="I10" s="87" t="s">
        <v>548</v>
      </c>
      <c r="J10" s="87" t="s">
        <v>354</v>
      </c>
      <c r="K10" s="7" t="s">
        <v>144</v>
      </c>
      <c r="L10" s="7" t="s">
        <v>145</v>
      </c>
      <c r="M10" s="7" t="s">
        <v>94</v>
      </c>
      <c r="N10" s="7" t="s">
        <v>162</v>
      </c>
      <c r="O10" s="7" t="s">
        <v>163</v>
      </c>
      <c r="P10" s="7" t="s">
        <v>274</v>
      </c>
      <c r="Q10" s="7" t="s">
        <v>233</v>
      </c>
      <c r="R10" s="7" t="s">
        <v>234</v>
      </c>
      <c r="S10" s="7" t="s">
        <v>275</v>
      </c>
      <c r="T10" s="96" t="s">
        <v>52</v>
      </c>
      <c r="U10" s="96" t="s">
        <v>1</v>
      </c>
      <c r="V10" s="87" t="s">
        <v>108</v>
      </c>
    </row>
    <row r="11" spans="3:28" ht="15" customHeight="1">
      <c r="C11" s="97" t="s">
        <v>140</v>
      </c>
      <c r="D11" s="98">
        <v>66.468318345722494</v>
      </c>
      <c r="E11" s="98">
        <v>68.307611983919543</v>
      </c>
      <c r="F11" s="98">
        <v>65.273888009829918</v>
      </c>
      <c r="G11" s="98">
        <v>67.447191395233872</v>
      </c>
      <c r="H11" s="11">
        <f t="shared" ref="H11:J13" si="1">E11/D11-1</f>
        <v>2.7671734203208009E-2</v>
      </c>
      <c r="I11" s="11">
        <f t="shared" si="1"/>
        <v>-4.441267797216808E-2</v>
      </c>
      <c r="J11" s="11">
        <f t="shared" si="1"/>
        <v>3.3295142233241259E-2</v>
      </c>
      <c r="K11" s="98">
        <v>65.09941098375333</v>
      </c>
      <c r="L11" s="98">
        <v>64.301445686213071</v>
      </c>
      <c r="M11" s="11">
        <f>L11/K11-1</f>
        <v>-1.2257642357768828E-2</v>
      </c>
      <c r="N11" s="98">
        <v>62.431329898946792</v>
      </c>
      <c r="O11" s="98">
        <v>63.178953647546876</v>
      </c>
      <c r="P11" s="11">
        <f>O11/N11-1</f>
        <v>1.1975137319839346E-2</v>
      </c>
      <c r="Q11" s="98">
        <v>64.633349515594702</v>
      </c>
      <c r="R11" s="98">
        <v>66.032695993682154</v>
      </c>
      <c r="S11" s="11">
        <f>R11/Q11-1</f>
        <v>2.165053317791954E-2</v>
      </c>
      <c r="T11" s="98">
        <v>63.02103893051455</v>
      </c>
      <c r="U11" s="98">
        <v>69.577986635348395</v>
      </c>
      <c r="V11" s="11">
        <f>U11/T11-1</f>
        <v>0.10404378944090986</v>
      </c>
    </row>
    <row r="12" spans="3:28" ht="15" customHeight="1">
      <c r="C12" s="97" t="s">
        <v>141</v>
      </c>
      <c r="D12" s="98">
        <v>40.642639932184302</v>
      </c>
      <c r="E12" s="98">
        <v>40.062917528009486</v>
      </c>
      <c r="F12" s="98">
        <v>37.178670560809259</v>
      </c>
      <c r="G12" s="98">
        <v>37.314044359511058</v>
      </c>
      <c r="H12" s="11">
        <f t="shared" si="1"/>
        <v>-1.4263896369481222E-2</v>
      </c>
      <c r="I12" s="11">
        <f t="shared" si="1"/>
        <v>-7.199293374437199E-2</v>
      </c>
      <c r="J12" s="11">
        <f t="shared" si="1"/>
        <v>3.6411683543224882E-3</v>
      </c>
      <c r="K12" s="98">
        <v>37.182187930313901</v>
      </c>
      <c r="L12" s="98">
        <v>35.856282569163113</v>
      </c>
      <c r="M12" s="11">
        <f>L12/K12-1</f>
        <v>-3.565969177595929E-2</v>
      </c>
      <c r="N12" s="98">
        <v>35.931389038883296</v>
      </c>
      <c r="O12" s="98">
        <v>36.061272260270961</v>
      </c>
      <c r="P12" s="11">
        <f>O12/N12-1</f>
        <v>3.6147564806667809E-3</v>
      </c>
      <c r="Q12" s="98">
        <v>37.18072566228809</v>
      </c>
      <c r="R12" s="98">
        <v>37.128078215142395</v>
      </c>
      <c r="S12" s="11">
        <f>R12/Q12-1</f>
        <v>-1.41598761745243E-3</v>
      </c>
      <c r="T12" s="98">
        <v>34.573622618362492</v>
      </c>
      <c r="U12" s="98">
        <v>34.669028065776203</v>
      </c>
      <c r="V12" s="11">
        <f>U12/T12-1</f>
        <v>2.7594865735314222E-3</v>
      </c>
    </row>
    <row r="13" spans="3:28" ht="15" customHeight="1">
      <c r="C13" s="99" t="s">
        <v>142</v>
      </c>
      <c r="D13" s="103">
        <v>106.610511622506</v>
      </c>
      <c r="E13" s="103">
        <v>107.80798338039341</v>
      </c>
      <c r="F13" s="103">
        <v>101.6994310100757</v>
      </c>
      <c r="G13" s="103">
        <v>104.29226898946538</v>
      </c>
      <c r="H13" s="100">
        <f t="shared" si="1"/>
        <v>1.1232210967409229E-2</v>
      </c>
      <c r="I13" s="100">
        <f t="shared" si="1"/>
        <v>-5.6661410210819718E-2</v>
      </c>
      <c r="J13" s="100">
        <f t="shared" si="1"/>
        <v>2.549510802211663E-2</v>
      </c>
      <c r="K13" s="104">
        <v>101.4488368999006</v>
      </c>
      <c r="L13" s="104">
        <v>99.787590800986123</v>
      </c>
      <c r="M13" s="102">
        <f>L13/K13-1</f>
        <v>-1.6375210891314884E-2</v>
      </c>
      <c r="N13" s="104">
        <v>97.620802003272232</v>
      </c>
      <c r="O13" s="104">
        <v>98.663549778366942</v>
      </c>
      <c r="P13" s="102">
        <f>O13/N13-1</f>
        <v>1.0681614509372217E-2</v>
      </c>
      <c r="Q13" s="104">
        <v>100.96517021150255</v>
      </c>
      <c r="R13" s="104">
        <v>102.59906904101379</v>
      </c>
      <c r="S13" s="102">
        <f>R13/Q13-1</f>
        <v>1.6182796761383456E-2</v>
      </c>
      <c r="T13" s="103">
        <v>97.227257022270123</v>
      </c>
      <c r="U13" s="103">
        <v>103.94428246049011</v>
      </c>
      <c r="V13" s="100">
        <f>U13/T13-1</f>
        <v>6.908582679321551E-2</v>
      </c>
    </row>
    <row r="14" spans="3:28" ht="15" customHeight="1">
      <c r="C14" s="406" t="s">
        <v>64</v>
      </c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</row>
    <row r="15" spans="3:28" ht="26.25" customHeight="1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3:28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3:28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10" t="s">
        <v>92</v>
      </c>
    </row>
    <row r="18" spans="3:28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10"/>
    </row>
    <row r="19" spans="3:28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3:28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6" spans="3:28">
      <c r="T26" s="94"/>
      <c r="U26" s="94"/>
      <c r="V26" s="94"/>
      <c r="W26" s="94"/>
      <c r="X26" s="94"/>
      <c r="Y26" s="94"/>
      <c r="Z26" s="94"/>
      <c r="AA26" s="94"/>
      <c r="AB26" s="94"/>
    </row>
    <row r="27" spans="3:28">
      <c r="T27" s="94"/>
      <c r="U27" s="94"/>
      <c r="V27" s="94"/>
      <c r="W27" s="94"/>
      <c r="X27" s="94"/>
      <c r="Y27" s="94"/>
      <c r="Z27" s="94"/>
      <c r="AA27" s="94"/>
      <c r="AB27" s="94"/>
    </row>
  </sheetData>
  <mergeCells count="5">
    <mergeCell ref="C3:V3"/>
    <mergeCell ref="C4:V4"/>
    <mergeCell ref="C9:V9"/>
    <mergeCell ref="C14:V14"/>
    <mergeCell ref="N17:N18"/>
  </mergeCells>
  <hyperlinks>
    <hyperlink ref="N17:N18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C1:K26"/>
  <sheetViews>
    <sheetView showGridLines="0" zoomScaleNormal="100" workbookViewId="0"/>
  </sheetViews>
  <sheetFormatPr baseColWidth="10" defaultRowHeight="12.75"/>
  <cols>
    <col min="3" max="3" width="21" customWidth="1"/>
    <col min="4" max="5" width="13.85546875" bestFit="1" customWidth="1"/>
    <col min="6" max="6" width="12" customWidth="1"/>
    <col min="7" max="7" width="11.7109375" customWidth="1"/>
    <col min="8" max="8" width="34.5703125" bestFit="1" customWidth="1"/>
    <col min="9" max="9" width="76.28515625" bestFit="1" customWidth="1"/>
    <col min="10" max="10" width="48" bestFit="1" customWidth="1"/>
    <col min="11" max="11" width="34.42578125" bestFit="1" customWidth="1"/>
  </cols>
  <sheetData>
    <row r="1" spans="3:11" ht="39.75" customHeight="1"/>
    <row r="2" spans="3:11" ht="39.75" customHeight="1"/>
    <row r="3" spans="3:11" ht="36" customHeight="1">
      <c r="C3" s="404" t="s">
        <v>146</v>
      </c>
      <c r="D3" s="404"/>
      <c r="E3" s="404"/>
      <c r="F3" s="404"/>
      <c r="G3" s="404"/>
      <c r="H3" s="94"/>
      <c r="I3" s="94"/>
      <c r="J3" s="94"/>
      <c r="K3" s="94"/>
    </row>
    <row r="4" spans="3:11" ht="15" customHeight="1">
      <c r="C4" s="412" t="s">
        <v>139</v>
      </c>
      <c r="D4" s="412"/>
      <c r="E4" s="412"/>
      <c r="F4" s="412"/>
      <c r="G4" s="412"/>
      <c r="H4" s="94"/>
      <c r="I4" s="94"/>
      <c r="J4" s="94"/>
      <c r="K4" s="94"/>
    </row>
    <row r="5" spans="3:11" ht="15" customHeight="1">
      <c r="C5" s="95"/>
      <c r="D5" s="96" t="s">
        <v>52</v>
      </c>
      <c r="E5" s="96" t="s">
        <v>1</v>
      </c>
      <c r="F5" s="96" t="s">
        <v>108</v>
      </c>
      <c r="G5" s="96" t="s">
        <v>147</v>
      </c>
    </row>
    <row r="6" spans="3:11" ht="15" customHeight="1">
      <c r="C6" s="105" t="s">
        <v>148</v>
      </c>
      <c r="D6" s="106">
        <v>0</v>
      </c>
      <c r="E6" s="106">
        <v>524.63839890899828</v>
      </c>
      <c r="F6" s="107" t="str">
        <f>IFERROR(E6/D6-1,"-")</f>
        <v>-</v>
      </c>
      <c r="G6" s="108">
        <f>E6/$E$6</f>
        <v>1</v>
      </c>
    </row>
    <row r="7" spans="3:11" ht="15" customHeight="1">
      <c r="C7" s="109" t="s">
        <v>149</v>
      </c>
      <c r="D7" s="98">
        <v>0</v>
      </c>
      <c r="E7" s="98">
        <v>263.628782485226</v>
      </c>
      <c r="F7" s="110" t="str">
        <f t="shared" ref="F7:F9" si="0">IFERROR(E7/D7-1,"-")</f>
        <v>-</v>
      </c>
      <c r="G7" s="111">
        <f t="shared" ref="G7:G9" si="1">E7/$E$6</f>
        <v>0.50249616313531409</v>
      </c>
    </row>
    <row r="8" spans="3:11" ht="15" customHeight="1">
      <c r="C8" s="109" t="s">
        <v>150</v>
      </c>
      <c r="D8" s="98">
        <v>0</v>
      </c>
      <c r="E8" s="98">
        <v>231.92050281908436</v>
      </c>
      <c r="F8" s="110" t="str">
        <f t="shared" si="0"/>
        <v>-</v>
      </c>
      <c r="G8" s="111">
        <f t="shared" si="1"/>
        <v>0.44205781220240492</v>
      </c>
    </row>
    <row r="9" spans="3:11" ht="15" customHeight="1">
      <c r="C9" s="109" t="s">
        <v>151</v>
      </c>
      <c r="D9" s="98">
        <v>0</v>
      </c>
      <c r="E9" s="98">
        <v>29.812692101295021</v>
      </c>
      <c r="F9" s="110" t="str">
        <f t="shared" si="0"/>
        <v>-</v>
      </c>
      <c r="G9" s="111">
        <f t="shared" si="1"/>
        <v>5.6825219357354385E-2</v>
      </c>
    </row>
    <row r="10" spans="3:11" ht="24" customHeight="1">
      <c r="C10" s="406" t="s">
        <v>64</v>
      </c>
      <c r="D10" s="406"/>
      <c r="E10" s="406"/>
      <c r="F10" s="406"/>
      <c r="G10" s="406"/>
    </row>
    <row r="11" spans="3:11" ht="15" customHeight="1">
      <c r="C11" s="97"/>
      <c r="D11" s="98"/>
      <c r="E11" s="98"/>
    </row>
    <row r="12" spans="3:11" ht="15" customHeight="1">
      <c r="C12" s="97"/>
      <c r="D12" s="98"/>
      <c r="E12" s="98"/>
    </row>
    <row r="13" spans="3:11" ht="27" customHeight="1">
      <c r="C13" s="413" t="s">
        <v>152</v>
      </c>
      <c r="D13" s="413"/>
      <c r="E13" s="413"/>
      <c r="F13" s="413"/>
    </row>
    <row r="14" spans="3:11" ht="26.25" customHeight="1">
      <c r="C14" s="14"/>
      <c r="D14" s="14"/>
      <c r="E14" s="14"/>
    </row>
    <row r="15" spans="3:11">
      <c r="C15" s="14"/>
      <c r="D15" s="14"/>
      <c r="E15" s="14"/>
    </row>
    <row r="16" spans="3:11">
      <c r="C16" s="14"/>
      <c r="D16" s="14"/>
      <c r="E16" s="14"/>
    </row>
    <row r="17" spans="3:11">
      <c r="C17" s="14"/>
      <c r="D17" s="14"/>
      <c r="E17" s="14"/>
    </row>
    <row r="18" spans="3:11">
      <c r="C18" s="14"/>
      <c r="D18" s="14"/>
      <c r="E18" s="14"/>
    </row>
    <row r="19" spans="3:11">
      <c r="C19" s="14"/>
      <c r="D19" s="14"/>
      <c r="E19" s="14"/>
    </row>
    <row r="25" spans="3:11">
      <c r="F25" s="94"/>
      <c r="G25" s="94"/>
      <c r="H25" s="94"/>
      <c r="I25" s="94"/>
      <c r="J25" s="94"/>
      <c r="K25" s="94"/>
    </row>
    <row r="26" spans="3:11">
      <c r="F26" s="94"/>
      <c r="G26" s="94"/>
      <c r="H26" s="94"/>
      <c r="I26" s="94"/>
      <c r="J26" s="94"/>
      <c r="K26" s="94"/>
    </row>
  </sheetData>
  <mergeCells count="4">
    <mergeCell ref="C3:G3"/>
    <mergeCell ref="C4:G4"/>
    <mergeCell ref="C10:G10"/>
    <mergeCell ref="C13:F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zoomScaleNormal="100" workbookViewId="0"/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14"/>
      <c r="K31" s="14"/>
    </row>
    <row r="32" spans="10:11">
      <c r="J32" s="14"/>
      <c r="K32" s="14"/>
    </row>
    <row r="33" spans="10:12">
      <c r="J33" s="14"/>
      <c r="K33" s="14"/>
      <c r="L33" s="14"/>
    </row>
    <row r="34" spans="10:12">
      <c r="J34" s="14"/>
      <c r="K34" s="14"/>
      <c r="L34" s="14"/>
    </row>
    <row r="35" spans="10:12">
      <c r="J35" s="14"/>
      <c r="K35" s="14"/>
      <c r="L35" s="14"/>
    </row>
    <row r="36" spans="10:12">
      <c r="J36" s="14"/>
      <c r="K36" s="14"/>
      <c r="L36" s="14"/>
    </row>
    <row r="37" spans="10:12">
      <c r="J37" s="14"/>
      <c r="K37" s="410" t="s">
        <v>66</v>
      </c>
      <c r="L37" s="14"/>
    </row>
    <row r="38" spans="10:12">
      <c r="J38" s="14"/>
      <c r="K38" s="410"/>
      <c r="L38" s="14"/>
    </row>
    <row r="39" spans="10:12">
      <c r="J39" s="14"/>
      <c r="K39" s="14"/>
      <c r="L39" s="14"/>
    </row>
    <row r="40" spans="10:12">
      <c r="J40" s="14"/>
      <c r="K40" s="14"/>
    </row>
    <row r="41" spans="10:12">
      <c r="J41" s="14"/>
      <c r="K41" s="14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S105"/>
  <sheetViews>
    <sheetView showGridLines="0" zoomScaleNormal="100" workbookViewId="0">
      <pane xSplit="3" ySplit="6" topLeftCell="D7" activePane="bottomRight" state="frozen"/>
      <selection activeCell="C18" sqref="C18:G18"/>
      <selection pane="topRight" activeCell="C18" sqref="C18:G18"/>
      <selection pane="bottomLeft" activeCell="C18" sqref="C18:G18"/>
      <selection pane="bottomRight" activeCell="D7" sqref="D7"/>
    </sheetView>
  </sheetViews>
  <sheetFormatPr baseColWidth="10" defaultRowHeight="12.75"/>
  <cols>
    <col min="1" max="2" width="14.7109375" style="94" customWidth="1"/>
    <col min="3" max="3" width="16.28515625" style="94" customWidth="1"/>
    <col min="4" max="15" width="8.7109375" style="94" customWidth="1"/>
    <col min="16" max="23" width="8" style="94" customWidth="1"/>
    <col min="24" max="24" width="7.140625" style="94" customWidth="1"/>
    <col min="25" max="25" width="7.7109375" style="94" customWidth="1"/>
    <col min="26" max="26" width="7" style="94" customWidth="1"/>
    <col min="27" max="27" width="7.42578125" style="94" customWidth="1"/>
    <col min="28" max="29" width="8.7109375" style="94" customWidth="1"/>
    <col min="30" max="43" width="8.7109375" customWidth="1"/>
    <col min="49" max="52" width="76.28515625" style="94" customWidth="1"/>
    <col min="53" max="53" width="48" style="94" customWidth="1"/>
    <col min="54" max="54" width="34.42578125" style="94" customWidth="1"/>
    <col min="55" max="62" width="76.28515625" style="94" customWidth="1"/>
    <col min="63" max="330" width="76.28515625" style="94" bestFit="1" customWidth="1"/>
    <col min="331" max="331" width="13.140625" style="94" bestFit="1" customWidth="1"/>
    <col min="332" max="16384" width="11.42578125" style="94"/>
  </cols>
  <sheetData>
    <row r="1" spans="1:331" ht="24" customHeight="1"/>
    <row r="2" spans="1:331" ht="24" customHeight="1"/>
    <row r="3" spans="1:331" ht="36" customHeight="1">
      <c r="C3" s="424" t="s">
        <v>153</v>
      </c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</row>
    <row r="4" spans="1:331" ht="12.75" customHeight="1">
      <c r="C4" s="112"/>
      <c r="D4" s="425">
        <v>2007</v>
      </c>
      <c r="E4" s="425"/>
      <c r="F4" s="425"/>
      <c r="G4" s="425"/>
      <c r="H4" s="419">
        <v>2008</v>
      </c>
      <c r="I4" s="419"/>
      <c r="J4" s="419"/>
      <c r="K4" s="419"/>
      <c r="L4" s="425">
        <v>2009</v>
      </c>
      <c r="M4" s="425"/>
      <c r="N4" s="425"/>
      <c r="O4" s="425"/>
      <c r="P4" s="419">
        <v>2010</v>
      </c>
      <c r="Q4" s="419"/>
      <c r="R4" s="419"/>
      <c r="S4" s="419"/>
      <c r="T4" s="423" t="s">
        <v>547</v>
      </c>
      <c r="U4" s="423"/>
      <c r="V4" s="423"/>
      <c r="W4" s="423"/>
      <c r="X4" s="419" t="s">
        <v>548</v>
      </c>
      <c r="Y4" s="419"/>
      <c r="Z4" s="419"/>
      <c r="AA4" s="419"/>
      <c r="AB4" s="423" t="s">
        <v>354</v>
      </c>
      <c r="AC4" s="423"/>
      <c r="AD4" s="423"/>
      <c r="AE4" s="423"/>
      <c r="AF4" s="419" t="s">
        <v>52</v>
      </c>
      <c r="AG4" s="419"/>
      <c r="AH4" s="419"/>
      <c r="AI4" s="419"/>
      <c r="AJ4" s="419" t="s">
        <v>1</v>
      </c>
      <c r="AK4" s="419"/>
      <c r="AL4" s="419"/>
      <c r="AM4" s="419"/>
      <c r="AN4" s="423" t="s">
        <v>108</v>
      </c>
      <c r="AO4" s="423"/>
      <c r="AP4" s="423"/>
      <c r="AQ4" s="423"/>
    </row>
    <row r="5" spans="1:331" ht="30" customHeight="1">
      <c r="A5"/>
      <c r="B5"/>
      <c r="C5" s="113"/>
      <c r="D5" s="426" t="s">
        <v>154</v>
      </c>
      <c r="E5" s="426"/>
      <c r="F5" s="425" t="s">
        <v>155</v>
      </c>
      <c r="G5" s="425"/>
      <c r="H5" s="426" t="s">
        <v>154</v>
      </c>
      <c r="I5" s="426"/>
      <c r="J5" s="425" t="s">
        <v>155</v>
      </c>
      <c r="K5" s="425"/>
      <c r="L5" s="426" t="s">
        <v>154</v>
      </c>
      <c r="M5" s="426"/>
      <c r="N5" s="425" t="s">
        <v>155</v>
      </c>
      <c r="O5" s="425"/>
      <c r="P5" s="426" t="s">
        <v>154</v>
      </c>
      <c r="Q5" s="426"/>
      <c r="R5" s="425" t="s">
        <v>155</v>
      </c>
      <c r="S5" s="425"/>
      <c r="T5" s="419" t="s">
        <v>154</v>
      </c>
      <c r="U5" s="419"/>
      <c r="V5" s="423" t="s">
        <v>155</v>
      </c>
      <c r="W5" s="423"/>
      <c r="X5" s="419" t="s">
        <v>154</v>
      </c>
      <c r="Y5" s="419"/>
      <c r="Z5" s="423" t="s">
        <v>155</v>
      </c>
      <c r="AA5" s="423"/>
      <c r="AB5" s="419" t="s">
        <v>154</v>
      </c>
      <c r="AC5" s="419"/>
      <c r="AD5" s="423" t="s">
        <v>155</v>
      </c>
      <c r="AE5" s="423"/>
      <c r="AF5" s="426" t="s">
        <v>154</v>
      </c>
      <c r="AG5" s="426"/>
      <c r="AH5" s="425" t="s">
        <v>155</v>
      </c>
      <c r="AI5" s="425"/>
      <c r="AJ5" s="426" t="s">
        <v>154</v>
      </c>
      <c r="AK5" s="426"/>
      <c r="AL5" s="425" t="s">
        <v>155</v>
      </c>
      <c r="AM5" s="425"/>
      <c r="AN5" s="419" t="s">
        <v>154</v>
      </c>
      <c r="AO5" s="419"/>
      <c r="AP5" s="423" t="s">
        <v>155</v>
      </c>
      <c r="AQ5" s="423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</row>
    <row r="6" spans="1:331" ht="15" customHeight="1">
      <c r="A6"/>
      <c r="B6"/>
      <c r="C6" s="113"/>
      <c r="D6" s="114" t="s">
        <v>156</v>
      </c>
      <c r="E6" s="114" t="s">
        <v>157</v>
      </c>
      <c r="F6" s="113" t="s">
        <v>156</v>
      </c>
      <c r="G6" s="113" t="s">
        <v>157</v>
      </c>
      <c r="H6" s="114" t="s">
        <v>156</v>
      </c>
      <c r="I6" s="114" t="s">
        <v>157</v>
      </c>
      <c r="J6" s="113" t="s">
        <v>156</v>
      </c>
      <c r="K6" s="113" t="s">
        <v>157</v>
      </c>
      <c r="L6" s="114" t="s">
        <v>156</v>
      </c>
      <c r="M6" s="114" t="s">
        <v>157</v>
      </c>
      <c r="N6" s="113" t="s">
        <v>156</v>
      </c>
      <c r="O6" s="113" t="s">
        <v>157</v>
      </c>
      <c r="P6" s="114" t="s">
        <v>156</v>
      </c>
      <c r="Q6" s="114" t="s">
        <v>157</v>
      </c>
      <c r="R6" s="113" t="s">
        <v>156</v>
      </c>
      <c r="S6" s="113" t="s">
        <v>157</v>
      </c>
      <c r="T6" s="115" t="s">
        <v>156</v>
      </c>
      <c r="U6" s="115" t="s">
        <v>157</v>
      </c>
      <c r="V6" s="116" t="s">
        <v>156</v>
      </c>
      <c r="W6" s="116" t="s">
        <v>157</v>
      </c>
      <c r="X6" s="115" t="s">
        <v>156</v>
      </c>
      <c r="Y6" s="115" t="s">
        <v>157</v>
      </c>
      <c r="Z6" s="116" t="s">
        <v>156</v>
      </c>
      <c r="AA6" s="116" t="s">
        <v>157</v>
      </c>
      <c r="AB6" s="115" t="s">
        <v>156</v>
      </c>
      <c r="AC6" s="115" t="s">
        <v>157</v>
      </c>
      <c r="AD6" s="116" t="s">
        <v>156</v>
      </c>
      <c r="AE6" s="116" t="s">
        <v>157</v>
      </c>
      <c r="AF6" s="114" t="s">
        <v>156</v>
      </c>
      <c r="AG6" s="114" t="s">
        <v>157</v>
      </c>
      <c r="AH6" s="113" t="s">
        <v>156</v>
      </c>
      <c r="AI6" s="113" t="s">
        <v>157</v>
      </c>
      <c r="AJ6" s="114" t="s">
        <v>156</v>
      </c>
      <c r="AK6" s="114" t="s">
        <v>157</v>
      </c>
      <c r="AL6" s="113" t="s">
        <v>156</v>
      </c>
      <c r="AM6" s="113" t="s">
        <v>157</v>
      </c>
      <c r="AN6" s="115" t="s">
        <v>156</v>
      </c>
      <c r="AO6" s="115" t="s">
        <v>157</v>
      </c>
      <c r="AP6" s="116" t="s">
        <v>156</v>
      </c>
      <c r="AQ6" s="116" t="s">
        <v>157</v>
      </c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</row>
    <row r="7" spans="1:331" ht="15" customHeight="1">
      <c r="C7" s="24" t="s">
        <v>81</v>
      </c>
      <c r="D7" s="117">
        <v>888.22456536803395</v>
      </c>
      <c r="E7" s="117">
        <v>469.675366578872</v>
      </c>
      <c r="F7" s="118">
        <v>74.844815496971606</v>
      </c>
      <c r="G7" s="118">
        <v>38.340846251336501</v>
      </c>
      <c r="H7" s="117">
        <v>981.95942652915357</v>
      </c>
      <c r="I7" s="117">
        <v>381.18548199522434</v>
      </c>
      <c r="J7" s="118">
        <v>95.109604493843634</v>
      </c>
      <c r="K7" s="118">
        <v>36.80411550298718</v>
      </c>
      <c r="L7" s="117">
        <v>932.61449986781167</v>
      </c>
      <c r="M7" s="117">
        <v>417.79314706654759</v>
      </c>
      <c r="N7" s="118">
        <v>90.75778689988779</v>
      </c>
      <c r="O7" s="118">
        <v>40.356489747604599</v>
      </c>
      <c r="P7" s="117">
        <v>974.37544878022481</v>
      </c>
      <c r="Q7" s="117">
        <v>457.06037647556502</v>
      </c>
      <c r="R7" s="118">
        <v>87.266128568098537</v>
      </c>
      <c r="S7" s="118">
        <v>40.616163938773489</v>
      </c>
      <c r="T7" s="119">
        <f t="shared" ref="T7:AB22" si="0">H7/D7-1</f>
        <v>0.10553058856493203</v>
      </c>
      <c r="U7" s="119">
        <f t="shared" si="0"/>
        <v>-0.18840648430896079</v>
      </c>
      <c r="V7" s="120">
        <f t="shared" si="0"/>
        <v>0.2707574180297363</v>
      </c>
      <c r="W7" s="120">
        <f t="shared" si="0"/>
        <v>-4.0080772820598631E-2</v>
      </c>
      <c r="X7" s="119">
        <f t="shared" si="0"/>
        <v>-5.0251492402040632E-2</v>
      </c>
      <c r="Y7" s="119">
        <f t="shared" si="0"/>
        <v>9.6036357102870618E-2</v>
      </c>
      <c r="Z7" s="120">
        <f t="shared" si="0"/>
        <v>-4.575581632491732E-2</v>
      </c>
      <c r="AA7" s="120">
        <f t="shared" si="0"/>
        <v>9.652111444789635E-2</v>
      </c>
      <c r="AB7" s="119">
        <f>P7/L7-1</f>
        <v>4.4778361175311199E-2</v>
      </c>
      <c r="AC7" s="119">
        <f t="shared" ref="AC7:AE23" si="1">Q7/M7-1</f>
        <v>9.3987251070833944E-2</v>
      </c>
      <c r="AD7" s="120">
        <f t="shared" si="1"/>
        <v>-3.8472272749894176E-2</v>
      </c>
      <c r="AE7" s="120">
        <f t="shared" si="1"/>
        <v>6.4345088681629914E-3</v>
      </c>
      <c r="AF7" s="117">
        <v>900.97346184929654</v>
      </c>
      <c r="AG7" s="117">
        <v>557.67757318753627</v>
      </c>
      <c r="AH7" s="118">
        <v>82.698047222882337</v>
      </c>
      <c r="AI7" s="118">
        <v>51.187796572769045</v>
      </c>
      <c r="AJ7" s="117">
        <v>937.76784032298156</v>
      </c>
      <c r="AK7" s="117">
        <v>348.31374771663309</v>
      </c>
      <c r="AL7" s="118">
        <v>75.626438735724307</v>
      </c>
      <c r="AM7" s="118">
        <v>28.447935570481992</v>
      </c>
      <c r="AN7" s="119">
        <f>AJ7/AF7-1</f>
        <v>4.0838470867013754E-2</v>
      </c>
      <c r="AO7" s="119">
        <f>AK7/AG7-1</f>
        <v>-0.37542091620115792</v>
      </c>
      <c r="AP7" s="120">
        <f>AL7/AH7-1</f>
        <v>-8.5511190706826445E-2</v>
      </c>
      <c r="AQ7" s="120">
        <f>AM7/AI7-1</f>
        <v>-0.44424379490451116</v>
      </c>
      <c r="AW7"/>
      <c r="AX7"/>
      <c r="AY7"/>
      <c r="AZ7"/>
      <c r="BA7"/>
      <c r="BB7"/>
    </row>
    <row r="8" spans="1:331" ht="15" customHeight="1">
      <c r="C8" s="24" t="s">
        <v>73</v>
      </c>
      <c r="D8" s="117">
        <v>820.75364243128104</v>
      </c>
      <c r="E8" s="117">
        <v>401.38148148148099</v>
      </c>
      <c r="F8" s="118">
        <v>77.819604615706595</v>
      </c>
      <c r="G8" s="118">
        <v>37.7211973546815</v>
      </c>
      <c r="H8" s="117">
        <v>904.88175680676147</v>
      </c>
      <c r="I8" s="117">
        <v>294.48924731182808</v>
      </c>
      <c r="J8" s="118">
        <v>83.913161711104735</v>
      </c>
      <c r="K8" s="118">
        <v>26.261536617523671</v>
      </c>
      <c r="L8" s="117">
        <v>940.86738701955028</v>
      </c>
      <c r="M8" s="117">
        <v>326.61038276069928</v>
      </c>
      <c r="N8" s="118">
        <v>90.870364959405634</v>
      </c>
      <c r="O8" s="118">
        <v>31.601004578193802</v>
      </c>
      <c r="P8" s="117">
        <v>818.35194600628722</v>
      </c>
      <c r="Q8" s="117">
        <v>385.38654572940266</v>
      </c>
      <c r="R8" s="118">
        <v>75.993516148404481</v>
      </c>
      <c r="S8" s="118">
        <v>36.379011658604107</v>
      </c>
      <c r="T8" s="119">
        <f t="shared" si="0"/>
        <v>0.10250105515983043</v>
      </c>
      <c r="U8" s="119">
        <f t="shared" si="0"/>
        <v>-0.26631082673549977</v>
      </c>
      <c r="V8" s="120">
        <f t="shared" si="0"/>
        <v>7.8303624459282517E-2</v>
      </c>
      <c r="W8" s="120">
        <f t="shared" si="0"/>
        <v>-0.30379896558971753</v>
      </c>
      <c r="X8" s="119">
        <f t="shared" si="0"/>
        <v>3.9768323255602533E-2</v>
      </c>
      <c r="Y8" s="119">
        <f t="shared" si="0"/>
        <v>0.10907405191218689</v>
      </c>
      <c r="Z8" s="120">
        <f t="shared" si="0"/>
        <v>8.2909559197078986E-2</v>
      </c>
      <c r="AA8" s="120">
        <f t="shared" si="0"/>
        <v>0.20331894658088046</v>
      </c>
      <c r="AB8" s="119">
        <f t="shared" si="0"/>
        <v>-0.13021541898839062</v>
      </c>
      <c r="AC8" s="119">
        <f t="shared" si="1"/>
        <v>0.17995803584654402</v>
      </c>
      <c r="AD8" s="120">
        <f t="shared" si="1"/>
        <v>-0.16371507716126221</v>
      </c>
      <c r="AE8" s="120">
        <f t="shared" si="1"/>
        <v>0.1511979490584725</v>
      </c>
      <c r="AF8" s="117">
        <v>793.56063422275975</v>
      </c>
      <c r="AG8" s="117">
        <v>330.24305555555554</v>
      </c>
      <c r="AH8" s="118">
        <v>73.077568132056953</v>
      </c>
      <c r="AI8" s="118">
        <v>30.483974358974358</v>
      </c>
      <c r="AJ8" s="117">
        <v>886.8766176128081</v>
      </c>
      <c r="AK8" s="117">
        <v>327.46573464912285</v>
      </c>
      <c r="AL8" s="118">
        <v>85.042963332735013</v>
      </c>
      <c r="AM8" s="118">
        <v>30.35048272357723</v>
      </c>
      <c r="AN8" s="119">
        <f t="shared" ref="AN8:AQ24" si="2">AJ8/AF8-1</f>
        <v>0.11759149756898557</v>
      </c>
      <c r="AO8" s="119">
        <f t="shared" si="2"/>
        <v>-8.4099297766020431E-3</v>
      </c>
      <c r="AP8" s="120">
        <f t="shared" si="2"/>
        <v>0.16373554165151805</v>
      </c>
      <c r="AQ8" s="120">
        <f t="shared" si="2"/>
        <v>-4.379075832604773E-3</v>
      </c>
      <c r="AW8"/>
      <c r="AX8"/>
      <c r="AY8"/>
      <c r="AZ8"/>
      <c r="BA8"/>
      <c r="BB8"/>
    </row>
    <row r="9" spans="1:331" ht="15" customHeight="1">
      <c r="C9" s="24" t="s">
        <v>90</v>
      </c>
      <c r="D9" s="117">
        <v>501.12180882247998</v>
      </c>
      <c r="E9" s="117">
        <v>351.23191440308398</v>
      </c>
      <c r="F9" s="118">
        <v>73.188751010941701</v>
      </c>
      <c r="G9" s="118">
        <v>51.275390960856498</v>
      </c>
      <c r="H9" s="117">
        <v>495.81818437929809</v>
      </c>
      <c r="I9" s="117">
        <v>339.11581428034975</v>
      </c>
      <c r="J9" s="118">
        <v>73.948275529781526</v>
      </c>
      <c r="K9" s="118">
        <v>50.91419447203463</v>
      </c>
      <c r="L9" s="117">
        <v>458.06965964166938</v>
      </c>
      <c r="M9" s="117">
        <v>328.48909725428297</v>
      </c>
      <c r="N9" s="118">
        <v>69.92608707540721</v>
      </c>
      <c r="O9" s="118">
        <v>50.309491282641986</v>
      </c>
      <c r="P9" s="117">
        <v>479.13985116860067</v>
      </c>
      <c r="Q9" s="117">
        <v>315.34543830105707</v>
      </c>
      <c r="R9" s="118">
        <v>69.51144215481122</v>
      </c>
      <c r="S9" s="118">
        <v>46.041772731122158</v>
      </c>
      <c r="T9" s="119">
        <f t="shared" si="0"/>
        <v>-1.0583503551051088E-2</v>
      </c>
      <c r="U9" s="119">
        <f t="shared" si="0"/>
        <v>-3.4496011398410187E-2</v>
      </c>
      <c r="V9" s="120">
        <f t="shared" si="0"/>
        <v>1.0377612793614599E-2</v>
      </c>
      <c r="W9" s="120">
        <f t="shared" si="0"/>
        <v>-7.0442464124281789E-3</v>
      </c>
      <c r="X9" s="119">
        <f t="shared" si="0"/>
        <v>-7.6133804541447248E-2</v>
      </c>
      <c r="Y9" s="119">
        <f t="shared" si="0"/>
        <v>-3.1336542203489248E-2</v>
      </c>
      <c r="Z9" s="120">
        <f t="shared" si="0"/>
        <v>-5.4391916857539746E-2</v>
      </c>
      <c r="AA9" s="120">
        <f t="shared" si="0"/>
        <v>-1.1876907720199448E-2</v>
      </c>
      <c r="AB9" s="119">
        <f t="shared" si="0"/>
        <v>4.5997788946366081E-2</v>
      </c>
      <c r="AC9" s="119">
        <f t="shared" si="1"/>
        <v>-4.00124663591237E-2</v>
      </c>
      <c r="AD9" s="120">
        <f t="shared" si="1"/>
        <v>-5.9297600929513195E-3</v>
      </c>
      <c r="AE9" s="120">
        <f>S9/O9-1</f>
        <v>-8.4829292499570497E-2</v>
      </c>
      <c r="AF9" s="117">
        <v>379.76638808798737</v>
      </c>
      <c r="AG9" s="117">
        <v>312.09625366734377</v>
      </c>
      <c r="AH9" s="118">
        <v>59.0344624122881</v>
      </c>
      <c r="AI9" s="118">
        <v>49.58758247274816</v>
      </c>
      <c r="AJ9" s="117">
        <v>434.94842331789101</v>
      </c>
      <c r="AK9" s="117">
        <v>313.41211052322194</v>
      </c>
      <c r="AL9" s="118">
        <v>60.933297569794114</v>
      </c>
      <c r="AM9" s="118">
        <v>44.459511300141791</v>
      </c>
      <c r="AN9" s="119">
        <f t="shared" si="2"/>
        <v>0.14530521120557571</v>
      </c>
      <c r="AO9" s="119">
        <f t="shared" si="2"/>
        <v>4.2161892057848149E-3</v>
      </c>
      <c r="AP9" s="120">
        <f t="shared" si="2"/>
        <v>3.2164858963986687E-2</v>
      </c>
      <c r="AQ9" s="120">
        <f t="shared" si="2"/>
        <v>-0.10341442185499972</v>
      </c>
      <c r="AW9"/>
      <c r="AX9"/>
      <c r="AY9"/>
      <c r="AZ9"/>
      <c r="BA9"/>
      <c r="BB9"/>
    </row>
    <row r="10" spans="1:331" ht="15" customHeight="1">
      <c r="C10" s="121" t="s">
        <v>87</v>
      </c>
      <c r="D10" s="122" t="s">
        <v>89</v>
      </c>
      <c r="E10" s="122" t="s">
        <v>89</v>
      </c>
      <c r="F10" s="123" t="s">
        <v>89</v>
      </c>
      <c r="G10" s="123" t="s">
        <v>89</v>
      </c>
      <c r="H10" s="122">
        <v>521.13222803318104</v>
      </c>
      <c r="I10" s="122">
        <v>345.69810671032832</v>
      </c>
      <c r="J10" s="123">
        <v>75.128581545583842</v>
      </c>
      <c r="K10" s="123">
        <v>50.147299380970644</v>
      </c>
      <c r="L10" s="122">
        <v>475.08556452670211</v>
      </c>
      <c r="M10" s="122">
        <v>336.62210772901955</v>
      </c>
      <c r="N10" s="123">
        <v>70.500359736968207</v>
      </c>
      <c r="O10" s="123">
        <v>49.818920536734431</v>
      </c>
      <c r="P10" s="122">
        <v>492.84480416910333</v>
      </c>
      <c r="Q10" s="122">
        <v>320.16480096572803</v>
      </c>
      <c r="R10" s="123">
        <v>69.936137302383273</v>
      </c>
      <c r="S10" s="123">
        <v>45.520706038964903</v>
      </c>
      <c r="T10" s="119" t="s">
        <v>89</v>
      </c>
      <c r="U10" s="119" t="s">
        <v>89</v>
      </c>
      <c r="V10" s="120" t="s">
        <v>89</v>
      </c>
      <c r="W10" s="120" t="s">
        <v>89</v>
      </c>
      <c r="X10" s="119">
        <f t="shared" si="0"/>
        <v>-8.8358886726819463E-2</v>
      </c>
      <c r="Y10" s="119">
        <f t="shared" si="0"/>
        <v>-2.625411827584534E-2</v>
      </c>
      <c r="Z10" s="120">
        <f t="shared" si="0"/>
        <v>-6.1604008932439225E-2</v>
      </c>
      <c r="AA10" s="120">
        <f t="shared" si="0"/>
        <v>-6.5482857160763519E-3</v>
      </c>
      <c r="AB10" s="119">
        <f t="shared" si="0"/>
        <v>3.7381139248239714E-2</v>
      </c>
      <c r="AC10" s="119">
        <f t="shared" si="1"/>
        <v>-4.8889560089557804E-2</v>
      </c>
      <c r="AD10" s="120">
        <f t="shared" si="1"/>
        <v>-8.003114263388289E-3</v>
      </c>
      <c r="AE10" s="120">
        <f t="shared" si="1"/>
        <v>-8.6276748903063916E-2</v>
      </c>
      <c r="AF10" s="122">
        <v>388.70333548037428</v>
      </c>
      <c r="AG10" s="122">
        <v>316.75715473221732</v>
      </c>
      <c r="AH10" s="123">
        <v>59.787259490997343</v>
      </c>
      <c r="AI10" s="123">
        <v>49.27060475082201</v>
      </c>
      <c r="AJ10" s="122">
        <v>455.31912597161079</v>
      </c>
      <c r="AK10" s="122">
        <v>322.35942249240128</v>
      </c>
      <c r="AL10" s="123">
        <v>61.097666995093618</v>
      </c>
      <c r="AM10" s="123">
        <v>43.552692366921576</v>
      </c>
      <c r="AN10" s="119">
        <f>AJ10/AF10-1</f>
        <v>0.17137951854441957</v>
      </c>
      <c r="AO10" s="119">
        <f>AK10/AG10-1</f>
        <v>1.7686317977316346E-2</v>
      </c>
      <c r="AP10" s="120">
        <f>AL10/AH10-1</f>
        <v>2.1917838603952022E-2</v>
      </c>
      <c r="AQ10" s="120">
        <f>AM10/AI10-1</f>
        <v>-0.11605119143184539</v>
      </c>
      <c r="AW10"/>
      <c r="AX10"/>
      <c r="AY10"/>
      <c r="AZ10"/>
      <c r="BA10"/>
      <c r="BB10"/>
    </row>
    <row r="11" spans="1:331" ht="15" customHeight="1">
      <c r="C11" s="121" t="s">
        <v>91</v>
      </c>
      <c r="D11" s="122" t="s">
        <v>89</v>
      </c>
      <c r="E11" s="122" t="s">
        <v>89</v>
      </c>
      <c r="F11" s="123" t="s">
        <v>89</v>
      </c>
      <c r="G11" s="123" t="s">
        <v>89</v>
      </c>
      <c r="H11" s="122">
        <v>129.27767390450717</v>
      </c>
      <c r="I11" s="122">
        <v>248.28796844181457</v>
      </c>
      <c r="J11" s="123">
        <v>38.57478979408684</v>
      </c>
      <c r="K11" s="123">
        <v>72.097365406643803</v>
      </c>
      <c r="L11" s="122">
        <v>141.36846441075389</v>
      </c>
      <c r="M11" s="122">
        <v>209.05707070707081</v>
      </c>
      <c r="N11" s="123">
        <v>46.324129580924982</v>
      </c>
      <c r="O11" s="123">
        <v>65.578738910012689</v>
      </c>
      <c r="P11" s="122">
        <v>147.27367743600163</v>
      </c>
      <c r="Q11" s="122">
        <v>217.09523809523807</v>
      </c>
      <c r="R11" s="123">
        <v>46.586571433837229</v>
      </c>
      <c r="S11" s="123">
        <v>70.201992753623173</v>
      </c>
      <c r="T11" s="119" t="s">
        <v>89</v>
      </c>
      <c r="U11" s="119" t="s">
        <v>89</v>
      </c>
      <c r="V11" s="120" t="s">
        <v>89</v>
      </c>
      <c r="W11" s="120" t="s">
        <v>89</v>
      </c>
      <c r="X11" s="119">
        <f t="shared" si="0"/>
        <v>9.3525743007858875E-2</v>
      </c>
      <c r="Y11" s="119">
        <f t="shared" si="0"/>
        <v>-0.15800563346240992</v>
      </c>
      <c r="Z11" s="120">
        <f t="shared" si="0"/>
        <v>0.20089130305581193</v>
      </c>
      <c r="AA11" s="120">
        <f t="shared" si="0"/>
        <v>-9.0414212223494328E-2</v>
      </c>
      <c r="AB11" s="119">
        <f t="shared" si="0"/>
        <v>4.1771784463116246E-2</v>
      </c>
      <c r="AC11" s="119">
        <f t="shared" si="1"/>
        <v>3.8449631772705217E-2</v>
      </c>
      <c r="AD11" s="120">
        <f t="shared" si="1"/>
        <v>5.6653380276423526E-3</v>
      </c>
      <c r="AE11" s="120">
        <f t="shared" si="1"/>
        <v>7.0499279499023793E-2</v>
      </c>
      <c r="AF11" s="122">
        <v>97.846320346320354</v>
      </c>
      <c r="AG11" s="122">
        <v>223.09523809523805</v>
      </c>
      <c r="AH11" s="123">
        <v>22.900202634245186</v>
      </c>
      <c r="AI11" s="123">
        <v>60.064102564102562</v>
      </c>
      <c r="AJ11" s="122">
        <v>123.44642857142856</v>
      </c>
      <c r="AK11" s="122">
        <v>197.40558292282432</v>
      </c>
      <c r="AL11" s="123">
        <v>52.905612244897952</v>
      </c>
      <c r="AM11" s="123">
        <v>79.510582010582013</v>
      </c>
      <c r="AN11" s="119">
        <f t="shared" si="2"/>
        <v>0.26163588098661616</v>
      </c>
      <c r="AO11" s="119">
        <f t="shared" si="2"/>
        <v>-0.11515106907592065</v>
      </c>
      <c r="AP11" s="120">
        <f t="shared" si="2"/>
        <v>1.310268301546921</v>
      </c>
      <c r="AQ11" s="120">
        <f t="shared" si="2"/>
        <v>0.32376209110467391</v>
      </c>
      <c r="AW11"/>
      <c r="AX11"/>
      <c r="AY11"/>
      <c r="AZ11"/>
      <c r="BA11"/>
      <c r="BB11"/>
    </row>
    <row r="12" spans="1:331" ht="15" customHeight="1">
      <c r="C12" s="24" t="s">
        <v>85</v>
      </c>
      <c r="D12" s="117">
        <v>470.44104692619999</v>
      </c>
      <c r="E12" s="117">
        <v>560.22699485199405</v>
      </c>
      <c r="F12" s="118">
        <v>52.867153481934601</v>
      </c>
      <c r="G12" s="118">
        <v>61.508601808675998</v>
      </c>
      <c r="H12" s="117">
        <v>421.18860218320384</v>
      </c>
      <c r="I12" s="117">
        <v>580.75566107693385</v>
      </c>
      <c r="J12" s="118">
        <v>47.841696006431469</v>
      </c>
      <c r="K12" s="118">
        <v>65.343747666297631</v>
      </c>
      <c r="L12" s="117">
        <v>458.02353040831582</v>
      </c>
      <c r="M12" s="117">
        <v>450.80732602426878</v>
      </c>
      <c r="N12" s="118">
        <v>58.978372408742025</v>
      </c>
      <c r="O12" s="118">
        <v>57.470470370643547</v>
      </c>
      <c r="P12" s="117">
        <v>506.82196083516783</v>
      </c>
      <c r="Q12" s="117">
        <v>538.27713178294607</v>
      </c>
      <c r="R12" s="118">
        <v>49.295753029560387</v>
      </c>
      <c r="S12" s="118">
        <v>52.218650122203435</v>
      </c>
      <c r="T12" s="119">
        <f t="shared" ref="T12:AE24" si="3">H12/D12-1</f>
        <v>-0.10469419083391029</v>
      </c>
      <c r="U12" s="119">
        <f t="shared" si="3"/>
        <v>3.6643479185367145E-2</v>
      </c>
      <c r="V12" s="120">
        <f t="shared" si="3"/>
        <v>-9.5058219414449807E-2</v>
      </c>
      <c r="W12" s="120">
        <f t="shared" si="3"/>
        <v>6.2351374358190492E-2</v>
      </c>
      <c r="X12" s="119">
        <f t="shared" si="3"/>
        <v>8.7454712768058052E-2</v>
      </c>
      <c r="Y12" s="119">
        <f t="shared" si="3"/>
        <v>-0.22375732818805971</v>
      </c>
      <c r="Z12" s="120">
        <f t="shared" si="3"/>
        <v>0.23278180608006505</v>
      </c>
      <c r="AA12" s="120">
        <f t="shared" si="3"/>
        <v>-0.12049013986559098</v>
      </c>
      <c r="AB12" s="119">
        <f t="shared" si="0"/>
        <v>0.10654131761167274</v>
      </c>
      <c r="AC12" s="119">
        <f t="shared" si="1"/>
        <v>0.19402924644123565</v>
      </c>
      <c r="AD12" s="120">
        <f t="shared" si="1"/>
        <v>-0.16417237342660951</v>
      </c>
      <c r="AE12" s="120">
        <f t="shared" si="1"/>
        <v>-9.1382934828436513E-2</v>
      </c>
      <c r="AF12" s="117">
        <v>508.36167578580478</v>
      </c>
      <c r="AG12" s="117">
        <v>449.17910447761187</v>
      </c>
      <c r="AH12" s="118">
        <v>62.773405309583168</v>
      </c>
      <c r="AI12" s="118">
        <v>54.421338155515365</v>
      </c>
      <c r="AJ12" s="117">
        <v>517.88957871327079</v>
      </c>
      <c r="AK12" s="117">
        <v>529.07407407407402</v>
      </c>
      <c r="AL12" s="118">
        <v>63.111991671151294</v>
      </c>
      <c r="AM12" s="118">
        <v>65.005688282138806</v>
      </c>
      <c r="AN12" s="119">
        <f t="shared" si="2"/>
        <v>1.8742370602068181E-2</v>
      </c>
      <c r="AO12" s="119">
        <f t="shared" si="2"/>
        <v>0.17786884741528386</v>
      </c>
      <c r="AP12" s="120">
        <f t="shared" si="2"/>
        <v>5.3937867461275601E-3</v>
      </c>
      <c r="AQ12" s="120">
        <f t="shared" si="2"/>
        <v>0.19448897225528383</v>
      </c>
      <c r="AW12"/>
      <c r="AX12"/>
      <c r="AY12"/>
      <c r="AZ12"/>
      <c r="BA12"/>
      <c r="BB12"/>
    </row>
    <row r="13" spans="1:331" ht="15" customHeight="1">
      <c r="C13" s="24" t="s">
        <v>83</v>
      </c>
      <c r="D13" s="117">
        <v>705.07475223996903</v>
      </c>
      <c r="E13" s="117">
        <v>322.185254803676</v>
      </c>
      <c r="F13" s="118">
        <v>71.901253366172</v>
      </c>
      <c r="G13" s="118">
        <v>32.735400220694302</v>
      </c>
      <c r="H13" s="117">
        <v>817.78486985318318</v>
      </c>
      <c r="I13" s="117">
        <v>360.15741107153855</v>
      </c>
      <c r="J13" s="118">
        <v>80.895556136629452</v>
      </c>
      <c r="K13" s="118">
        <v>35.33065907522429</v>
      </c>
      <c r="L13" s="117">
        <v>786.61843478930143</v>
      </c>
      <c r="M13" s="117">
        <v>339.60711111111152</v>
      </c>
      <c r="N13" s="118">
        <v>77.073658990638179</v>
      </c>
      <c r="O13" s="118">
        <v>33.34712402897793</v>
      </c>
      <c r="P13" s="117">
        <v>708.80168497498187</v>
      </c>
      <c r="Q13" s="117">
        <v>353.72266671324832</v>
      </c>
      <c r="R13" s="118">
        <v>70.511214468303663</v>
      </c>
      <c r="S13" s="118">
        <v>35.513192036549192</v>
      </c>
      <c r="T13" s="119">
        <f t="shared" si="3"/>
        <v>0.15985555752087666</v>
      </c>
      <c r="U13" s="119">
        <f t="shared" si="3"/>
        <v>0.1178581443492841</v>
      </c>
      <c r="V13" s="120">
        <f t="shared" si="3"/>
        <v>0.12509243371116363</v>
      </c>
      <c r="W13" s="120">
        <f t="shared" si="3"/>
        <v>7.9279887737231602E-2</v>
      </c>
      <c r="X13" s="119">
        <f t="shared" si="3"/>
        <v>-3.811079932241479E-2</v>
      </c>
      <c r="Y13" s="119">
        <f t="shared" si="3"/>
        <v>-5.7059217244165183E-2</v>
      </c>
      <c r="Z13" s="120">
        <f t="shared" si="3"/>
        <v>-4.724483430877513E-2</v>
      </c>
      <c r="AA13" s="120">
        <f t="shared" si="3"/>
        <v>-5.6142033524569035E-2</v>
      </c>
      <c r="AB13" s="119">
        <f t="shared" si="0"/>
        <v>-9.8925662522977964E-2</v>
      </c>
      <c r="AC13" s="119">
        <f t="shared" si="1"/>
        <v>4.1564369944887547E-2</v>
      </c>
      <c r="AD13" s="120">
        <f t="shared" si="1"/>
        <v>-8.5145101559686243E-2</v>
      </c>
      <c r="AE13" s="120">
        <f t="shared" si="1"/>
        <v>6.4955166919012042E-2</v>
      </c>
      <c r="AF13" s="117">
        <v>716.42241466429334</v>
      </c>
      <c r="AG13" s="117">
        <v>378.83680555555554</v>
      </c>
      <c r="AH13" s="118">
        <v>61.670061335571027</v>
      </c>
      <c r="AI13" s="118">
        <v>32.50074471254095</v>
      </c>
      <c r="AJ13" s="117">
        <v>818.32568248788664</v>
      </c>
      <c r="AK13" s="117">
        <v>319.21942640692652</v>
      </c>
      <c r="AL13" s="118">
        <v>85.512868937226273</v>
      </c>
      <c r="AM13" s="118">
        <v>34.299523228094642</v>
      </c>
      <c r="AN13" s="119">
        <f t="shared" si="2"/>
        <v>0.14223908372736194</v>
      </c>
      <c r="AO13" s="119">
        <f t="shared" si="2"/>
        <v>-0.15736955405164899</v>
      </c>
      <c r="AP13" s="120">
        <f t="shared" si="2"/>
        <v>0.38661884041134909</v>
      </c>
      <c r="AQ13" s="120">
        <f t="shared" si="2"/>
        <v>5.5345763042149665E-2</v>
      </c>
      <c r="AW13"/>
      <c r="AX13"/>
      <c r="AY13"/>
      <c r="AZ13"/>
      <c r="BA13"/>
      <c r="BB13"/>
    </row>
    <row r="14" spans="1:331" ht="15" customHeight="1">
      <c r="C14" s="24" t="s">
        <v>77</v>
      </c>
      <c r="D14" s="117">
        <v>722.27764824565497</v>
      </c>
      <c r="E14" s="117">
        <v>373.82556060569402</v>
      </c>
      <c r="F14" s="118">
        <v>80.424699640698094</v>
      </c>
      <c r="G14" s="118">
        <v>41.915429914517198</v>
      </c>
      <c r="H14" s="117">
        <v>722.31166008283526</v>
      </c>
      <c r="I14" s="117">
        <v>395.61895988076498</v>
      </c>
      <c r="J14" s="118">
        <v>72.5500674034637</v>
      </c>
      <c r="K14" s="118">
        <v>40.158162079779849</v>
      </c>
      <c r="L14" s="117">
        <v>733.93405837244507</v>
      </c>
      <c r="M14" s="117">
        <v>401.70006182853348</v>
      </c>
      <c r="N14" s="118">
        <v>69.788781399890937</v>
      </c>
      <c r="O14" s="118">
        <v>38.144300359505969</v>
      </c>
      <c r="P14" s="117">
        <v>790.46306521106374</v>
      </c>
      <c r="Q14" s="117">
        <v>401.12903451760377</v>
      </c>
      <c r="R14" s="118">
        <v>74.663022815818337</v>
      </c>
      <c r="S14" s="118">
        <v>38.085931667287277</v>
      </c>
      <c r="T14" s="119">
        <f t="shared" si="3"/>
        <v>4.708969917999184E-5</v>
      </c>
      <c r="U14" s="119">
        <f t="shared" si="3"/>
        <v>5.829831229239657E-2</v>
      </c>
      <c r="V14" s="120">
        <f t="shared" si="3"/>
        <v>-9.791310719735058E-2</v>
      </c>
      <c r="W14" s="120">
        <f t="shared" si="3"/>
        <v>-4.1924127661845279E-2</v>
      </c>
      <c r="X14" s="119">
        <f t="shared" si="3"/>
        <v>1.6090558870774707E-2</v>
      </c>
      <c r="Y14" s="119">
        <f t="shared" si="3"/>
        <v>1.5371108476705198E-2</v>
      </c>
      <c r="Z14" s="120">
        <f t="shared" si="3"/>
        <v>-3.8060419547465973E-2</v>
      </c>
      <c r="AA14" s="120">
        <f t="shared" si="3"/>
        <v>-5.0148254202297848E-2</v>
      </c>
      <c r="AB14" s="119">
        <f t="shared" si="0"/>
        <v>7.7021915243960848E-2</v>
      </c>
      <c r="AC14" s="119">
        <f t="shared" si="1"/>
        <v>-1.4215265696758683E-3</v>
      </c>
      <c r="AD14" s="120">
        <f t="shared" si="1"/>
        <v>6.9842764383546196E-2</v>
      </c>
      <c r="AE14" s="120">
        <f t="shared" si="1"/>
        <v>-1.5302074403927834E-3</v>
      </c>
      <c r="AF14" s="117">
        <v>836.13899412895978</v>
      </c>
      <c r="AG14" s="117">
        <v>411.08887263040765</v>
      </c>
      <c r="AH14" s="118">
        <v>72.344804816482295</v>
      </c>
      <c r="AI14" s="118">
        <v>36.179778921135636</v>
      </c>
      <c r="AJ14" s="117">
        <v>810.8636858108498</v>
      </c>
      <c r="AK14" s="117">
        <v>357.9758084951871</v>
      </c>
      <c r="AL14" s="118">
        <v>98.246455819516271</v>
      </c>
      <c r="AM14" s="118">
        <v>43.396288371617146</v>
      </c>
      <c r="AN14" s="119">
        <f t="shared" si="2"/>
        <v>-3.0228596555815779E-2</v>
      </c>
      <c r="AO14" s="119">
        <f t="shared" si="2"/>
        <v>-0.12920092873195388</v>
      </c>
      <c r="AP14" s="120">
        <f t="shared" si="2"/>
        <v>0.35803056029716185</v>
      </c>
      <c r="AQ14" s="120">
        <f t="shared" si="2"/>
        <v>0.19946250822073819</v>
      </c>
      <c r="AW14"/>
      <c r="AX14"/>
      <c r="AY14"/>
      <c r="AZ14"/>
      <c r="BA14"/>
      <c r="BB14"/>
    </row>
    <row r="15" spans="1:331" ht="15" customHeight="1">
      <c r="C15" s="121" t="s">
        <v>72</v>
      </c>
      <c r="D15" s="117">
        <v>707.75623331991801</v>
      </c>
      <c r="E15" s="117">
        <v>358.17191735108798</v>
      </c>
      <c r="F15" s="118">
        <v>84.446035329235798</v>
      </c>
      <c r="G15" s="118">
        <v>42.524121134655601</v>
      </c>
      <c r="H15" s="117">
        <v>711.84721492058691</v>
      </c>
      <c r="I15" s="117">
        <v>358.89798511797164</v>
      </c>
      <c r="J15" s="118">
        <v>79.233877279146583</v>
      </c>
      <c r="K15" s="118">
        <v>40.206731823357664</v>
      </c>
      <c r="L15" s="117">
        <v>734.34751112747426</v>
      </c>
      <c r="M15" s="117">
        <v>340.96387362458574</v>
      </c>
      <c r="N15" s="118">
        <v>84.101251274375613</v>
      </c>
      <c r="O15" s="118">
        <v>39.336750290421335</v>
      </c>
      <c r="P15" s="117">
        <v>749.21761650989413</v>
      </c>
      <c r="Q15" s="117">
        <v>363.22931552805505</v>
      </c>
      <c r="R15" s="118">
        <v>79.959190662742174</v>
      </c>
      <c r="S15" s="118">
        <v>38.936740523106643</v>
      </c>
      <c r="T15" s="119">
        <f t="shared" si="3"/>
        <v>5.7802127456780816E-3</v>
      </c>
      <c r="U15" s="119">
        <f t="shared" si="3"/>
        <v>2.0271487844536473E-3</v>
      </c>
      <c r="V15" s="120">
        <f t="shared" si="3"/>
        <v>-6.1721761474866188E-2</v>
      </c>
      <c r="W15" s="120">
        <f t="shared" si="3"/>
        <v>-5.4495877856235109E-2</v>
      </c>
      <c r="X15" s="119">
        <f t="shared" si="3"/>
        <v>3.160832231309274E-2</v>
      </c>
      <c r="Y15" s="119">
        <f t="shared" si="3"/>
        <v>-4.996994198084137E-2</v>
      </c>
      <c r="Z15" s="120">
        <f t="shared" si="3"/>
        <v>6.1430465886213259E-2</v>
      </c>
      <c r="AA15" s="120">
        <f t="shared" si="3"/>
        <v>-2.1637708251405874E-2</v>
      </c>
      <c r="AB15" s="119">
        <f t="shared" si="0"/>
        <v>2.0249412106795539E-2</v>
      </c>
      <c r="AC15" s="119">
        <f t="shared" si="1"/>
        <v>6.5301469234199327E-2</v>
      </c>
      <c r="AD15" s="120">
        <f t="shared" si="1"/>
        <v>-4.9250879729722419E-2</v>
      </c>
      <c r="AE15" s="120">
        <f t="shared" si="1"/>
        <v>-1.0168856460216924E-2</v>
      </c>
      <c r="AF15" s="117">
        <v>787.00007756782372</v>
      </c>
      <c r="AG15" s="117">
        <v>384.43558186281837</v>
      </c>
      <c r="AH15" s="118">
        <v>85.198173534865376</v>
      </c>
      <c r="AI15" s="118">
        <v>41.697203620289258</v>
      </c>
      <c r="AJ15" s="117">
        <v>775.20417990323938</v>
      </c>
      <c r="AK15" s="117">
        <v>319.82270861200982</v>
      </c>
      <c r="AL15" s="118">
        <v>97.033810689401349</v>
      </c>
      <c r="AM15" s="118">
        <v>39.925851790315932</v>
      </c>
      <c r="AN15" s="119">
        <f t="shared" si="2"/>
        <v>-1.4988432658150197E-2</v>
      </c>
      <c r="AO15" s="119">
        <f t="shared" si="2"/>
        <v>-0.16807204197312031</v>
      </c>
      <c r="AP15" s="120">
        <f t="shared" si="2"/>
        <v>0.13891890710183485</v>
      </c>
      <c r="AQ15" s="120">
        <f t="shared" si="2"/>
        <v>-4.2481309924376154E-2</v>
      </c>
      <c r="AW15"/>
      <c r="AX15"/>
      <c r="AY15"/>
      <c r="AZ15"/>
      <c r="BA15"/>
      <c r="BB15"/>
    </row>
    <row r="16" spans="1:331" ht="15" customHeight="1">
      <c r="C16" s="121" t="s">
        <v>80</v>
      </c>
      <c r="D16" s="117">
        <v>724.00836970141097</v>
      </c>
      <c r="E16" s="117">
        <v>414.05543154761898</v>
      </c>
      <c r="F16" s="118">
        <v>74.669270504453706</v>
      </c>
      <c r="G16" s="118">
        <v>44.712397557448199</v>
      </c>
      <c r="H16" s="117">
        <v>729.74629789549567</v>
      </c>
      <c r="I16" s="117">
        <v>407.28295591291982</v>
      </c>
      <c r="J16" s="118">
        <v>71.821932113651499</v>
      </c>
      <c r="K16" s="118">
        <v>40.920340510656075</v>
      </c>
      <c r="L16" s="117">
        <v>759.47125831747337</v>
      </c>
      <c r="M16" s="117">
        <v>410.58188594586744</v>
      </c>
      <c r="N16" s="118">
        <v>67.477098440135848</v>
      </c>
      <c r="O16" s="118">
        <v>37.449803292539642</v>
      </c>
      <c r="P16" s="117">
        <v>731.35930647907253</v>
      </c>
      <c r="Q16" s="117">
        <v>447.96235875585921</v>
      </c>
      <c r="R16" s="118">
        <v>60.690530684712918</v>
      </c>
      <c r="S16" s="118">
        <v>37.759813133075539</v>
      </c>
      <c r="T16" s="119">
        <f t="shared" si="3"/>
        <v>7.9252235667539583E-3</v>
      </c>
      <c r="U16" s="119">
        <f t="shared" si="3"/>
        <v>-1.6356446791159329E-2</v>
      </c>
      <c r="V16" s="120">
        <f t="shared" si="3"/>
        <v>-3.8132666511485169E-2</v>
      </c>
      <c r="W16" s="120">
        <f t="shared" si="3"/>
        <v>-8.4809968911193856E-2</v>
      </c>
      <c r="X16" s="119">
        <f t="shared" si="3"/>
        <v>4.0733280192994492E-2</v>
      </c>
      <c r="Y16" s="119">
        <f t="shared" si="3"/>
        <v>8.0998479927869571E-3</v>
      </c>
      <c r="Z16" s="120">
        <f t="shared" si="3"/>
        <v>-6.0494525079614392E-2</v>
      </c>
      <c r="AA16" s="120">
        <f t="shared" si="3"/>
        <v>-8.4812031737924287E-2</v>
      </c>
      <c r="AB16" s="119">
        <f t="shared" si="0"/>
        <v>-3.701516223363055E-2</v>
      </c>
      <c r="AC16" s="119">
        <f t="shared" si="1"/>
        <v>9.1042674042663752E-2</v>
      </c>
      <c r="AD16" s="120">
        <f t="shared" si="1"/>
        <v>-0.10057586814352748</v>
      </c>
      <c r="AE16" s="120">
        <f t="shared" si="1"/>
        <v>8.2780098499917187E-3</v>
      </c>
      <c r="AF16" s="117">
        <v>778.55655440448731</v>
      </c>
      <c r="AG16" s="117">
        <v>464.8672643946058</v>
      </c>
      <c r="AH16" s="118">
        <v>55.777185987187131</v>
      </c>
      <c r="AI16" s="118">
        <v>34.697826389165712</v>
      </c>
      <c r="AJ16" s="117">
        <v>751.40476324812278</v>
      </c>
      <c r="AK16" s="117">
        <v>373.8282312925171</v>
      </c>
      <c r="AL16" s="118">
        <v>93.332381119240537</v>
      </c>
      <c r="AM16" s="118">
        <v>46.896014678272742</v>
      </c>
      <c r="AN16" s="119">
        <f t="shared" si="2"/>
        <v>-3.4874526458945287E-2</v>
      </c>
      <c r="AO16" s="119">
        <f t="shared" si="2"/>
        <v>-0.19583876963384017</v>
      </c>
      <c r="AP16" s="120">
        <f t="shared" si="2"/>
        <v>0.67330745478411913</v>
      </c>
      <c r="AQ16" s="120">
        <f t="shared" si="2"/>
        <v>0.35155482514362557</v>
      </c>
      <c r="AW16"/>
      <c r="AX16"/>
      <c r="AY16"/>
      <c r="AZ16"/>
      <c r="BA16"/>
      <c r="BB16"/>
    </row>
    <row r="17" spans="3:54" ht="15" customHeight="1">
      <c r="C17" s="121" t="s">
        <v>76</v>
      </c>
      <c r="D17" s="117">
        <v>758.285158110015</v>
      </c>
      <c r="E17" s="117">
        <v>479.66349627987199</v>
      </c>
      <c r="F17" s="118">
        <v>75.197487940174895</v>
      </c>
      <c r="G17" s="118">
        <v>46.760573824953802</v>
      </c>
      <c r="H17" s="117">
        <v>789.90253633514556</v>
      </c>
      <c r="I17" s="117">
        <v>530.76521533227594</v>
      </c>
      <c r="J17" s="118">
        <v>66.3350682776356</v>
      </c>
      <c r="K17" s="118">
        <v>44.689801142591492</v>
      </c>
      <c r="L17" s="117">
        <v>819.03078620008637</v>
      </c>
      <c r="M17" s="117">
        <v>514.6915643158103</v>
      </c>
      <c r="N17" s="118">
        <v>68.829176786045522</v>
      </c>
      <c r="O17" s="118">
        <v>42.068036530801095</v>
      </c>
      <c r="P17" s="117">
        <v>868.48098238901127</v>
      </c>
      <c r="Q17" s="117">
        <v>485.86087889726048</v>
      </c>
      <c r="R17" s="118">
        <v>85.609718660789056</v>
      </c>
      <c r="S17" s="118">
        <v>47.289017690222764</v>
      </c>
      <c r="T17" s="119">
        <f t="shared" si="3"/>
        <v>4.1695894858255089E-2</v>
      </c>
      <c r="U17" s="119">
        <f t="shared" si="3"/>
        <v>0.10653660211530314</v>
      </c>
      <c r="V17" s="120">
        <f t="shared" si="3"/>
        <v>-0.11785526226075527</v>
      </c>
      <c r="W17" s="120">
        <f t="shared" si="3"/>
        <v>-4.4284586628773215E-2</v>
      </c>
      <c r="X17" s="119">
        <f t="shared" si="3"/>
        <v>3.6875751785891309E-2</v>
      </c>
      <c r="Y17" s="119">
        <f t="shared" si="3"/>
        <v>-3.0283919428297557E-2</v>
      </c>
      <c r="Z17" s="120">
        <f t="shared" si="3"/>
        <v>3.7598642364717216E-2</v>
      </c>
      <c r="AA17" s="120">
        <f t="shared" si="3"/>
        <v>-5.8665837501159279E-2</v>
      </c>
      <c r="AB17" s="119">
        <f t="shared" si="0"/>
        <v>6.0376480374260799E-2</v>
      </c>
      <c r="AC17" s="119">
        <f t="shared" si="1"/>
        <v>-5.6015461331438421E-2</v>
      </c>
      <c r="AD17" s="120">
        <f t="shared" si="1"/>
        <v>0.24379983399925886</v>
      </c>
      <c r="AE17" s="120">
        <f t="shared" si="1"/>
        <v>0.12410803046629004</v>
      </c>
      <c r="AF17" s="117">
        <v>931.11055821410571</v>
      </c>
      <c r="AG17" s="117">
        <v>446.88038446988617</v>
      </c>
      <c r="AH17" s="118">
        <v>89.299492132814791</v>
      </c>
      <c r="AI17" s="118">
        <v>42.669276956570243</v>
      </c>
      <c r="AJ17" s="117">
        <v>878.88812382998969</v>
      </c>
      <c r="AK17" s="117">
        <v>446.32736276909446</v>
      </c>
      <c r="AL17" s="118">
        <v>96.86122014367632</v>
      </c>
      <c r="AM17" s="118">
        <v>47.956450680509079</v>
      </c>
      <c r="AN17" s="119">
        <f t="shared" si="2"/>
        <v>-5.6086180017419163E-2</v>
      </c>
      <c r="AO17" s="119">
        <f t="shared" si="2"/>
        <v>-1.2375161676602131E-3</v>
      </c>
      <c r="AP17" s="120">
        <f t="shared" si="2"/>
        <v>8.4678286855371931E-2</v>
      </c>
      <c r="AQ17" s="120">
        <f t="shared" si="2"/>
        <v>0.12391055347200375</v>
      </c>
      <c r="AW17"/>
      <c r="AX17"/>
      <c r="AY17"/>
      <c r="AZ17"/>
      <c r="BA17"/>
      <c r="BB17"/>
    </row>
    <row r="18" spans="3:54" ht="15" customHeight="1">
      <c r="C18" s="121" t="s">
        <v>74</v>
      </c>
      <c r="D18" s="117">
        <v>713.77861177805096</v>
      </c>
      <c r="E18" s="117">
        <v>305.722956485591</v>
      </c>
      <c r="F18" s="118">
        <v>84.496132301685506</v>
      </c>
      <c r="G18" s="118">
        <v>36.239236687631703</v>
      </c>
      <c r="H18" s="117">
        <v>678.66733569761789</v>
      </c>
      <c r="I18" s="117">
        <v>324.36166784123913</v>
      </c>
      <c r="J18" s="118">
        <v>73.237482269527135</v>
      </c>
      <c r="K18" s="118">
        <v>35.371225959485471</v>
      </c>
      <c r="L18" s="117">
        <v>657.91907416066499</v>
      </c>
      <c r="M18" s="117">
        <v>374.26822527780149</v>
      </c>
      <c r="N18" s="118">
        <v>63.214239401631112</v>
      </c>
      <c r="O18" s="118">
        <v>35.215609818261413</v>
      </c>
      <c r="P18" s="117">
        <v>821.54139873920951</v>
      </c>
      <c r="Q18" s="117">
        <v>345.41271079061642</v>
      </c>
      <c r="R18" s="118">
        <v>78.371538790349021</v>
      </c>
      <c r="S18" s="118">
        <v>33.303198289620376</v>
      </c>
      <c r="T18" s="119">
        <f t="shared" si="3"/>
        <v>-4.9190709137346467E-2</v>
      </c>
      <c r="U18" s="119">
        <f t="shared" si="3"/>
        <v>6.0966018286319201E-2</v>
      </c>
      <c r="V18" s="120">
        <f t="shared" si="3"/>
        <v>-0.13324456073279689</v>
      </c>
      <c r="W18" s="120">
        <f t="shared" si="3"/>
        <v>-2.3952235407940559E-2</v>
      </c>
      <c r="X18" s="119">
        <f t="shared" si="3"/>
        <v>-3.0572064464580828E-2</v>
      </c>
      <c r="Y18" s="119">
        <f t="shared" si="3"/>
        <v>0.15386083617312463</v>
      </c>
      <c r="Z18" s="120">
        <f t="shared" si="3"/>
        <v>-0.13685946809324612</v>
      </c>
      <c r="AA18" s="120">
        <f t="shared" si="3"/>
        <v>-4.3995122307126655E-3</v>
      </c>
      <c r="AB18" s="119">
        <f t="shared" si="0"/>
        <v>0.24869673338971721</v>
      </c>
      <c r="AC18" s="119">
        <f t="shared" si="1"/>
        <v>-7.709848856596635E-2</v>
      </c>
      <c r="AD18" s="120">
        <f t="shared" si="1"/>
        <v>0.23977666317261437</v>
      </c>
      <c r="AE18" s="120">
        <f t="shared" si="1"/>
        <v>-5.4305790486392058E-2</v>
      </c>
      <c r="AF18" s="117">
        <v>871.94919424007401</v>
      </c>
      <c r="AG18" s="117">
        <v>366.04975277161145</v>
      </c>
      <c r="AH18" s="118">
        <v>74.677887195256915</v>
      </c>
      <c r="AI18" s="118">
        <v>31.816152346636464</v>
      </c>
      <c r="AJ18" s="117">
        <v>837.61612445997844</v>
      </c>
      <c r="AK18" s="117">
        <v>311.51525828086523</v>
      </c>
      <c r="AL18" s="118">
        <v>104.15191740220391</v>
      </c>
      <c r="AM18" s="118">
        <v>39.091158677489723</v>
      </c>
      <c r="AN18" s="119">
        <f t="shared" si="2"/>
        <v>-3.9375080574525545E-2</v>
      </c>
      <c r="AO18" s="119">
        <f t="shared" si="2"/>
        <v>-0.14898109909330226</v>
      </c>
      <c r="AP18" s="120">
        <f t="shared" si="2"/>
        <v>0.39468216514860099</v>
      </c>
      <c r="AQ18" s="120">
        <f t="shared" si="2"/>
        <v>0.22865764067232841</v>
      </c>
      <c r="AW18"/>
      <c r="AX18"/>
      <c r="AY18"/>
      <c r="AZ18"/>
      <c r="BA18"/>
      <c r="BB18"/>
    </row>
    <row r="19" spans="3:54" ht="15" customHeight="1">
      <c r="C19" s="24" t="s">
        <v>78</v>
      </c>
      <c r="D19" s="117">
        <v>774.87455548551304</v>
      </c>
      <c r="E19" s="117">
        <v>337.082321187584</v>
      </c>
      <c r="F19" s="118">
        <v>80.147368205141305</v>
      </c>
      <c r="G19" s="118">
        <v>35.324282279734099</v>
      </c>
      <c r="H19" s="117">
        <v>749.77792667565177</v>
      </c>
      <c r="I19" s="117">
        <v>329.41025164789414</v>
      </c>
      <c r="J19" s="118">
        <v>77.851273135216985</v>
      </c>
      <c r="K19" s="118">
        <v>34.578976692320389</v>
      </c>
      <c r="L19" s="117">
        <v>782.36562622653594</v>
      </c>
      <c r="M19" s="117">
        <v>348.92903828197956</v>
      </c>
      <c r="N19" s="118">
        <v>72.271774266186668</v>
      </c>
      <c r="O19" s="118">
        <v>32.226332764181372</v>
      </c>
      <c r="P19" s="117">
        <v>721.79787478496394</v>
      </c>
      <c r="Q19" s="117">
        <v>335.00328947368399</v>
      </c>
      <c r="R19" s="118">
        <v>75.758026362015912</v>
      </c>
      <c r="S19" s="118">
        <v>35.472309299895535</v>
      </c>
      <c r="T19" s="119">
        <f t="shared" si="3"/>
        <v>-3.2387989297359865E-2</v>
      </c>
      <c r="U19" s="119">
        <f t="shared" si="3"/>
        <v>-2.2760225195614492E-2</v>
      </c>
      <c r="V19" s="120">
        <f t="shared" si="3"/>
        <v>-2.8648415055218646E-2</v>
      </c>
      <c r="W19" s="120">
        <f t="shared" si="3"/>
        <v>-2.109895911009918E-2</v>
      </c>
      <c r="X19" s="119">
        <f t="shared" si="3"/>
        <v>4.3463135405133579E-2</v>
      </c>
      <c r="Y19" s="119">
        <f t="shared" si="3"/>
        <v>5.9253731589838265E-2</v>
      </c>
      <c r="Z19" s="120">
        <f t="shared" si="3"/>
        <v>-7.1668691394930595E-2</v>
      </c>
      <c r="AA19" s="120">
        <f t="shared" si="3"/>
        <v>-6.8036829113613195E-2</v>
      </c>
      <c r="AB19" s="119">
        <f t="shared" si="0"/>
        <v>-7.7416171430868097E-2</v>
      </c>
      <c r="AC19" s="119">
        <f t="shared" si="1"/>
        <v>-3.9909973892862882E-2</v>
      </c>
      <c r="AD19" s="120">
        <f t="shared" si="1"/>
        <v>4.823808646220451E-2</v>
      </c>
      <c r="AE19" s="120">
        <f t="shared" si="1"/>
        <v>0.10072435357342213</v>
      </c>
      <c r="AF19" s="117">
        <v>777.34594635675649</v>
      </c>
      <c r="AG19" s="117">
        <v>305.99578059071729</v>
      </c>
      <c r="AH19" s="118">
        <v>77.628254560934664</v>
      </c>
      <c r="AI19" s="118">
        <v>31.071550985432737</v>
      </c>
      <c r="AJ19" s="117">
        <v>692.17977978320937</v>
      </c>
      <c r="AK19" s="117">
        <v>260.62121212121207</v>
      </c>
      <c r="AL19" s="118">
        <v>83.504246688962752</v>
      </c>
      <c r="AM19" s="118">
        <v>32.121381886087768</v>
      </c>
      <c r="AN19" s="119">
        <f t="shared" si="2"/>
        <v>-0.10956018613424501</v>
      </c>
      <c r="AO19" s="119">
        <f t="shared" si="2"/>
        <v>-0.14828494818428783</v>
      </c>
      <c r="AP19" s="120">
        <f t="shared" si="2"/>
        <v>7.5693987469674484E-2</v>
      </c>
      <c r="AQ19" s="120">
        <f t="shared" si="2"/>
        <v>3.3787528055719607E-2</v>
      </c>
      <c r="AW19"/>
      <c r="AX19"/>
      <c r="AY19"/>
      <c r="AZ19"/>
      <c r="BA19"/>
      <c r="BB19"/>
    </row>
    <row r="20" spans="3:54" ht="15" customHeight="1">
      <c r="C20" s="124" t="s">
        <v>82</v>
      </c>
      <c r="D20" s="125">
        <v>637.36725732437696</v>
      </c>
      <c r="E20" s="125">
        <v>388.14461438331301</v>
      </c>
      <c r="F20" s="125">
        <v>66.468318345722494</v>
      </c>
      <c r="G20" s="125">
        <v>40.642639932184302</v>
      </c>
      <c r="H20" s="125">
        <v>643.17659762201754</v>
      </c>
      <c r="I20" s="125">
        <v>376.69051645709465</v>
      </c>
      <c r="J20" s="125">
        <v>68.307611983919543</v>
      </c>
      <c r="K20" s="125">
        <v>40.062917528009486</v>
      </c>
      <c r="L20" s="125">
        <v>630.41157436711387</v>
      </c>
      <c r="M20" s="125">
        <v>357.95475030382158</v>
      </c>
      <c r="N20" s="125">
        <v>65.273888009829918</v>
      </c>
      <c r="O20" s="125">
        <v>37.178670560809259</v>
      </c>
      <c r="P20" s="125">
        <v>653.13452385656899</v>
      </c>
      <c r="Q20" s="125">
        <v>359.88552289794779</v>
      </c>
      <c r="R20" s="125">
        <v>67.447191395233872</v>
      </c>
      <c r="S20" s="125">
        <v>37.314044359511058</v>
      </c>
      <c r="T20" s="126">
        <f t="shared" si="3"/>
        <v>9.1145885372709845E-3</v>
      </c>
      <c r="U20" s="126">
        <f t="shared" si="3"/>
        <v>-2.9509872098616441E-2</v>
      </c>
      <c r="V20" s="126">
        <f t="shared" si="3"/>
        <v>2.7671734203208009E-2</v>
      </c>
      <c r="W20" s="126">
        <f t="shared" si="3"/>
        <v>-1.4263896369481222E-2</v>
      </c>
      <c r="X20" s="126">
        <f t="shared" si="3"/>
        <v>-1.9846840357841233E-2</v>
      </c>
      <c r="Y20" s="126">
        <f t="shared" si="3"/>
        <v>-4.9737822787495278E-2</v>
      </c>
      <c r="Z20" s="126">
        <f t="shared" si="3"/>
        <v>-4.441267797216808E-2</v>
      </c>
      <c r="AA20" s="126">
        <f t="shared" si="3"/>
        <v>-7.199293374437199E-2</v>
      </c>
      <c r="AB20" s="126">
        <f t="shared" si="0"/>
        <v>3.6044626103616917E-2</v>
      </c>
      <c r="AC20" s="126">
        <f t="shared" si="1"/>
        <v>5.3939013031323313E-3</v>
      </c>
      <c r="AD20" s="126">
        <f t="shared" si="1"/>
        <v>3.3295142233241259E-2</v>
      </c>
      <c r="AE20" s="126">
        <f t="shared" si="1"/>
        <v>3.6411683543224882E-3</v>
      </c>
      <c r="AF20" s="125">
        <v>666.65319334545507</v>
      </c>
      <c r="AG20" s="125">
        <v>361.16874285410671</v>
      </c>
      <c r="AH20" s="125">
        <v>63.02103893051455</v>
      </c>
      <c r="AI20" s="125">
        <v>34.573622618362492</v>
      </c>
      <c r="AJ20" s="125">
        <v>699.9908758294398</v>
      </c>
      <c r="AK20" s="125">
        <v>344.83763827607117</v>
      </c>
      <c r="AL20" s="125">
        <v>69.577986635348395</v>
      </c>
      <c r="AM20" s="125">
        <v>34.669028065776203</v>
      </c>
      <c r="AN20" s="126">
        <f t="shared" si="2"/>
        <v>5.0007534377337626E-2</v>
      </c>
      <c r="AO20" s="126">
        <f t="shared" si="2"/>
        <v>-4.5217380798183937E-2</v>
      </c>
      <c r="AP20" s="126">
        <f t="shared" si="2"/>
        <v>0.10404378944090986</v>
      </c>
      <c r="AQ20" s="126">
        <f t="shared" si="2"/>
        <v>2.7594865735314222E-3</v>
      </c>
      <c r="AW20"/>
      <c r="AX20"/>
      <c r="AY20"/>
      <c r="AZ20"/>
      <c r="BA20"/>
      <c r="BB20"/>
    </row>
    <row r="21" spans="3:54" ht="15" customHeight="1">
      <c r="C21" s="24" t="s">
        <v>79</v>
      </c>
      <c r="D21" s="117">
        <v>829.53649244733299</v>
      </c>
      <c r="E21" s="117">
        <v>326.33927342105801</v>
      </c>
      <c r="F21" s="118">
        <v>65.8928557117286</v>
      </c>
      <c r="G21" s="118">
        <v>26.1486167552791</v>
      </c>
      <c r="H21" s="117">
        <v>858.05011168995873</v>
      </c>
      <c r="I21" s="117">
        <v>330.72474802551159</v>
      </c>
      <c r="J21" s="118">
        <v>71.147165109812875</v>
      </c>
      <c r="K21" s="118">
        <v>27.589114386057755</v>
      </c>
      <c r="L21" s="117">
        <v>890.44342138887146</v>
      </c>
      <c r="M21" s="117">
        <v>342.36461370262384</v>
      </c>
      <c r="N21" s="118">
        <v>70.404364099279277</v>
      </c>
      <c r="O21" s="118">
        <v>26.887478534630791</v>
      </c>
      <c r="P21" s="117">
        <v>858.76006077097725</v>
      </c>
      <c r="Q21" s="117">
        <v>334.4927215935877</v>
      </c>
      <c r="R21" s="118">
        <v>70.854621408320057</v>
      </c>
      <c r="S21" s="118">
        <v>27.360022463893884</v>
      </c>
      <c r="T21" s="119">
        <f t="shared" si="3"/>
        <v>3.4372953453203348E-2</v>
      </c>
      <c r="U21" s="119">
        <f t="shared" si="3"/>
        <v>1.3438390539024292E-2</v>
      </c>
      <c r="V21" s="120">
        <f t="shared" si="3"/>
        <v>7.974019855917458E-2</v>
      </c>
      <c r="W21" s="120">
        <f t="shared" si="3"/>
        <v>5.5088865474608228E-2</v>
      </c>
      <c r="X21" s="119">
        <f t="shared" si="3"/>
        <v>3.7752235280423152E-2</v>
      </c>
      <c r="Y21" s="119">
        <f t="shared" si="3"/>
        <v>3.5195024704393729E-2</v>
      </c>
      <c r="Z21" s="120">
        <f t="shared" si="3"/>
        <v>-1.0440345857591238E-2</v>
      </c>
      <c r="AA21" s="120">
        <f t="shared" si="3"/>
        <v>-2.5431619210710799E-2</v>
      </c>
      <c r="AB21" s="119">
        <f t="shared" si="0"/>
        <v>-3.5581553927902632E-2</v>
      </c>
      <c r="AC21" s="119">
        <f t="shared" si="1"/>
        <v>-2.2992715350756532E-2</v>
      </c>
      <c r="AD21" s="120">
        <f t="shared" si="1"/>
        <v>6.3953039673201317E-3</v>
      </c>
      <c r="AE21" s="120">
        <f t="shared" si="1"/>
        <v>1.7574869605361476E-2</v>
      </c>
      <c r="AF21" s="117">
        <v>868.44138699332609</v>
      </c>
      <c r="AG21" s="117">
        <v>380.24947786131975</v>
      </c>
      <c r="AH21" s="118">
        <v>61.602790274171888</v>
      </c>
      <c r="AI21" s="118">
        <v>27.05895160810892</v>
      </c>
      <c r="AJ21" s="117">
        <v>925.96862806321144</v>
      </c>
      <c r="AK21" s="117">
        <v>349.07811140121856</v>
      </c>
      <c r="AL21" s="118">
        <v>66.535599743320759</v>
      </c>
      <c r="AM21" s="118">
        <v>25.326182357769778</v>
      </c>
      <c r="AN21" s="119">
        <f t="shared" si="2"/>
        <v>6.6241938640272835E-2</v>
      </c>
      <c r="AO21" s="119">
        <f t="shared" si="2"/>
        <v>-8.1976092736331552E-2</v>
      </c>
      <c r="AP21" s="120">
        <f t="shared" si="2"/>
        <v>8.0074448692903477E-2</v>
      </c>
      <c r="AQ21" s="120">
        <f t="shared" si="2"/>
        <v>-6.403682136080513E-2</v>
      </c>
      <c r="AW21"/>
      <c r="AX21"/>
      <c r="AY21"/>
      <c r="AZ21"/>
      <c r="BA21"/>
      <c r="BB21"/>
    </row>
    <row r="22" spans="3:54" ht="15" customHeight="1">
      <c r="C22" s="24" t="s">
        <v>84</v>
      </c>
      <c r="D22" s="117">
        <v>679.23969077387403</v>
      </c>
      <c r="E22" s="117">
        <v>394.64448236632597</v>
      </c>
      <c r="F22" s="118">
        <v>69.925555613537099</v>
      </c>
      <c r="G22" s="118">
        <v>35.556836818368097</v>
      </c>
      <c r="H22" s="117">
        <v>759.88355991162109</v>
      </c>
      <c r="I22" s="117">
        <v>379.75485799701039</v>
      </c>
      <c r="J22" s="118">
        <v>81.00470223018749</v>
      </c>
      <c r="K22" s="118">
        <v>40.558109833971905</v>
      </c>
      <c r="L22" s="117">
        <v>777.80600975372158</v>
      </c>
      <c r="M22" s="117">
        <v>470.3752436647174</v>
      </c>
      <c r="N22" s="118">
        <v>60.455594856712409</v>
      </c>
      <c r="O22" s="118">
        <v>36.416147896623308</v>
      </c>
      <c r="P22" s="117">
        <v>714.08793095915541</v>
      </c>
      <c r="Q22" s="117">
        <v>431.86212121212128</v>
      </c>
      <c r="R22" s="118">
        <v>72.247378742028403</v>
      </c>
      <c r="S22" s="118">
        <v>42.277764293419636</v>
      </c>
      <c r="T22" s="119">
        <f t="shared" si="3"/>
        <v>0.11872667371052414</v>
      </c>
      <c r="U22" s="119">
        <f t="shared" si="3"/>
        <v>-3.7729209540789621E-2</v>
      </c>
      <c r="V22" s="120">
        <f t="shared" si="3"/>
        <v>0.15844202479966496</v>
      </c>
      <c r="W22" s="120">
        <f t="shared" si="3"/>
        <v>0.14065573496178452</v>
      </c>
      <c r="X22" s="119">
        <f t="shared" si="3"/>
        <v>2.3585784438059143E-2</v>
      </c>
      <c r="Y22" s="119">
        <f t="shared" si="3"/>
        <v>0.238628640975596</v>
      </c>
      <c r="Z22" s="120">
        <f t="shared" si="3"/>
        <v>-0.25367795705342622</v>
      </c>
      <c r="AA22" s="120">
        <f t="shared" si="3"/>
        <v>-0.10212413631463779</v>
      </c>
      <c r="AB22" s="119">
        <f t="shared" si="0"/>
        <v>-8.1920270601587908E-2</v>
      </c>
      <c r="AC22" s="119">
        <f t="shared" si="1"/>
        <v>-8.1877443533248995E-2</v>
      </c>
      <c r="AD22" s="120">
        <f t="shared" si="1"/>
        <v>0.1950486785096408</v>
      </c>
      <c r="AE22" s="120">
        <f t="shared" si="1"/>
        <v>0.16096201095832674</v>
      </c>
      <c r="AF22" s="117">
        <v>694.56291712304107</v>
      </c>
      <c r="AG22" s="117">
        <v>305.04861111111109</v>
      </c>
      <c r="AH22" s="118">
        <v>81.576181541296776</v>
      </c>
      <c r="AI22" s="118">
        <v>34.157853810264385</v>
      </c>
      <c r="AJ22" s="117">
        <v>819.93971998962922</v>
      </c>
      <c r="AK22" s="117">
        <v>383.30769230769243</v>
      </c>
      <c r="AL22" s="118">
        <v>70.968507448870525</v>
      </c>
      <c r="AM22" s="118">
        <v>33.578167115902971</v>
      </c>
      <c r="AN22" s="119">
        <f t="shared" si="2"/>
        <v>0.18051180069605954</v>
      </c>
      <c r="AO22" s="119">
        <f t="shared" si="2"/>
        <v>0.25654626294324023</v>
      </c>
      <c r="AP22" s="120">
        <f t="shared" si="2"/>
        <v>-0.13003396202182216</v>
      </c>
      <c r="AQ22" s="120">
        <f t="shared" si="2"/>
        <v>-1.6970817241076741E-2</v>
      </c>
      <c r="AW22"/>
      <c r="AX22"/>
      <c r="AY22"/>
      <c r="AZ22"/>
      <c r="BA22"/>
      <c r="BB22"/>
    </row>
    <row r="23" spans="3:54" ht="15" customHeight="1">
      <c r="C23" s="24" t="s">
        <v>75</v>
      </c>
      <c r="D23" s="117">
        <v>566.79772698719705</v>
      </c>
      <c r="E23" s="117">
        <v>412.26003166070399</v>
      </c>
      <c r="F23" s="118">
        <v>58.336013863258501</v>
      </c>
      <c r="G23" s="118">
        <v>42.566159643613901</v>
      </c>
      <c r="H23" s="117">
        <v>539.65196832336642</v>
      </c>
      <c r="I23" s="117">
        <v>370.52899487247851</v>
      </c>
      <c r="J23" s="118">
        <v>55.900964002711412</v>
      </c>
      <c r="K23" s="118">
        <v>38.286385669917728</v>
      </c>
      <c r="L23" s="117">
        <v>529.11505623054427</v>
      </c>
      <c r="M23" s="117">
        <v>326.68363853135287</v>
      </c>
      <c r="N23" s="118">
        <v>53.392893680439414</v>
      </c>
      <c r="O23" s="118">
        <v>32.941953919426957</v>
      </c>
      <c r="P23" s="117">
        <v>597.38443624579804</v>
      </c>
      <c r="Q23" s="117">
        <v>331.8469158210018</v>
      </c>
      <c r="R23" s="118">
        <v>59.764696850586574</v>
      </c>
      <c r="S23" s="118">
        <v>33.165187636417848</v>
      </c>
      <c r="T23" s="119">
        <f t="shared" si="3"/>
        <v>-4.7893203115198513E-2</v>
      </c>
      <c r="U23" s="119">
        <f t="shared" si="3"/>
        <v>-0.10122503658703141</v>
      </c>
      <c r="V23" s="120">
        <f t="shared" si="3"/>
        <v>-4.1741793778624081E-2</v>
      </c>
      <c r="W23" s="120">
        <f t="shared" si="3"/>
        <v>-0.10054404742003209</v>
      </c>
      <c r="X23" s="119">
        <f t="shared" si="3"/>
        <v>-1.952538434272566E-2</v>
      </c>
      <c r="Y23" s="119">
        <f t="shared" si="3"/>
        <v>-0.1183317822569202</v>
      </c>
      <c r="Z23" s="120">
        <f t="shared" si="3"/>
        <v>-4.4866316118454486E-2</v>
      </c>
      <c r="AA23" s="120">
        <f t="shared" si="3"/>
        <v>-0.13959091872936913</v>
      </c>
      <c r="AB23" s="119">
        <f t="shared" si="3"/>
        <v>0.12902558566677347</v>
      </c>
      <c r="AC23" s="119">
        <f t="shared" si="1"/>
        <v>1.5805129736099044E-2</v>
      </c>
      <c r="AD23" s="120">
        <f t="shared" si="1"/>
        <v>0.11933803790974307</v>
      </c>
      <c r="AE23" s="120">
        <f t="shared" si="1"/>
        <v>6.776577902358083E-3</v>
      </c>
      <c r="AF23" s="117">
        <v>562.78840788958541</v>
      </c>
      <c r="AG23" s="117">
        <v>315.20142932514801</v>
      </c>
      <c r="AH23" s="118">
        <v>54.795051546650598</v>
      </c>
      <c r="AI23" s="118">
        <v>30.636580120268775</v>
      </c>
      <c r="AJ23" s="117">
        <v>618.66664258871367</v>
      </c>
      <c r="AK23" s="117">
        <v>320.29072711651577</v>
      </c>
      <c r="AL23" s="118">
        <v>57.68981506211118</v>
      </c>
      <c r="AM23" s="118">
        <v>29.969523280716516</v>
      </c>
      <c r="AN23" s="119">
        <f t="shared" si="2"/>
        <v>9.9288176365727621E-2</v>
      </c>
      <c r="AO23" s="119">
        <f t="shared" si="2"/>
        <v>1.6146176120660494E-2</v>
      </c>
      <c r="AP23" s="120">
        <f t="shared" si="2"/>
        <v>5.2828922206525908E-2</v>
      </c>
      <c r="AQ23" s="120">
        <f t="shared" si="2"/>
        <v>-2.1773214795307472E-2</v>
      </c>
      <c r="AW23"/>
      <c r="AX23"/>
      <c r="AY23"/>
      <c r="AZ23"/>
      <c r="BA23"/>
      <c r="BB23"/>
    </row>
    <row r="24" spans="3:54" ht="15" customHeight="1">
      <c r="C24" s="24" t="s">
        <v>158</v>
      </c>
      <c r="D24" s="117">
        <v>700.42645430130904</v>
      </c>
      <c r="E24" s="117">
        <v>469.28937091958801</v>
      </c>
      <c r="F24" s="118">
        <v>76.077483808162398</v>
      </c>
      <c r="G24" s="118">
        <v>52.595827608723603</v>
      </c>
      <c r="H24" s="117">
        <v>812.64253904892769</v>
      </c>
      <c r="I24" s="117">
        <v>481.14174112095287</v>
      </c>
      <c r="J24" s="118">
        <v>88.403549284421985</v>
      </c>
      <c r="K24" s="118">
        <v>49.41392425238309</v>
      </c>
      <c r="L24" s="117">
        <v>780.26742308793234</v>
      </c>
      <c r="M24" s="117">
        <v>503.24756625092073</v>
      </c>
      <c r="N24" s="118">
        <v>87.348846046532429</v>
      </c>
      <c r="O24" s="118">
        <v>57.930334250635639</v>
      </c>
      <c r="P24" s="117">
        <v>766.85872191987266</v>
      </c>
      <c r="Q24" s="117">
        <v>452.67609671562934</v>
      </c>
      <c r="R24" s="118">
        <v>77.670047450781382</v>
      </c>
      <c r="S24" s="118">
        <v>48.743586760200131</v>
      </c>
      <c r="T24" s="119">
        <f t="shared" si="3"/>
        <v>0.16021108862822242</v>
      </c>
      <c r="U24" s="119">
        <f t="shared" si="3"/>
        <v>2.525599541736856E-2</v>
      </c>
      <c r="V24" s="120">
        <f t="shared" si="3"/>
        <v>0.16201988892457453</v>
      </c>
      <c r="W24" s="120">
        <f t="shared" si="3"/>
        <v>-6.0497258071717464E-2</v>
      </c>
      <c r="X24" s="119">
        <f t="shared" si="3"/>
        <v>-3.9839307451078554E-2</v>
      </c>
      <c r="Y24" s="119">
        <f t="shared" si="3"/>
        <v>4.5944517468940127E-2</v>
      </c>
      <c r="Z24" s="120">
        <f t="shared" si="3"/>
        <v>-1.1930553087820539E-2</v>
      </c>
      <c r="AA24" s="120">
        <f t="shared" si="3"/>
        <v>0.17234838412660225</v>
      </c>
      <c r="AB24" s="119">
        <f t="shared" si="3"/>
        <v>-1.7184750729428599E-2</v>
      </c>
      <c r="AC24" s="119">
        <f t="shared" si="3"/>
        <v>-0.10049024163601483</v>
      </c>
      <c r="AD24" s="120">
        <f t="shared" si="3"/>
        <v>-0.11080625599329574</v>
      </c>
      <c r="AE24" s="120">
        <f t="shared" si="3"/>
        <v>-0.15858267709433604</v>
      </c>
      <c r="AF24" s="117">
        <v>696.59780016575996</v>
      </c>
      <c r="AG24" s="117">
        <v>450.79629629629636</v>
      </c>
      <c r="AH24" s="118">
        <v>55.061958468984692</v>
      </c>
      <c r="AI24" s="118">
        <v>39.720512820512802</v>
      </c>
      <c r="AJ24" s="117">
        <v>790.66223819958327</v>
      </c>
      <c r="AK24" s="117">
        <v>464.72222222222194</v>
      </c>
      <c r="AL24" s="118">
        <v>80.246316712793487</v>
      </c>
      <c r="AM24" s="118">
        <v>50.96599842767295</v>
      </c>
      <c r="AN24" s="119">
        <f t="shared" si="2"/>
        <v>0.13503407276256119</v>
      </c>
      <c r="AO24" s="119">
        <f t="shared" si="2"/>
        <v>3.0891837489215757E-2</v>
      </c>
      <c r="AP24" s="120">
        <f t="shared" si="2"/>
        <v>0.45738217353809962</v>
      </c>
      <c r="AQ24" s="120">
        <f>AM24/AI24-1</f>
        <v>0.28311531771947962</v>
      </c>
      <c r="AW24"/>
      <c r="AX24"/>
      <c r="AY24"/>
      <c r="AZ24"/>
      <c r="BA24"/>
      <c r="BB24"/>
    </row>
    <row r="25" spans="3:54" ht="15" customHeight="1">
      <c r="C25" s="420" t="s">
        <v>159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W25"/>
      <c r="AX25"/>
      <c r="AY25"/>
      <c r="AZ25"/>
      <c r="BA25"/>
      <c r="BB25"/>
    </row>
    <row r="26" spans="3:54" ht="12.75" customHeight="1"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W26"/>
      <c r="AX26"/>
      <c r="AY26"/>
      <c r="AZ26"/>
      <c r="BA26"/>
      <c r="BB26"/>
    </row>
    <row r="27" spans="3:54"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</row>
    <row r="29" spans="3:54" ht="34.5" hidden="1" customHeight="1">
      <c r="C29" s="424" t="s">
        <v>153</v>
      </c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T29"/>
      <c r="U29"/>
      <c r="V29"/>
      <c r="W29"/>
      <c r="X29"/>
      <c r="Y29"/>
      <c r="Z29"/>
      <c r="AA29"/>
      <c r="AB29"/>
    </row>
    <row r="30" spans="3:54" ht="12.75" hidden="1" customHeight="1">
      <c r="C30" s="128"/>
      <c r="D30" s="419" t="s">
        <v>144</v>
      </c>
      <c r="E30" s="419"/>
      <c r="F30" s="419"/>
      <c r="G30" s="419"/>
      <c r="H30" s="419" t="s">
        <v>160</v>
      </c>
      <c r="I30" s="419"/>
      <c r="J30" s="419"/>
      <c r="K30" s="419"/>
      <c r="L30" s="419" t="s">
        <v>565</v>
      </c>
      <c r="M30" s="419"/>
      <c r="N30" s="419"/>
      <c r="O30" s="419"/>
      <c r="T30"/>
      <c r="U30"/>
      <c r="V30"/>
      <c r="W30"/>
      <c r="X30"/>
      <c r="Y30"/>
      <c r="Z30"/>
      <c r="AA30"/>
      <c r="AB30"/>
      <c r="AC30"/>
      <c r="AO30" s="94"/>
      <c r="AP30" s="94"/>
      <c r="AQ30" s="94"/>
      <c r="AR30" s="94"/>
      <c r="AS30" s="94"/>
      <c r="AT30" s="94"/>
      <c r="AU30" s="94"/>
      <c r="AV30" s="94"/>
    </row>
    <row r="31" spans="3:54" ht="12.75" hidden="1" customHeight="1">
      <c r="C31" s="115"/>
      <c r="D31" s="423" t="s">
        <v>154</v>
      </c>
      <c r="E31" s="423"/>
      <c r="F31" s="419" t="s">
        <v>155</v>
      </c>
      <c r="G31" s="419"/>
      <c r="H31" s="423" t="s">
        <v>154</v>
      </c>
      <c r="I31" s="423"/>
      <c r="J31" s="419" t="s">
        <v>155</v>
      </c>
      <c r="K31" s="419"/>
      <c r="L31" s="423" t="s">
        <v>154</v>
      </c>
      <c r="M31" s="423"/>
      <c r="N31" s="419" t="s">
        <v>155</v>
      </c>
      <c r="O31" s="419"/>
      <c r="T31"/>
      <c r="U31"/>
      <c r="V31"/>
      <c r="W31"/>
      <c r="X31"/>
      <c r="Y31"/>
      <c r="Z31"/>
      <c r="AA31"/>
      <c r="AB31"/>
      <c r="AC31"/>
      <c r="AO31" s="94"/>
      <c r="AP31" s="94"/>
      <c r="AQ31" s="94"/>
      <c r="AR31" s="94"/>
      <c r="AS31" s="94"/>
      <c r="AT31" s="94"/>
      <c r="AU31" s="94"/>
      <c r="AV31" s="94"/>
    </row>
    <row r="32" spans="3:54" hidden="1">
      <c r="C32" s="115"/>
      <c r="D32" s="116" t="s">
        <v>156</v>
      </c>
      <c r="E32" s="116" t="s">
        <v>157</v>
      </c>
      <c r="F32" s="115" t="s">
        <v>156</v>
      </c>
      <c r="G32" s="115" t="s">
        <v>157</v>
      </c>
      <c r="H32" s="116" t="s">
        <v>156</v>
      </c>
      <c r="I32" s="116" t="s">
        <v>157</v>
      </c>
      <c r="J32" s="115" t="s">
        <v>156</v>
      </c>
      <c r="K32" s="115" t="s">
        <v>157</v>
      </c>
      <c r="L32" s="116" t="s">
        <v>156</v>
      </c>
      <c r="M32" s="116" t="s">
        <v>157</v>
      </c>
      <c r="N32" s="115" t="s">
        <v>156</v>
      </c>
      <c r="O32" s="115" t="s">
        <v>157</v>
      </c>
      <c r="T32"/>
      <c r="U32"/>
      <c r="V32"/>
      <c r="W32"/>
      <c r="X32"/>
      <c r="Y32"/>
      <c r="Z32"/>
      <c r="AA32"/>
      <c r="AB32"/>
      <c r="AC32"/>
      <c r="AO32" s="94"/>
      <c r="AP32" s="94"/>
      <c r="AQ32" s="94"/>
      <c r="AR32" s="94"/>
      <c r="AS32" s="94"/>
      <c r="AT32" s="94"/>
      <c r="AU32" s="94"/>
      <c r="AV32" s="94"/>
    </row>
    <row r="33" spans="3:48" hidden="1">
      <c r="C33" s="129" t="s">
        <v>81</v>
      </c>
      <c r="D33" s="130">
        <v>979.1951271853593</v>
      </c>
      <c r="E33" s="130">
        <v>407.57417169968261</v>
      </c>
      <c r="F33" s="131">
        <v>86.161061915896028</v>
      </c>
      <c r="G33" s="131">
        <v>36.024027508913363</v>
      </c>
      <c r="H33" s="130">
        <v>918.17061630618616</v>
      </c>
      <c r="I33" s="130">
        <v>504.88012400565719</v>
      </c>
      <c r="J33" s="131">
        <v>73.199043934288696</v>
      </c>
      <c r="K33" s="131">
        <v>40.563018509856221</v>
      </c>
      <c r="L33" s="120">
        <f>H33/D33-1</f>
        <v>-6.2321093298926655E-2</v>
      </c>
      <c r="M33" s="120">
        <f>I33/E33-1</f>
        <v>0.23874415765892443</v>
      </c>
      <c r="N33" s="119">
        <f>J33/F33-1</f>
        <v>-0.15043939447101851</v>
      </c>
      <c r="O33" s="119">
        <f>K33/G33-1</f>
        <v>0.12599898775393115</v>
      </c>
      <c r="T33" s="132"/>
      <c r="U33" s="132"/>
      <c r="V33"/>
      <c r="W33"/>
      <c r="X33"/>
      <c r="Y33"/>
      <c r="Z33"/>
      <c r="AA33"/>
      <c r="AB33"/>
      <c r="AC33"/>
      <c r="AO33" s="94"/>
      <c r="AP33" s="94"/>
      <c r="AQ33" s="94"/>
      <c r="AR33" s="94"/>
      <c r="AS33" s="94"/>
      <c r="AT33" s="94"/>
      <c r="AU33" s="94"/>
      <c r="AV33" s="94"/>
    </row>
    <row r="34" spans="3:48" hidden="1">
      <c r="C34" s="129" t="s">
        <v>85</v>
      </c>
      <c r="D34" s="130">
        <v>443.90253052752922</v>
      </c>
      <c r="E34" s="130">
        <v>521.53346994535536</v>
      </c>
      <c r="F34" s="131">
        <v>59.023051150474764</v>
      </c>
      <c r="G34" s="131">
        <v>64.991913517194448</v>
      </c>
      <c r="H34" s="130">
        <v>523.42648033125727</v>
      </c>
      <c r="I34" s="130">
        <v>446.86011904761904</v>
      </c>
      <c r="J34" s="131">
        <v>65.274361076603824</v>
      </c>
      <c r="K34" s="131">
        <v>55.058672533920067</v>
      </c>
      <c r="L34" s="120">
        <f t="shared" ref="L34:O37" si="4">H34/D34-1</f>
        <v>0.179147322519704</v>
      </c>
      <c r="M34" s="120">
        <f t="shared" si="4"/>
        <v>-0.14318036176194093</v>
      </c>
      <c r="N34" s="119">
        <f t="shared" si="4"/>
        <v>0.10591302557693649</v>
      </c>
      <c r="O34" s="119">
        <f t="shared" si="4"/>
        <v>-0.15283810624603955</v>
      </c>
      <c r="T34" s="132"/>
      <c r="U34" s="132"/>
      <c r="V34"/>
      <c r="W34"/>
      <c r="X34"/>
      <c r="Y34"/>
      <c r="Z34"/>
      <c r="AA34"/>
      <c r="AB34"/>
      <c r="AC34"/>
      <c r="AO34" s="94"/>
      <c r="AP34" s="94"/>
      <c r="AQ34" s="94"/>
      <c r="AR34" s="94"/>
      <c r="AS34" s="94"/>
      <c r="AT34" s="94"/>
      <c r="AU34" s="94"/>
      <c r="AV34" s="94"/>
    </row>
    <row r="35" spans="3:48" hidden="1">
      <c r="C35" s="129" t="s">
        <v>84</v>
      </c>
      <c r="D35" s="130">
        <v>822.0057542493746</v>
      </c>
      <c r="E35" s="130">
        <v>509.72625448028691</v>
      </c>
      <c r="F35" s="131">
        <v>56.360650204198826</v>
      </c>
      <c r="G35" s="131">
        <v>35.075502528055246</v>
      </c>
      <c r="H35" s="130">
        <v>716.97558310059105</v>
      </c>
      <c r="I35" s="130">
        <v>374.83939393939403</v>
      </c>
      <c r="J35" s="131">
        <v>67.805046387796679</v>
      </c>
      <c r="K35" s="131">
        <v>34.678160919540225</v>
      </c>
      <c r="L35" s="120">
        <f t="shared" si="4"/>
        <v>-0.12777303638791826</v>
      </c>
      <c r="M35" s="120">
        <f t="shared" si="4"/>
        <v>-0.26462607989149489</v>
      </c>
      <c r="N35" s="119">
        <f t="shared" si="4"/>
        <v>0.20305649672482406</v>
      </c>
      <c r="O35" s="119">
        <f t="shared" si="4"/>
        <v>-1.1328180065195204E-2</v>
      </c>
      <c r="T35" s="132"/>
      <c r="U35" s="132"/>
      <c r="V35"/>
      <c r="W35"/>
      <c r="X35"/>
      <c r="Y35"/>
      <c r="Z35"/>
      <c r="AA35"/>
      <c r="AB35"/>
      <c r="AC35"/>
      <c r="AO35" s="94"/>
      <c r="AP35" s="94"/>
      <c r="AQ35" s="94"/>
      <c r="AR35" s="94"/>
      <c r="AS35" s="94"/>
      <c r="AT35" s="94"/>
      <c r="AU35" s="94"/>
      <c r="AV35" s="94"/>
    </row>
    <row r="36" spans="3:48" hidden="1">
      <c r="C36" s="129" t="s">
        <v>78</v>
      </c>
      <c r="D36" s="130">
        <v>804.26668709605076</v>
      </c>
      <c r="E36" s="130">
        <v>343.30374753451662</v>
      </c>
      <c r="F36" s="131">
        <v>70.499226596970431</v>
      </c>
      <c r="G36" s="131">
        <v>30.423876944590091</v>
      </c>
      <c r="H36" s="130">
        <v>744.49480972031517</v>
      </c>
      <c r="I36" s="130">
        <v>323.8104166666667</v>
      </c>
      <c r="J36" s="131">
        <v>74.142683660333617</v>
      </c>
      <c r="K36" s="131">
        <v>32.936851027760127</v>
      </c>
      <c r="L36" s="120">
        <f t="shared" si="4"/>
        <v>-7.4318479597299647E-2</v>
      </c>
      <c r="M36" s="120">
        <f t="shared" si="4"/>
        <v>-5.6781584843870747E-2</v>
      </c>
      <c r="N36" s="119">
        <f t="shared" si="4"/>
        <v>5.1680808985211657E-2</v>
      </c>
      <c r="O36" s="119">
        <f t="shared" si="4"/>
        <v>8.2598745970042797E-2</v>
      </c>
      <c r="T36" s="132"/>
      <c r="U36" s="132"/>
      <c r="V36"/>
      <c r="W36"/>
      <c r="X36"/>
      <c r="Y36"/>
      <c r="Z36"/>
      <c r="AA36"/>
      <c r="AB36"/>
      <c r="AC36"/>
      <c r="AO36" s="94"/>
      <c r="AP36" s="94"/>
      <c r="AQ36" s="94"/>
      <c r="AR36" s="94"/>
      <c r="AS36" s="94"/>
      <c r="AT36" s="94"/>
      <c r="AU36" s="94"/>
      <c r="AV36" s="94"/>
    </row>
    <row r="37" spans="3:48" hidden="1">
      <c r="C37" s="129" t="s">
        <v>90</v>
      </c>
      <c r="D37" s="130">
        <v>415.66037140377477</v>
      </c>
      <c r="E37" s="130">
        <v>331.60373341255723</v>
      </c>
      <c r="F37" s="131">
        <v>67.291315670791946</v>
      </c>
      <c r="G37" s="131">
        <v>55.079110124187899</v>
      </c>
      <c r="H37" s="130">
        <v>401.53551254392352</v>
      </c>
      <c r="I37" s="130">
        <v>324.68148977459271</v>
      </c>
      <c r="J37" s="131">
        <v>62.380421283826969</v>
      </c>
      <c r="K37" s="131">
        <v>50.197324821875014</v>
      </c>
      <c r="L37" s="120">
        <f t="shared" si="4"/>
        <v>-3.3981730835077162E-2</v>
      </c>
      <c r="M37" s="120">
        <f t="shared" si="4"/>
        <v>-2.0875047354645959E-2</v>
      </c>
      <c r="N37" s="119">
        <f t="shared" si="4"/>
        <v>-7.2979616136359282E-2</v>
      </c>
      <c r="O37" s="119">
        <f t="shared" si="4"/>
        <v>-8.8632247167861555E-2</v>
      </c>
      <c r="T37" s="132"/>
      <c r="U37" s="132"/>
      <c r="V37"/>
      <c r="W37"/>
      <c r="X37"/>
      <c r="Y37"/>
      <c r="Z37"/>
      <c r="AA37"/>
      <c r="AB37"/>
      <c r="AC37"/>
      <c r="AO37" s="94"/>
      <c r="AP37" s="94"/>
      <c r="AQ37" s="94"/>
      <c r="AR37" s="94"/>
      <c r="AS37" s="94"/>
      <c r="AT37" s="94"/>
      <c r="AU37" s="94"/>
      <c r="AV37" s="94"/>
    </row>
    <row r="38" spans="3:48" hidden="1">
      <c r="C38" s="133" t="s">
        <v>87</v>
      </c>
      <c r="D38" s="130">
        <v>443.3665272776347</v>
      </c>
      <c r="E38" s="130">
        <v>343.60704404603774</v>
      </c>
      <c r="F38" s="131">
        <v>68.759923463902425</v>
      </c>
      <c r="G38" s="131">
        <v>54.15721698935986</v>
      </c>
      <c r="H38" s="130">
        <v>413.71462626592819</v>
      </c>
      <c r="I38" s="130">
        <v>329.51171354450042</v>
      </c>
      <c r="J38" s="131">
        <v>62.780335197588769</v>
      </c>
      <c r="K38" s="131">
        <v>49.521470226096575</v>
      </c>
      <c r="L38" s="120">
        <f>H38/D38-1</f>
        <v>-6.6878979777240999E-2</v>
      </c>
      <c r="M38" s="120">
        <f>I38/E38-1</f>
        <v>-4.1021657575939452E-2</v>
      </c>
      <c r="N38" s="119">
        <f>J38/F38-1</f>
        <v>-8.6963276936351086E-2</v>
      </c>
      <c r="O38" s="119">
        <f>K38/G38-1</f>
        <v>-8.55979502080777E-2</v>
      </c>
      <c r="T38" s="132"/>
      <c r="U38" s="132"/>
      <c r="V38"/>
      <c r="W38"/>
      <c r="X38"/>
      <c r="Y38"/>
      <c r="Z38"/>
      <c r="AA38"/>
      <c r="AB38"/>
      <c r="AC38"/>
      <c r="AO38" s="94"/>
      <c r="AP38" s="94"/>
      <c r="AQ38" s="94"/>
      <c r="AR38" s="94"/>
      <c r="AS38" s="94"/>
      <c r="AT38" s="94"/>
      <c r="AU38" s="94"/>
      <c r="AV38" s="94"/>
    </row>
    <row r="39" spans="3:48" hidden="1">
      <c r="C39" s="133" t="s">
        <v>91</v>
      </c>
      <c r="D39" s="130">
        <v>126.58168481627142</v>
      </c>
      <c r="E39" s="130">
        <v>229.47387005649722</v>
      </c>
      <c r="F39" s="131">
        <v>37.792373524282461</v>
      </c>
      <c r="G39" s="131">
        <v>70.332251082251091</v>
      </c>
      <c r="H39" s="130">
        <v>145.24459769825907</v>
      </c>
      <c r="I39" s="130">
        <v>239.13978494623646</v>
      </c>
      <c r="J39" s="131">
        <v>45.143591176485906</v>
      </c>
      <c r="K39" s="131">
        <v>75.262267343485576</v>
      </c>
      <c r="L39" s="120">
        <f t="shared" ref="L39:O50" si="5">H39/D39-1</f>
        <v>0.14743770324337335</v>
      </c>
      <c r="M39" s="120">
        <f>I39/E39-1</f>
        <v>4.2122072057090731E-2</v>
      </c>
      <c r="N39" s="119">
        <f>J39/F39-1</f>
        <v>0.19451590272519192</v>
      </c>
      <c r="O39" s="119">
        <f>K39/G39-1</f>
        <v>7.0096096532855201E-2</v>
      </c>
      <c r="T39" s="132"/>
      <c r="U39" s="132"/>
      <c r="V39"/>
      <c r="W39"/>
      <c r="X39"/>
      <c r="Y39"/>
      <c r="Z39"/>
      <c r="AA39"/>
      <c r="AB39"/>
      <c r="AC39"/>
      <c r="AO39" s="94"/>
      <c r="AP39" s="94"/>
      <c r="AQ39" s="94"/>
      <c r="AR39" s="94"/>
      <c r="AS39" s="94"/>
      <c r="AT39" s="94"/>
      <c r="AU39" s="94"/>
      <c r="AV39" s="94"/>
    </row>
    <row r="40" spans="3:48" hidden="1">
      <c r="C40" s="129" t="s">
        <v>77</v>
      </c>
      <c r="D40" s="130">
        <v>739.04762211428942</v>
      </c>
      <c r="E40" s="130">
        <v>398.33291121122249</v>
      </c>
      <c r="F40" s="131">
        <v>69.782555577811792</v>
      </c>
      <c r="G40" s="131">
        <v>37.717435010762379</v>
      </c>
      <c r="H40" s="130">
        <v>799.19243972244249</v>
      </c>
      <c r="I40" s="130">
        <v>406.72480886035589</v>
      </c>
      <c r="J40" s="131">
        <v>73.725095564656428</v>
      </c>
      <c r="K40" s="131">
        <v>37.943171854450057</v>
      </c>
      <c r="L40" s="120">
        <f t="shared" si="5"/>
        <v>8.1381518333133895E-2</v>
      </c>
      <c r="M40" s="120">
        <f t="shared" si="5"/>
        <v>2.1067547804714204E-2</v>
      </c>
      <c r="N40" s="119">
        <f t="shared" si="5"/>
        <v>5.6497500760751995E-2</v>
      </c>
      <c r="O40" s="119">
        <f t="shared" si="5"/>
        <v>5.9849468454911126E-3</v>
      </c>
      <c r="T40" s="132"/>
      <c r="U40" s="132"/>
      <c r="V40"/>
      <c r="W40"/>
      <c r="X40"/>
      <c r="Y40"/>
      <c r="Z40"/>
      <c r="AA40"/>
      <c r="AB40"/>
      <c r="AC40"/>
      <c r="AO40" s="94"/>
      <c r="AP40" s="94"/>
      <c r="AQ40" s="94"/>
      <c r="AR40" s="94"/>
      <c r="AS40" s="94"/>
      <c r="AT40" s="94"/>
      <c r="AU40" s="94"/>
      <c r="AV40" s="94"/>
    </row>
    <row r="41" spans="3:48" hidden="1">
      <c r="C41" s="133" t="s">
        <v>76</v>
      </c>
      <c r="D41" s="130">
        <v>810.17096095108479</v>
      </c>
      <c r="E41" s="130">
        <v>509.22545051180634</v>
      </c>
      <c r="F41" s="131">
        <v>69.736234613511186</v>
      </c>
      <c r="G41" s="131">
        <v>42.621574622515958</v>
      </c>
      <c r="H41" s="130">
        <v>882.43771498505021</v>
      </c>
      <c r="I41" s="130">
        <v>480.48613451832819</v>
      </c>
      <c r="J41" s="131">
        <v>83.99623463351476</v>
      </c>
      <c r="K41" s="131">
        <v>45.238352180042313</v>
      </c>
      <c r="L41" s="120">
        <f t="shared" si="5"/>
        <v>8.9199388174971306E-2</v>
      </c>
      <c r="M41" s="120">
        <f t="shared" si="5"/>
        <v>-5.6437312715994836E-2</v>
      </c>
      <c r="N41" s="119">
        <f t="shared" si="5"/>
        <v>0.20448480046326933</v>
      </c>
      <c r="O41" s="119">
        <f t="shared" si="5"/>
        <v>6.1395609634374626E-2</v>
      </c>
      <c r="T41" s="132"/>
      <c r="U41" s="132"/>
      <c r="V41"/>
      <c r="W41"/>
      <c r="X41"/>
      <c r="Y41"/>
      <c r="Z41"/>
      <c r="AA41"/>
      <c r="AB41"/>
      <c r="AC41"/>
      <c r="AO41" s="94"/>
      <c r="AP41" s="94"/>
      <c r="AQ41" s="94"/>
      <c r="AR41" s="94"/>
      <c r="AS41" s="94"/>
      <c r="AT41" s="94"/>
      <c r="AU41" s="94"/>
      <c r="AV41" s="94"/>
    </row>
    <row r="42" spans="3:48" hidden="1">
      <c r="C42" s="133" t="s">
        <v>80</v>
      </c>
      <c r="D42" s="130">
        <v>757.02323696408735</v>
      </c>
      <c r="E42" s="130">
        <v>418.70950900348299</v>
      </c>
      <c r="F42" s="131">
        <v>67.98779070975128</v>
      </c>
      <c r="G42" s="131">
        <v>38.917293146857183</v>
      </c>
      <c r="H42" s="130">
        <v>774.83331041516021</v>
      </c>
      <c r="I42" s="130">
        <v>440.09954692400197</v>
      </c>
      <c r="J42" s="131">
        <v>61.340970407866813</v>
      </c>
      <c r="K42" s="131">
        <v>35.916588334575287</v>
      </c>
      <c r="L42" s="120">
        <f t="shared" si="5"/>
        <v>2.352645543946208E-2</v>
      </c>
      <c r="M42" s="120">
        <f t="shared" si="5"/>
        <v>5.1085627291882263E-2</v>
      </c>
      <c r="N42" s="119">
        <f t="shared" si="5"/>
        <v>-9.7764910912616743E-2</v>
      </c>
      <c r="O42" s="119">
        <f t="shared" si="5"/>
        <v>-7.7104664010380186E-2</v>
      </c>
      <c r="T42" s="132"/>
      <c r="U42" s="132"/>
      <c r="V42"/>
      <c r="W42"/>
      <c r="X42"/>
      <c r="Y42"/>
      <c r="Z42"/>
      <c r="AA42"/>
      <c r="AB42"/>
      <c r="AC42"/>
      <c r="AO42" s="94"/>
      <c r="AP42" s="94"/>
      <c r="AQ42" s="94"/>
      <c r="AR42" s="94"/>
      <c r="AS42" s="94"/>
      <c r="AT42" s="94"/>
      <c r="AU42" s="94"/>
      <c r="AV42" s="94"/>
    </row>
    <row r="43" spans="3:48" hidden="1">
      <c r="C43" s="133" t="s">
        <v>74</v>
      </c>
      <c r="D43" s="130">
        <v>653.95989790625913</v>
      </c>
      <c r="E43" s="130">
        <v>365.03725513871467</v>
      </c>
      <c r="F43" s="131">
        <v>62.14098577389796</v>
      </c>
      <c r="G43" s="131">
        <v>33.993300719366566</v>
      </c>
      <c r="H43" s="130">
        <v>819.17170478960895</v>
      </c>
      <c r="I43" s="130">
        <v>357.87200378457271</v>
      </c>
      <c r="J43" s="131">
        <v>75.311754166668351</v>
      </c>
      <c r="K43" s="131">
        <v>33.224460017361956</v>
      </c>
      <c r="L43" s="120">
        <f t="shared" si="5"/>
        <v>0.25263293271085541</v>
      </c>
      <c r="M43" s="120">
        <f t="shared" si="5"/>
        <v>-1.9628822136028679E-2</v>
      </c>
      <c r="N43" s="119">
        <f t="shared" si="5"/>
        <v>0.21194978207607895</v>
      </c>
      <c r="O43" s="119">
        <f t="shared" si="5"/>
        <v>-2.261741830697217E-2</v>
      </c>
      <c r="T43" s="132"/>
      <c r="U43" s="132"/>
      <c r="V43"/>
      <c r="W43"/>
      <c r="X43"/>
      <c r="Y43"/>
      <c r="Z43"/>
      <c r="AA43"/>
      <c r="AB43"/>
      <c r="AC43"/>
      <c r="AO43" s="94"/>
      <c r="AP43" s="94"/>
      <c r="AQ43" s="94"/>
      <c r="AR43" s="94"/>
      <c r="AS43" s="94"/>
      <c r="AT43" s="94"/>
      <c r="AU43" s="94"/>
      <c r="AV43" s="94"/>
    </row>
    <row r="44" spans="3:48" ht="12.75" hidden="1" customHeight="1">
      <c r="C44" s="133" t="s">
        <v>72</v>
      </c>
      <c r="D44" s="130">
        <v>777.34590543770071</v>
      </c>
      <c r="E44" s="130">
        <v>322.33624943536842</v>
      </c>
      <c r="F44" s="131">
        <v>86.093148666756136</v>
      </c>
      <c r="G44" s="131">
        <v>36.242235882000593</v>
      </c>
      <c r="H44" s="130">
        <v>730.99340685851075</v>
      </c>
      <c r="I44" s="130">
        <v>369.78181810812629</v>
      </c>
      <c r="J44" s="131">
        <v>83.267595085744915</v>
      </c>
      <c r="K44" s="131">
        <v>42.276603268477736</v>
      </c>
      <c r="L44" s="120">
        <f t="shared" si="5"/>
        <v>-5.9629179564649859E-2</v>
      </c>
      <c r="M44" s="120">
        <f t="shared" si="5"/>
        <v>0.14719278007319248</v>
      </c>
      <c r="N44" s="119">
        <f t="shared" si="5"/>
        <v>-3.2819726363455426E-2</v>
      </c>
      <c r="O44" s="119">
        <f t="shared" si="5"/>
        <v>0.16650096881782228</v>
      </c>
      <c r="T44" s="132"/>
      <c r="U44" s="132"/>
      <c r="V44"/>
      <c r="W44"/>
      <c r="X44"/>
      <c r="Y44"/>
      <c r="Z44"/>
      <c r="AA44"/>
      <c r="AB44"/>
      <c r="AC44"/>
      <c r="AO44" s="94"/>
      <c r="AP44" s="94"/>
      <c r="AQ44" s="94"/>
      <c r="AR44" s="94"/>
      <c r="AS44" s="94"/>
      <c r="AT44" s="94"/>
      <c r="AU44" s="94"/>
      <c r="AV44" s="94"/>
    </row>
    <row r="45" spans="3:48" hidden="1">
      <c r="C45" s="129" t="s">
        <v>73</v>
      </c>
      <c r="D45" s="130">
        <v>971.26677824266881</v>
      </c>
      <c r="E45" s="130">
        <v>320.91464646464635</v>
      </c>
      <c r="F45" s="131">
        <v>88.354352796604076</v>
      </c>
      <c r="G45" s="131">
        <v>28.808986216902422</v>
      </c>
      <c r="H45" s="130">
        <v>855.07126659640039</v>
      </c>
      <c r="I45" s="130">
        <v>366.51603498542278</v>
      </c>
      <c r="J45" s="131">
        <v>77.695571866568741</v>
      </c>
      <c r="K45" s="131">
        <v>33.506130063965877</v>
      </c>
      <c r="L45" s="120">
        <f t="shared" si="5"/>
        <v>-0.11963295177922495</v>
      </c>
      <c r="M45" s="120">
        <f t="shared" si="5"/>
        <v>0.14209818412198927</v>
      </c>
      <c r="N45" s="119">
        <f t="shared" si="5"/>
        <v>-0.12063673823260701</v>
      </c>
      <c r="O45" s="119">
        <f t="shared" si="5"/>
        <v>0.16304439912250746</v>
      </c>
      <c r="T45" s="132"/>
      <c r="U45" s="132"/>
      <c r="V45"/>
      <c r="W45"/>
      <c r="X45"/>
      <c r="Y45"/>
      <c r="Z45"/>
      <c r="AA45"/>
      <c r="AB45"/>
      <c r="AC45"/>
      <c r="AO45" s="94"/>
      <c r="AP45" s="94"/>
      <c r="AQ45" s="94"/>
      <c r="AR45" s="94"/>
      <c r="AS45" s="94"/>
      <c r="AT45" s="94"/>
      <c r="AU45" s="94"/>
      <c r="AV45" s="94"/>
    </row>
    <row r="46" spans="3:48" hidden="1">
      <c r="C46" s="134" t="s">
        <v>82</v>
      </c>
      <c r="D46" s="135">
        <v>647.18687516245416</v>
      </c>
      <c r="E46" s="135">
        <v>368.6297500970349</v>
      </c>
      <c r="F46" s="135">
        <v>65.09941098375333</v>
      </c>
      <c r="G46" s="135">
        <v>37.182187930313901</v>
      </c>
      <c r="H46" s="135">
        <v>646.39274393605513</v>
      </c>
      <c r="I46" s="135">
        <v>359.32228728728228</v>
      </c>
      <c r="J46" s="135">
        <v>64.301445686213071</v>
      </c>
      <c r="K46" s="135">
        <v>35.856282569163113</v>
      </c>
      <c r="L46" s="136">
        <f t="shared" si="5"/>
        <v>-1.2270508826367488E-3</v>
      </c>
      <c r="M46" s="136">
        <f t="shared" si="5"/>
        <v>-2.5248810784540887E-2</v>
      </c>
      <c r="N46" s="136">
        <f t="shared" si="5"/>
        <v>-1.2257642357768828E-2</v>
      </c>
      <c r="O46" s="136">
        <f t="shared" si="5"/>
        <v>-3.565969177595929E-2</v>
      </c>
      <c r="T46" s="132"/>
      <c r="U46" s="132"/>
      <c r="V46"/>
      <c r="W46"/>
      <c r="X46"/>
      <c r="Y46"/>
      <c r="Z46"/>
      <c r="AA46"/>
      <c r="AB46"/>
      <c r="AC46"/>
      <c r="AO46" s="94"/>
      <c r="AP46" s="94"/>
      <c r="AQ46" s="94"/>
      <c r="AR46" s="94"/>
      <c r="AS46" s="94"/>
      <c r="AT46" s="94"/>
      <c r="AU46" s="94"/>
      <c r="AV46" s="94"/>
    </row>
    <row r="47" spans="3:48" hidden="1">
      <c r="C47" s="129" t="s">
        <v>158</v>
      </c>
      <c r="D47" s="130">
        <v>897.78555186410449</v>
      </c>
      <c r="E47" s="130">
        <v>608.58259163432115</v>
      </c>
      <c r="F47" s="131">
        <v>97.851286306714428</v>
      </c>
      <c r="G47" s="131">
        <v>57.286682071330702</v>
      </c>
      <c r="H47" s="130">
        <v>743.25480694971668</v>
      </c>
      <c r="I47" s="130">
        <v>411.65723111880658</v>
      </c>
      <c r="J47" s="131">
        <v>70.888464246649278</v>
      </c>
      <c r="K47" s="131">
        <v>42.960654569939756</v>
      </c>
      <c r="L47" s="120">
        <f t="shared" si="5"/>
        <v>-0.17212433926290083</v>
      </c>
      <c r="M47" s="120">
        <f t="shared" si="5"/>
        <v>-0.32358033769365702</v>
      </c>
      <c r="N47" s="119">
        <f t="shared" si="5"/>
        <v>-0.27554897924949395</v>
      </c>
      <c r="O47" s="119">
        <f t="shared" si="5"/>
        <v>-0.25007605578470826</v>
      </c>
      <c r="T47" s="132"/>
      <c r="U47" s="132"/>
      <c r="V47"/>
      <c r="W47"/>
      <c r="X47"/>
      <c r="Y47"/>
      <c r="Z47"/>
      <c r="AA47"/>
      <c r="AB47"/>
      <c r="AC47"/>
      <c r="AO47" s="94"/>
      <c r="AP47" s="94"/>
      <c r="AQ47" s="94"/>
      <c r="AR47" s="94"/>
      <c r="AS47" s="94"/>
      <c r="AT47" s="94"/>
      <c r="AU47" s="94"/>
      <c r="AV47" s="94"/>
    </row>
    <row r="48" spans="3:48" hidden="1">
      <c r="C48" s="129" t="s">
        <v>83</v>
      </c>
      <c r="D48" s="130">
        <v>827.29914245573184</v>
      </c>
      <c r="E48" s="130">
        <v>316.19684628237286</v>
      </c>
      <c r="F48" s="131">
        <v>90.733033058980695</v>
      </c>
      <c r="G48" s="131">
        <v>34.477704903099479</v>
      </c>
      <c r="H48" s="130">
        <v>725.56655353510359</v>
      </c>
      <c r="I48" s="130">
        <v>340.69627457744036</v>
      </c>
      <c r="J48" s="131">
        <v>68.474520478811939</v>
      </c>
      <c r="K48" s="131">
        <v>32.371226770672841</v>
      </c>
      <c r="L48" s="120">
        <f t="shared" si="5"/>
        <v>-0.12296953266341848</v>
      </c>
      <c r="M48" s="120">
        <f t="shared" si="5"/>
        <v>7.7481570683310297E-2</v>
      </c>
      <c r="N48" s="119">
        <f t="shared" si="5"/>
        <v>-0.24531873155501904</v>
      </c>
      <c r="O48" s="119">
        <f t="shared" si="5"/>
        <v>-6.1096820056524948E-2</v>
      </c>
      <c r="T48" s="132"/>
      <c r="U48" s="132"/>
      <c r="V48"/>
      <c r="W48"/>
      <c r="X48"/>
      <c r="Y48"/>
      <c r="Z48"/>
      <c r="AA48"/>
      <c r="AB48"/>
      <c r="AC48"/>
      <c r="AO48" s="94"/>
      <c r="AP48" s="94"/>
      <c r="AQ48" s="94"/>
      <c r="AR48" s="94"/>
      <c r="AS48" s="94"/>
      <c r="AT48" s="94"/>
      <c r="AU48" s="94"/>
      <c r="AV48" s="94"/>
    </row>
    <row r="49" spans="3:48" hidden="1">
      <c r="C49" s="129" t="s">
        <v>79</v>
      </c>
      <c r="D49" s="130">
        <v>891.78770480625269</v>
      </c>
      <c r="E49" s="130">
        <v>342.44264116575579</v>
      </c>
      <c r="F49" s="131">
        <v>69.262715951950284</v>
      </c>
      <c r="G49" s="131">
        <v>26.486476472245705</v>
      </c>
      <c r="H49" s="130">
        <v>889.87997590412988</v>
      </c>
      <c r="I49" s="130">
        <v>372.15529086366774</v>
      </c>
      <c r="J49" s="131">
        <v>67.579024116157214</v>
      </c>
      <c r="K49" s="131">
        <v>27.729799893631178</v>
      </c>
      <c r="L49" s="120">
        <f t="shared" si="5"/>
        <v>-2.1392186636361998E-3</v>
      </c>
      <c r="M49" s="120">
        <f t="shared" si="5"/>
        <v>8.6766792817515537E-2</v>
      </c>
      <c r="N49" s="119">
        <f t="shared" si="5"/>
        <v>-2.4308775834910978E-2</v>
      </c>
      <c r="O49" s="119">
        <f t="shared" si="5"/>
        <v>4.6941820392316425E-2</v>
      </c>
      <c r="T49" s="132"/>
      <c r="U49" s="132"/>
      <c r="V49"/>
      <c r="W49"/>
      <c r="X49"/>
      <c r="Y49"/>
      <c r="Z49"/>
      <c r="AA49"/>
      <c r="AB49"/>
      <c r="AC49"/>
      <c r="AO49" s="94"/>
      <c r="AP49" s="94"/>
      <c r="AQ49" s="94"/>
      <c r="AR49" s="94"/>
      <c r="AS49" s="94"/>
      <c r="AT49" s="94"/>
      <c r="AU49" s="94"/>
      <c r="AV49" s="94"/>
    </row>
    <row r="50" spans="3:48" hidden="1">
      <c r="C50" s="129" t="s">
        <v>75</v>
      </c>
      <c r="D50" s="130">
        <v>514.05515924358713</v>
      </c>
      <c r="E50" s="130">
        <v>332.76342493717982</v>
      </c>
      <c r="F50" s="131">
        <v>52.43725686799263</v>
      </c>
      <c r="G50" s="131">
        <v>33.88232036437919</v>
      </c>
      <c r="H50" s="130">
        <v>544.8092630036997</v>
      </c>
      <c r="I50" s="130">
        <v>315.87522218336863</v>
      </c>
      <c r="J50" s="131">
        <v>54.955531575196403</v>
      </c>
      <c r="K50" s="131">
        <v>31.806601709320894</v>
      </c>
      <c r="L50" s="120">
        <f t="shared" si="5"/>
        <v>5.9826466493140718E-2</v>
      </c>
      <c r="M50" s="120">
        <f t="shared" si="5"/>
        <v>-5.0751379172754296E-2</v>
      </c>
      <c r="N50" s="119">
        <f t="shared" si="5"/>
        <v>4.8024531747405508E-2</v>
      </c>
      <c r="O50" s="119">
        <f t="shared" si="5"/>
        <v>-6.1262588652001515E-2</v>
      </c>
      <c r="T50" s="132"/>
      <c r="U50" s="132"/>
      <c r="V50"/>
      <c r="W50"/>
      <c r="X50"/>
      <c r="Y50"/>
      <c r="Z50"/>
      <c r="AA50"/>
      <c r="AB50"/>
      <c r="AC50"/>
      <c r="AO50" s="94"/>
      <c r="AP50" s="94"/>
      <c r="AQ50" s="94"/>
      <c r="AR50" s="94"/>
      <c r="AS50" s="94"/>
      <c r="AT50" s="94"/>
      <c r="AU50" s="94"/>
      <c r="AV50" s="94"/>
    </row>
    <row r="51" spans="3:48" ht="12.75" hidden="1" customHeight="1">
      <c r="C51" s="420" t="s">
        <v>161</v>
      </c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T51"/>
      <c r="U51"/>
      <c r="V51"/>
      <c r="W51"/>
      <c r="X51"/>
      <c r="Y51"/>
      <c r="Z51"/>
      <c r="AA51"/>
      <c r="AB51"/>
    </row>
    <row r="52" spans="3:48" hidden="1">
      <c r="T52"/>
      <c r="U52"/>
      <c r="V52"/>
      <c r="W52"/>
      <c r="X52"/>
      <c r="Y52"/>
      <c r="Z52"/>
      <c r="AA52"/>
      <c r="AB52"/>
    </row>
    <row r="53" spans="3:48" hidden="1"/>
    <row r="54" spans="3:48" hidden="1"/>
    <row r="55" spans="3:48" hidden="1"/>
    <row r="56" spans="3:48" ht="36" hidden="1" customHeight="1">
      <c r="C56" s="424" t="s">
        <v>153</v>
      </c>
      <c r="D56" s="424"/>
      <c r="E56" s="424"/>
      <c r="F56" s="424"/>
      <c r="G56" s="424"/>
      <c r="H56" s="424"/>
      <c r="I56" s="424"/>
      <c r="J56" s="424"/>
      <c r="K56" s="424"/>
      <c r="L56" s="424"/>
      <c r="M56" s="424"/>
      <c r="N56" s="424"/>
      <c r="O56" s="424"/>
    </row>
    <row r="57" spans="3:48" ht="12.75" hidden="1" customHeight="1">
      <c r="C57" s="128"/>
      <c r="D57" s="419" t="s">
        <v>162</v>
      </c>
      <c r="E57" s="419"/>
      <c r="F57" s="419"/>
      <c r="G57" s="419"/>
      <c r="H57" s="419" t="s">
        <v>163</v>
      </c>
      <c r="I57" s="419"/>
      <c r="J57" s="419"/>
      <c r="K57" s="419"/>
      <c r="L57" s="419" t="s">
        <v>164</v>
      </c>
      <c r="M57" s="419"/>
      <c r="N57" s="419"/>
      <c r="O57" s="419"/>
    </row>
    <row r="58" spans="3:48" hidden="1">
      <c r="C58" s="115"/>
      <c r="D58" s="423" t="s">
        <v>154</v>
      </c>
      <c r="E58" s="423"/>
      <c r="F58" s="419" t="s">
        <v>155</v>
      </c>
      <c r="G58" s="419"/>
      <c r="H58" s="423" t="s">
        <v>154</v>
      </c>
      <c r="I58" s="423"/>
      <c r="J58" s="419" t="s">
        <v>155</v>
      </c>
      <c r="K58" s="419"/>
      <c r="L58" s="423" t="s">
        <v>154</v>
      </c>
      <c r="M58" s="423"/>
      <c r="N58" s="419" t="s">
        <v>155</v>
      </c>
      <c r="O58" s="419"/>
    </row>
    <row r="59" spans="3:48" hidden="1">
      <c r="C59" s="115"/>
      <c r="D59" s="116" t="s">
        <v>156</v>
      </c>
      <c r="E59" s="116" t="s">
        <v>157</v>
      </c>
      <c r="F59" s="115" t="s">
        <v>156</v>
      </c>
      <c r="G59" s="115" t="s">
        <v>157</v>
      </c>
      <c r="H59" s="116" t="s">
        <v>156</v>
      </c>
      <c r="I59" s="116" t="s">
        <v>157</v>
      </c>
      <c r="J59" s="115" t="s">
        <v>156</v>
      </c>
      <c r="K59" s="115" t="s">
        <v>157</v>
      </c>
      <c r="L59" s="116" t="s">
        <v>156</v>
      </c>
      <c r="M59" s="116" t="s">
        <v>157</v>
      </c>
      <c r="N59" s="115" t="s">
        <v>156</v>
      </c>
      <c r="O59" s="115" t="s">
        <v>157</v>
      </c>
    </row>
    <row r="60" spans="3:48" hidden="1">
      <c r="C60" s="129" t="s">
        <v>81</v>
      </c>
      <c r="D60" s="130">
        <v>887.60289258426781</v>
      </c>
      <c r="E60" s="130">
        <v>419.73454189560368</v>
      </c>
      <c r="F60" s="131">
        <v>82.8280126749506</v>
      </c>
      <c r="G60" s="131">
        <v>39.753455997492601</v>
      </c>
      <c r="H60" s="130">
        <v>874.99371909159152</v>
      </c>
      <c r="I60" s="130">
        <v>482.54345451887809</v>
      </c>
      <c r="J60" s="131">
        <v>70.412584690846955</v>
      </c>
      <c r="K60" s="131">
        <v>39.276792809676103</v>
      </c>
      <c r="L60" s="120">
        <f>H60/D60-1</f>
        <v>-1.4205872466193203E-2</v>
      </c>
      <c r="M60" s="120">
        <f>I60/E60-1</f>
        <v>0.14963960873845883</v>
      </c>
      <c r="N60" s="119">
        <f>J60/F60-1</f>
        <v>-0.14989407065489568</v>
      </c>
      <c r="O60" s="119">
        <f>K60/G60-1</f>
        <v>-1.1990484244855715E-2</v>
      </c>
    </row>
    <row r="61" spans="3:48" hidden="1">
      <c r="C61" s="129" t="s">
        <v>85</v>
      </c>
      <c r="D61" s="130">
        <v>407.85299863470266</v>
      </c>
      <c r="E61" s="130">
        <v>450.66660564766732</v>
      </c>
      <c r="F61" s="131">
        <v>53.724606499190884</v>
      </c>
      <c r="G61" s="131">
        <v>58.061341831908081</v>
      </c>
      <c r="H61" s="130">
        <v>503.84312742273704</v>
      </c>
      <c r="I61" s="130">
        <v>486.97169811320759</v>
      </c>
      <c r="J61" s="131">
        <v>59.71474102787991</v>
      </c>
      <c r="K61" s="131">
        <v>55.864718614718612</v>
      </c>
      <c r="L61" s="120">
        <f t="shared" ref="L61:O77" si="6">H61/D61-1</f>
        <v>0.23535472120926793</v>
      </c>
      <c r="M61" s="120">
        <f t="shared" si="6"/>
        <v>8.0558648035092606E-2</v>
      </c>
      <c r="N61" s="119">
        <f t="shared" si="6"/>
        <v>0.11149703867592287</v>
      </c>
      <c r="O61" s="119">
        <f t="shared" si="6"/>
        <v>-3.7832801445561781E-2</v>
      </c>
    </row>
    <row r="62" spans="3:48" hidden="1">
      <c r="C62" s="129" t="s">
        <v>84</v>
      </c>
      <c r="D62" s="130">
        <v>786.32879357709885</v>
      </c>
      <c r="E62" s="130">
        <v>508.47504708097949</v>
      </c>
      <c r="F62" s="131">
        <v>55.284886930718812</v>
      </c>
      <c r="G62" s="131">
        <v>35.84232709411922</v>
      </c>
      <c r="H62" s="130">
        <v>720.46180588608922</v>
      </c>
      <c r="I62" s="130">
        <v>442.35626911314989</v>
      </c>
      <c r="J62" s="131">
        <v>73.62885695301965</v>
      </c>
      <c r="K62" s="131">
        <v>44.073887873248005</v>
      </c>
      <c r="L62" s="120">
        <f t="shared" si="6"/>
        <v>-8.3765198768028348E-2</v>
      </c>
      <c r="M62" s="120">
        <f t="shared" si="6"/>
        <v>-0.13003347626869788</v>
      </c>
      <c r="N62" s="119">
        <f t="shared" si="6"/>
        <v>0.33180804087180094</v>
      </c>
      <c r="O62" s="119">
        <f t="shared" si="6"/>
        <v>0.22966033308923639</v>
      </c>
    </row>
    <row r="63" spans="3:48" hidden="1">
      <c r="C63" s="129" t="s">
        <v>78</v>
      </c>
      <c r="D63" s="130">
        <v>831.40619991434016</v>
      </c>
      <c r="E63" s="130">
        <v>338.30536912751688</v>
      </c>
      <c r="F63" s="131">
        <v>72.343848641195066</v>
      </c>
      <c r="G63" s="131">
        <v>29.512587822014048</v>
      </c>
      <c r="H63" s="130">
        <v>729.27782004460607</v>
      </c>
      <c r="I63" s="130">
        <v>298.96162280701748</v>
      </c>
      <c r="J63" s="131">
        <v>73.191059195812471</v>
      </c>
      <c r="K63" s="131">
        <v>30.621406109613659</v>
      </c>
      <c r="L63" s="120">
        <f t="shared" si="6"/>
        <v>-0.12283812639388114</v>
      </c>
      <c r="M63" s="120">
        <f t="shared" si="6"/>
        <v>-0.116296547175607</v>
      </c>
      <c r="N63" s="119">
        <f t="shared" si="6"/>
        <v>1.1710885867011633E-2</v>
      </c>
      <c r="O63" s="119">
        <f t="shared" si="6"/>
        <v>3.7571028819523677E-2</v>
      </c>
    </row>
    <row r="64" spans="3:48" hidden="1">
      <c r="C64" s="129" t="s">
        <v>90</v>
      </c>
      <c r="D64" s="130">
        <v>424.25210073137987</v>
      </c>
      <c r="E64" s="130">
        <v>312.04387795666901</v>
      </c>
      <c r="F64" s="131">
        <v>66.938962912275485</v>
      </c>
      <c r="G64" s="131">
        <v>50.906910193427059</v>
      </c>
      <c r="H64" s="130">
        <v>415.2594717495237</v>
      </c>
      <c r="I64" s="130">
        <v>307.28274821833509</v>
      </c>
      <c r="J64" s="131">
        <v>61.893406797042623</v>
      </c>
      <c r="K64" s="131">
        <v>46.424012320755615</v>
      </c>
      <c r="L64" s="120">
        <f t="shared" si="6"/>
        <v>-2.1196427705021503E-2</v>
      </c>
      <c r="M64" s="120">
        <f t="shared" si="6"/>
        <v>-1.5257885427878981E-2</v>
      </c>
      <c r="N64" s="119">
        <f t="shared" si="6"/>
        <v>-7.5375474846318458E-2</v>
      </c>
      <c r="O64" s="119">
        <f t="shared" si="6"/>
        <v>-8.8060694621577396E-2</v>
      </c>
    </row>
    <row r="65" spans="3:15" hidden="1">
      <c r="C65" s="133" t="s">
        <v>87</v>
      </c>
      <c r="D65" s="130">
        <v>444.02889879688951</v>
      </c>
      <c r="E65" s="130">
        <v>323.7220863231135</v>
      </c>
      <c r="F65" s="131">
        <v>67.662271345634949</v>
      </c>
      <c r="G65" s="131">
        <v>50.448913117142752</v>
      </c>
      <c r="H65" s="130">
        <v>426.99722820006468</v>
      </c>
      <c r="I65" s="130">
        <v>310.49807610544229</v>
      </c>
      <c r="J65" s="131">
        <v>62.274384548519983</v>
      </c>
      <c r="K65" s="131">
        <v>45.739556127593772</v>
      </c>
      <c r="L65" s="120">
        <f t="shared" si="6"/>
        <v>-3.8357121896733903E-2</v>
      </c>
      <c r="M65" s="120">
        <f t="shared" si="6"/>
        <v>-4.0849885677778697E-2</v>
      </c>
      <c r="N65" s="119">
        <f t="shared" si="6"/>
        <v>-7.9629115162161201E-2</v>
      </c>
      <c r="O65" s="119">
        <f t="shared" si="6"/>
        <v>-9.3349027730564083E-2</v>
      </c>
    </row>
    <row r="66" spans="3:15" hidden="1">
      <c r="C66" s="133" t="s">
        <v>91</v>
      </c>
      <c r="D66" s="130">
        <v>136.02958466189958</v>
      </c>
      <c r="E66" s="130">
        <v>187.71961805555563</v>
      </c>
      <c r="F66" s="131">
        <v>44.373286975272038</v>
      </c>
      <c r="G66" s="131">
        <v>61.088418079096058</v>
      </c>
      <c r="H66" s="130">
        <v>133.55331693653068</v>
      </c>
      <c r="I66" s="130">
        <v>242.97619047619048</v>
      </c>
      <c r="J66" s="131">
        <v>42.120661495367386</v>
      </c>
      <c r="K66" s="131">
        <v>75.174953959484341</v>
      </c>
      <c r="L66" s="120">
        <f t="shared" si="6"/>
        <v>-1.8203890951542956E-2</v>
      </c>
      <c r="M66" s="120">
        <f t="shared" si="6"/>
        <v>0.2943569403826598</v>
      </c>
      <c r="N66" s="119">
        <f t="shared" si="6"/>
        <v>-5.0765350810274112E-2</v>
      </c>
      <c r="O66" s="119">
        <f t="shared" si="6"/>
        <v>0.230592579139131</v>
      </c>
    </row>
    <row r="67" spans="3:15" hidden="1">
      <c r="C67" s="129" t="s">
        <v>77</v>
      </c>
      <c r="D67" s="130">
        <v>729.87651882780915</v>
      </c>
      <c r="E67" s="130">
        <v>403.76615575869278</v>
      </c>
      <c r="F67" s="131">
        <v>66.612086799720188</v>
      </c>
      <c r="G67" s="131">
        <v>36.686651894730296</v>
      </c>
      <c r="H67" s="130">
        <v>837.64087028077199</v>
      </c>
      <c r="I67" s="130">
        <v>410.93731921478269</v>
      </c>
      <c r="J67" s="131">
        <v>72.989453426955123</v>
      </c>
      <c r="K67" s="131">
        <v>36.320068230585377</v>
      </c>
      <c r="L67" s="120">
        <f t="shared" si="6"/>
        <v>0.14764737414218199</v>
      </c>
      <c r="M67" s="120">
        <f t="shared" si="6"/>
        <v>1.7760684876163113E-2</v>
      </c>
      <c r="N67" s="119">
        <f t="shared" si="6"/>
        <v>9.5738880639027357E-2</v>
      </c>
      <c r="O67" s="119">
        <f t="shared" si="6"/>
        <v>-9.9922899804758547E-3</v>
      </c>
    </row>
    <row r="68" spans="3:15" hidden="1">
      <c r="C68" s="133" t="s">
        <v>76</v>
      </c>
      <c r="D68" s="130">
        <v>818.42302603568294</v>
      </c>
      <c r="E68" s="130">
        <v>507.38282946383123</v>
      </c>
      <c r="F68" s="131">
        <v>64.548244612933345</v>
      </c>
      <c r="G68" s="131">
        <v>38.486687443527003</v>
      </c>
      <c r="H68" s="130">
        <v>928.35522816397452</v>
      </c>
      <c r="I68" s="130">
        <v>451.76242403698785</v>
      </c>
      <c r="J68" s="131">
        <v>89.722694635176993</v>
      </c>
      <c r="K68" s="131">
        <v>42.859512024021917</v>
      </c>
      <c r="L68" s="120">
        <f t="shared" si="6"/>
        <v>0.13432198096965386</v>
      </c>
      <c r="M68" s="120">
        <f t="shared" si="6"/>
        <v>-0.10962216732012664</v>
      </c>
      <c r="N68" s="119">
        <f t="shared" si="6"/>
        <v>0.39000983176542525</v>
      </c>
      <c r="O68" s="119">
        <f t="shared" si="6"/>
        <v>0.11361914654025052</v>
      </c>
    </row>
    <row r="69" spans="3:15" hidden="1">
      <c r="C69" s="133" t="s">
        <v>80</v>
      </c>
      <c r="D69" s="130">
        <v>753.55418585011012</v>
      </c>
      <c r="E69" s="130">
        <v>409.89713064713067</v>
      </c>
      <c r="F69" s="131">
        <v>66.210142633727401</v>
      </c>
      <c r="G69" s="131">
        <v>37.073256250552177</v>
      </c>
      <c r="H69" s="130">
        <v>778.55655440448731</v>
      </c>
      <c r="I69" s="130">
        <v>464.8672643946058</v>
      </c>
      <c r="J69" s="131">
        <v>55.777185987187138</v>
      </c>
      <c r="K69" s="131">
        <v>34.697826389165712</v>
      </c>
      <c r="L69" s="120">
        <f t="shared" si="6"/>
        <v>3.3179257741327683E-2</v>
      </c>
      <c r="M69" s="120">
        <f t="shared" si="6"/>
        <v>0.13410714454304729</v>
      </c>
      <c r="N69" s="119">
        <f t="shared" si="6"/>
        <v>-0.15757339029240702</v>
      </c>
      <c r="O69" s="119">
        <f t="shared" si="6"/>
        <v>-6.4073947142182397E-2</v>
      </c>
    </row>
    <row r="70" spans="3:15" hidden="1">
      <c r="C70" s="133" t="s">
        <v>74</v>
      </c>
      <c r="D70" s="130">
        <v>596.34565992717455</v>
      </c>
      <c r="E70" s="130">
        <v>398.10221443074283</v>
      </c>
      <c r="F70" s="131">
        <v>54.017929051560905</v>
      </c>
      <c r="G70" s="131">
        <v>34.881667437044165</v>
      </c>
      <c r="H70" s="130">
        <v>864.44476099874714</v>
      </c>
      <c r="I70" s="130">
        <v>363.08689558146278</v>
      </c>
      <c r="J70" s="131">
        <v>74.535458679564385</v>
      </c>
      <c r="K70" s="131">
        <v>31.810267842977701</v>
      </c>
      <c r="L70" s="120">
        <f t="shared" si="6"/>
        <v>0.44956997105388963</v>
      </c>
      <c r="M70" s="120">
        <f t="shared" si="6"/>
        <v>-8.7955599290874042E-2</v>
      </c>
      <c r="N70" s="119">
        <f t="shared" si="6"/>
        <v>0.37982814203075432</v>
      </c>
      <c r="O70" s="119">
        <f t="shared" si="6"/>
        <v>-8.8051971701463172E-2</v>
      </c>
    </row>
    <row r="71" spans="3:15" hidden="1">
      <c r="C71" s="133" t="s">
        <v>72</v>
      </c>
      <c r="D71" s="130">
        <v>803.11818321723388</v>
      </c>
      <c r="E71" s="130">
        <v>331.56333066653269</v>
      </c>
      <c r="F71" s="131">
        <v>88.468487370023396</v>
      </c>
      <c r="G71" s="131">
        <v>36.982886012450173</v>
      </c>
      <c r="H71" s="130">
        <v>796.20277408167999</v>
      </c>
      <c r="I71" s="130">
        <v>382.09146557652429</v>
      </c>
      <c r="J71" s="131">
        <v>85.356215060214481</v>
      </c>
      <c r="K71" s="131">
        <v>41.075571318744679</v>
      </c>
      <c r="L71" s="120">
        <f t="shared" si="6"/>
        <v>-8.6106992470912358E-3</v>
      </c>
      <c r="M71" s="120">
        <f t="shared" si="6"/>
        <v>0.15239361605041268</v>
      </c>
      <c r="N71" s="119">
        <f t="shared" si="6"/>
        <v>-3.5179445272887966E-2</v>
      </c>
      <c r="O71" s="119">
        <f t="shared" si="6"/>
        <v>0.11066430307566355</v>
      </c>
    </row>
    <row r="72" spans="3:15" hidden="1">
      <c r="C72" s="129" t="s">
        <v>73</v>
      </c>
      <c r="D72" s="130">
        <v>934.2856529391039</v>
      </c>
      <c r="E72" s="130">
        <v>323.13310961968699</v>
      </c>
      <c r="F72" s="131">
        <v>92.342186627702134</v>
      </c>
      <c r="G72" s="131">
        <v>31.780088008800874</v>
      </c>
      <c r="H72" s="130">
        <v>801.82846585017592</v>
      </c>
      <c r="I72" s="130">
        <v>388.08503401360542</v>
      </c>
      <c r="J72" s="131">
        <v>74.94213765789226</v>
      </c>
      <c r="K72" s="131">
        <v>36.553575069171394</v>
      </c>
      <c r="L72" s="120">
        <f t="shared" si="6"/>
        <v>-0.14177375695777861</v>
      </c>
      <c r="M72" s="120">
        <f t="shared" si="6"/>
        <v>0.20100671351927968</v>
      </c>
      <c r="N72" s="119">
        <f t="shared" si="6"/>
        <v>-0.18843011634500273</v>
      </c>
      <c r="O72" s="119">
        <f t="shared" si="6"/>
        <v>0.15020370802776251</v>
      </c>
    </row>
    <row r="73" spans="3:15" hidden="1">
      <c r="C73" s="134" t="s">
        <v>82</v>
      </c>
      <c r="D73" s="135">
        <v>619.50112204586367</v>
      </c>
      <c r="E73" s="135">
        <v>353.32309931673603</v>
      </c>
      <c r="F73" s="135">
        <v>62.431329898946792</v>
      </c>
      <c r="G73" s="135">
        <v>35.931389038883296</v>
      </c>
      <c r="H73" s="135">
        <v>632.96484255954954</v>
      </c>
      <c r="I73" s="135">
        <v>358.57791727140909</v>
      </c>
      <c r="J73" s="135">
        <v>63.178953647546876</v>
      </c>
      <c r="K73" s="135">
        <v>36.061272260270961</v>
      </c>
      <c r="L73" s="136">
        <f t="shared" si="6"/>
        <v>2.1733165662755738E-2</v>
      </c>
      <c r="M73" s="136">
        <f t="shared" si="6"/>
        <v>1.487255705849666E-2</v>
      </c>
      <c r="N73" s="136">
        <f t="shared" si="6"/>
        <v>1.1975137319839346E-2</v>
      </c>
      <c r="O73" s="136">
        <f>K73/G73-1</f>
        <v>3.6147564806667809E-3</v>
      </c>
    </row>
    <row r="74" spans="3:15" hidden="1">
      <c r="C74" s="129" t="s">
        <v>158</v>
      </c>
      <c r="D74" s="130">
        <v>788.75194846162287</v>
      </c>
      <c r="E74" s="130">
        <v>524.15316704695135</v>
      </c>
      <c r="F74" s="131">
        <v>85.984117986803554</v>
      </c>
      <c r="G74" s="131">
        <v>58.461952984841616</v>
      </c>
      <c r="H74" s="130">
        <v>743.2274739735235</v>
      </c>
      <c r="I74" s="130">
        <v>462.82685772400538</v>
      </c>
      <c r="J74" s="131">
        <v>67.986172130793008</v>
      </c>
      <c r="K74" s="131">
        <v>46.91944973306353</v>
      </c>
      <c r="L74" s="120">
        <f t="shared" si="6"/>
        <v>-5.7717099243799086E-2</v>
      </c>
      <c r="M74" s="120">
        <f t="shared" si="6"/>
        <v>-0.11700074172680264</v>
      </c>
      <c r="N74" s="119">
        <f t="shared" si="6"/>
        <v>-0.20931709573124646</v>
      </c>
      <c r="O74" s="119">
        <f t="shared" si="6"/>
        <v>-0.19743615569549822</v>
      </c>
    </row>
    <row r="75" spans="3:15" hidden="1">
      <c r="C75" s="129" t="s">
        <v>83</v>
      </c>
      <c r="D75" s="130">
        <v>804.64738307264099</v>
      </c>
      <c r="E75" s="130">
        <v>322.92407407407427</v>
      </c>
      <c r="F75" s="131">
        <v>80.994111585601331</v>
      </c>
      <c r="G75" s="131">
        <v>32.673599400412208</v>
      </c>
      <c r="H75" s="130">
        <v>695.62457649626117</v>
      </c>
      <c r="I75" s="130">
        <v>339.90872668997685</v>
      </c>
      <c r="J75" s="131">
        <v>67.279751785476023</v>
      </c>
      <c r="K75" s="131">
        <v>33.051898285876177</v>
      </c>
      <c r="L75" s="120">
        <f t="shared" si="6"/>
        <v>-0.1354914076276037</v>
      </c>
      <c r="M75" s="120">
        <f t="shared" si="6"/>
        <v>5.2596427394281386E-2</v>
      </c>
      <c r="N75" s="119">
        <f t="shared" si="6"/>
        <v>-0.16932539331122642</v>
      </c>
      <c r="O75" s="119">
        <f t="shared" si="6"/>
        <v>1.1578120941863501E-2</v>
      </c>
    </row>
    <row r="76" spans="3:15" hidden="1">
      <c r="C76" s="129" t="s">
        <v>79</v>
      </c>
      <c r="D76" s="130">
        <v>847.94923241955667</v>
      </c>
      <c r="E76" s="130">
        <v>333.3635828625234</v>
      </c>
      <c r="F76" s="131">
        <v>65.137522362557021</v>
      </c>
      <c r="G76" s="131">
        <v>25.34322094563155</v>
      </c>
      <c r="H76" s="130">
        <v>826.66588007862231</v>
      </c>
      <c r="I76" s="130">
        <v>354.78422206832875</v>
      </c>
      <c r="J76" s="131">
        <v>63.722350698934058</v>
      </c>
      <c r="K76" s="131">
        <v>26.791570791060945</v>
      </c>
      <c r="L76" s="120">
        <f t="shared" si="6"/>
        <v>-2.5099795515120649E-2</v>
      </c>
      <c r="M76" s="120">
        <f t="shared" si="6"/>
        <v>6.4256086468326146E-2</v>
      </c>
      <c r="N76" s="119">
        <f t="shared" si="6"/>
        <v>-2.1725905626960862E-2</v>
      </c>
      <c r="O76" s="119">
        <f t="shared" si="6"/>
        <v>5.7149398986676481E-2</v>
      </c>
    </row>
    <row r="77" spans="3:15" hidden="1">
      <c r="C77" s="129" t="s">
        <v>75</v>
      </c>
      <c r="D77" s="130">
        <v>497.83081041676871</v>
      </c>
      <c r="E77" s="130">
        <v>317.25212304073267</v>
      </c>
      <c r="F77" s="131">
        <v>50.023896297375359</v>
      </c>
      <c r="G77" s="131">
        <v>31.842892559183252</v>
      </c>
      <c r="H77" s="130">
        <v>568.63408550434724</v>
      </c>
      <c r="I77" s="130">
        <v>323.45493398535922</v>
      </c>
      <c r="J77" s="131">
        <v>56.240182236888096</v>
      </c>
      <c r="K77" s="131">
        <v>31.937496066585798</v>
      </c>
      <c r="L77" s="120">
        <f t="shared" si="6"/>
        <v>0.14222356994799945</v>
      </c>
      <c r="M77" s="120">
        <f t="shared" si="6"/>
        <v>1.9551676708023713E-2</v>
      </c>
      <c r="N77" s="119">
        <f t="shared" si="6"/>
        <v>0.12426632868737353</v>
      </c>
      <c r="O77" s="119">
        <f t="shared" si="6"/>
        <v>2.9709457841091691E-3</v>
      </c>
    </row>
    <row r="78" spans="3:15" hidden="1">
      <c r="C78" s="420" t="s">
        <v>161</v>
      </c>
      <c r="D78" s="420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</row>
    <row r="79" spans="3:15" hidden="1"/>
    <row r="80" spans="3:15" hidden="1"/>
    <row r="81" spans="3:15" hidden="1"/>
    <row r="82" spans="3:15" ht="36" hidden="1" customHeight="1">
      <c r="C82" s="421" t="s">
        <v>153</v>
      </c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</row>
    <row r="83" spans="3:15" ht="15" hidden="1" customHeight="1">
      <c r="C83" s="137"/>
      <c r="D83" s="416" t="s">
        <v>233</v>
      </c>
      <c r="E83" s="416"/>
      <c r="F83" s="416"/>
      <c r="G83" s="416"/>
      <c r="H83" s="418" t="s">
        <v>234</v>
      </c>
      <c r="I83" s="418"/>
      <c r="J83" s="418"/>
      <c r="K83" s="418"/>
      <c r="L83" s="422" t="s">
        <v>275</v>
      </c>
      <c r="M83" s="422"/>
      <c r="N83" s="422"/>
      <c r="O83" s="422"/>
    </row>
    <row r="84" spans="3:15" ht="30" hidden="1" customHeight="1">
      <c r="C84" s="95"/>
      <c r="D84" s="415" t="s">
        <v>154</v>
      </c>
      <c r="E84" s="415"/>
      <c r="F84" s="416" t="s">
        <v>155</v>
      </c>
      <c r="G84" s="416"/>
      <c r="H84" s="415" t="s">
        <v>154</v>
      </c>
      <c r="I84" s="415"/>
      <c r="J84" s="416" t="s">
        <v>155</v>
      </c>
      <c r="K84" s="416"/>
      <c r="L84" s="417" t="s">
        <v>154</v>
      </c>
      <c r="M84" s="417"/>
      <c r="N84" s="418" t="s">
        <v>155</v>
      </c>
      <c r="O84" s="418"/>
    </row>
    <row r="85" spans="3:15" ht="15" hidden="1" customHeight="1">
      <c r="C85" s="95"/>
      <c r="D85" s="138" t="s">
        <v>156</v>
      </c>
      <c r="E85" s="138" t="s">
        <v>157</v>
      </c>
      <c r="F85" s="95" t="s">
        <v>156</v>
      </c>
      <c r="G85" s="95" t="s">
        <v>157</v>
      </c>
      <c r="H85" s="138" t="s">
        <v>156</v>
      </c>
      <c r="I85" s="138" t="s">
        <v>157</v>
      </c>
      <c r="J85" s="95" t="s">
        <v>156</v>
      </c>
      <c r="K85" s="95" t="s">
        <v>157</v>
      </c>
      <c r="L85" s="139" t="s">
        <v>156</v>
      </c>
      <c r="M85" s="139" t="s">
        <v>157</v>
      </c>
      <c r="N85" s="140" t="s">
        <v>156</v>
      </c>
      <c r="O85" s="140" t="s">
        <v>157</v>
      </c>
    </row>
    <row r="86" spans="3:15" ht="15" hidden="1" customHeight="1">
      <c r="C86" s="29" t="s">
        <v>81</v>
      </c>
      <c r="D86" s="141">
        <v>912.52158968111962</v>
      </c>
      <c r="E86" s="141">
        <v>415.40829218062544</v>
      </c>
      <c r="F86" s="142">
        <v>89.70274786856406</v>
      </c>
      <c r="G86" s="142">
        <v>40.363558754392734</v>
      </c>
      <c r="H86" s="141">
        <v>898.7529853742468</v>
      </c>
      <c r="I86" s="141">
        <v>434.43749929249537</v>
      </c>
      <c r="J86" s="142">
        <v>80.441682987117318</v>
      </c>
      <c r="K86" s="142">
        <v>39.144810877521671</v>
      </c>
      <c r="L86" s="11">
        <f>H86/D86-1</f>
        <v>-1.5088524438840123E-2</v>
      </c>
      <c r="M86" s="11">
        <f>I86/E86-1</f>
        <v>4.5808443090961992E-2</v>
      </c>
      <c r="N86" s="143">
        <f>J86/F86-1</f>
        <v>-0.10324170776815456</v>
      </c>
      <c r="O86" s="143">
        <f>K86/G86-1</f>
        <v>-3.0194262212779432E-2</v>
      </c>
    </row>
    <row r="87" spans="3:15" ht="15" hidden="1" customHeight="1">
      <c r="C87" s="29" t="s">
        <v>85</v>
      </c>
      <c r="D87" s="141">
        <v>437.12296055952868</v>
      </c>
      <c r="E87" s="141">
        <v>466.25888280717908</v>
      </c>
      <c r="F87" s="142">
        <v>56.128629176904461</v>
      </c>
      <c r="G87" s="142">
        <v>59.073523613579276</v>
      </c>
      <c r="H87" s="141">
        <v>516.18619737763925</v>
      </c>
      <c r="I87" s="141">
        <v>518.35386473429958</v>
      </c>
      <c r="J87" s="142">
        <v>53.86659578221871</v>
      </c>
      <c r="K87" s="142">
        <v>53.462506228201292</v>
      </c>
      <c r="L87" s="11">
        <f t="shared" ref="L87:O103" si="7">H87/D87-1</f>
        <v>0.18087184602910722</v>
      </c>
      <c r="M87" s="11">
        <f t="shared" si="7"/>
        <v>0.11172973609312309</v>
      </c>
      <c r="N87" s="143">
        <f t="shared" si="7"/>
        <v>-4.0300884376782919E-2</v>
      </c>
      <c r="O87" s="143">
        <f t="shared" si="7"/>
        <v>-9.4983624509714759E-2</v>
      </c>
    </row>
    <row r="88" spans="3:15" ht="15" hidden="1" customHeight="1">
      <c r="C88" s="29" t="s">
        <v>84</v>
      </c>
      <c r="D88" s="141">
        <v>807.04819729289477</v>
      </c>
      <c r="E88" s="141">
        <v>457.33696259073156</v>
      </c>
      <c r="F88" s="142">
        <v>65.645068679326329</v>
      </c>
      <c r="G88" s="142">
        <v>36.920915032679765</v>
      </c>
      <c r="H88" s="141">
        <v>707.40260389066259</v>
      </c>
      <c r="I88" s="141">
        <v>455.83573883161517</v>
      </c>
      <c r="J88" s="142">
        <v>70.499919753542827</v>
      </c>
      <c r="K88" s="142">
        <v>43.691765480895924</v>
      </c>
      <c r="L88" s="11">
        <f t="shared" si="7"/>
        <v>-0.12346919767180731</v>
      </c>
      <c r="M88" s="11">
        <f t="shared" si="7"/>
        <v>-3.2825331908713506E-3</v>
      </c>
      <c r="N88" s="143">
        <f t="shared" si="7"/>
        <v>7.3956066645801899E-2</v>
      </c>
      <c r="O88" s="143">
        <f t="shared" si="7"/>
        <v>0.18338793722265767</v>
      </c>
    </row>
    <row r="89" spans="3:15" ht="15" hidden="1" customHeight="1">
      <c r="C89" s="29" t="s">
        <v>78</v>
      </c>
      <c r="D89" s="141">
        <v>803.23932643457795</v>
      </c>
      <c r="E89" s="141">
        <v>344.66622162883874</v>
      </c>
      <c r="F89" s="142">
        <v>72.226915297004226</v>
      </c>
      <c r="G89" s="142">
        <v>31.030109982571069</v>
      </c>
      <c r="H89" s="141">
        <v>756.77250623120688</v>
      </c>
      <c r="I89" s="141">
        <v>364.49610591900279</v>
      </c>
      <c r="J89" s="142">
        <v>73.964391041115903</v>
      </c>
      <c r="K89" s="142">
        <v>36.078707986432342</v>
      </c>
      <c r="L89" s="11">
        <f t="shared" si="7"/>
        <v>-5.7849284359156261E-2</v>
      </c>
      <c r="M89" s="11">
        <f t="shared" si="7"/>
        <v>5.7533587702476741E-2</v>
      </c>
      <c r="N89" s="143">
        <f t="shared" si="7"/>
        <v>2.4055793286574811E-2</v>
      </c>
      <c r="O89" s="143">
        <f t="shared" si="7"/>
        <v>0.16269997130841496</v>
      </c>
    </row>
    <row r="90" spans="3:15" ht="15" hidden="1" customHeight="1">
      <c r="C90" s="144" t="s">
        <v>90</v>
      </c>
      <c r="D90" s="141">
        <v>463.99515144674507</v>
      </c>
      <c r="E90" s="141">
        <v>326.61419080501025</v>
      </c>
      <c r="F90" s="142">
        <v>69.862906325788202</v>
      </c>
      <c r="G90" s="142">
        <v>49.772459554444055</v>
      </c>
      <c r="H90" s="141">
        <v>480.05842170787673</v>
      </c>
      <c r="I90" s="141">
        <v>314.7034726361569</v>
      </c>
      <c r="J90" s="142">
        <v>68.397184642843442</v>
      </c>
      <c r="K90" s="142">
        <v>45.050132099561324</v>
      </c>
      <c r="L90" s="11">
        <f t="shared" si="7"/>
        <v>3.4619478697236694E-2</v>
      </c>
      <c r="M90" s="11">
        <f t="shared" si="7"/>
        <v>-3.6467240261351952E-2</v>
      </c>
      <c r="N90" s="143">
        <f t="shared" si="7"/>
        <v>-2.0979970058928488E-2</v>
      </c>
      <c r="O90" s="143">
        <f t="shared" si="7"/>
        <v>-9.4878322211848332E-2</v>
      </c>
    </row>
    <row r="91" spans="3:15" ht="15" hidden="1" customHeight="1">
      <c r="C91" s="144" t="s">
        <v>87</v>
      </c>
      <c r="D91" s="141">
        <v>481.9472761547587</v>
      </c>
      <c r="E91" s="141">
        <v>335.61027785778242</v>
      </c>
      <c r="F91" s="142">
        <v>70.509327184736051</v>
      </c>
      <c r="G91" s="142">
        <v>49.36982214501667</v>
      </c>
      <c r="H91" s="141">
        <v>493.86187174388499</v>
      </c>
      <c r="I91" s="141">
        <v>318.7436361534904</v>
      </c>
      <c r="J91" s="142">
        <v>68.808209746526671</v>
      </c>
      <c r="K91" s="142">
        <v>44.507008098433595</v>
      </c>
      <c r="L91" s="11">
        <f t="shared" si="7"/>
        <v>2.4721782192001385E-2</v>
      </c>
      <c r="M91" s="11">
        <f t="shared" si="7"/>
        <v>-5.0256630434421301E-2</v>
      </c>
      <c r="N91" s="143">
        <f t="shared" si="7"/>
        <v>-2.4126133465327437E-2</v>
      </c>
      <c r="O91" s="143">
        <f t="shared" si="7"/>
        <v>-9.8497702347382754E-2</v>
      </c>
    </row>
    <row r="92" spans="3:15" ht="15" hidden="1" customHeight="1">
      <c r="C92" s="29" t="s">
        <v>91</v>
      </c>
      <c r="D92" s="141">
        <v>131.40842001407432</v>
      </c>
      <c r="E92" s="141">
        <v>199.12678571428577</v>
      </c>
      <c r="F92" s="142">
        <v>43.047585866679484</v>
      </c>
      <c r="G92" s="142">
        <v>61.813192904656333</v>
      </c>
      <c r="H92" s="141">
        <v>152.22648335268519</v>
      </c>
      <c r="I92" s="141">
        <v>228.90206185567013</v>
      </c>
      <c r="J92" s="142">
        <v>46.838917954672354</v>
      </c>
      <c r="K92" s="142">
        <v>70.487301587301587</v>
      </c>
      <c r="L92" s="11">
        <f t="shared" si="7"/>
        <v>0.15842259831128924</v>
      </c>
      <c r="M92" s="11">
        <f t="shared" si="7"/>
        <v>0.14952923603209767</v>
      </c>
      <c r="N92" s="143">
        <f t="shared" si="7"/>
        <v>8.8073047806555671E-2</v>
      </c>
      <c r="O92" s="143">
        <f t="shared" si="7"/>
        <v>0.14032778885932351</v>
      </c>
    </row>
    <row r="93" spans="3:15" ht="15" hidden="1" customHeight="1">
      <c r="C93" s="29" t="s">
        <v>77</v>
      </c>
      <c r="D93" s="141">
        <v>724.69884931782758</v>
      </c>
      <c r="E93" s="141">
        <v>403.03380487257209</v>
      </c>
      <c r="F93" s="142">
        <v>66.631490488341683</v>
      </c>
      <c r="G93" s="142">
        <v>36.865634665174227</v>
      </c>
      <c r="H93" s="141">
        <v>830.09968400419905</v>
      </c>
      <c r="I93" s="141">
        <v>414.86035925565574</v>
      </c>
      <c r="J93" s="142">
        <v>72.32551702214792</v>
      </c>
      <c r="K93" s="142">
        <v>36.640576508753746</v>
      </c>
      <c r="L93" s="11">
        <f t="shared" si="7"/>
        <v>0.14544087490353719</v>
      </c>
      <c r="M93" s="11">
        <f t="shared" si="7"/>
        <v>2.9343827341785644E-2</v>
      </c>
      <c r="N93" s="143">
        <f t="shared" si="7"/>
        <v>8.5455487969348543E-2</v>
      </c>
      <c r="O93" s="143">
        <f t="shared" si="7"/>
        <v>-6.1048225119283428E-3</v>
      </c>
    </row>
    <row r="94" spans="3:15" ht="15" hidden="1" customHeight="1">
      <c r="C94" s="29" t="s">
        <v>76</v>
      </c>
      <c r="D94" s="141">
        <v>819.01448285924505</v>
      </c>
      <c r="E94" s="141">
        <v>509.10942106195449</v>
      </c>
      <c r="F94" s="142">
        <v>64.351137938940695</v>
      </c>
      <c r="G94" s="142">
        <v>38.359661020340141</v>
      </c>
      <c r="H94" s="141">
        <v>917.60071030246718</v>
      </c>
      <c r="I94" s="141">
        <v>462.42745140204556</v>
      </c>
      <c r="J94" s="142">
        <v>89.152772953310233</v>
      </c>
      <c r="K94" s="142">
        <v>43.936099895681281</v>
      </c>
      <c r="L94" s="11">
        <f t="shared" si="7"/>
        <v>0.12037177547709499</v>
      </c>
      <c r="M94" s="11">
        <f t="shared" si="7"/>
        <v>-9.1693391889183129E-2</v>
      </c>
      <c r="N94" s="143">
        <f t="shared" si="7"/>
        <v>0.385410978091832</v>
      </c>
      <c r="O94" s="143">
        <f t="shared" si="7"/>
        <v>0.14537247532985864</v>
      </c>
    </row>
    <row r="95" spans="3:15" ht="15" hidden="1" customHeight="1">
      <c r="C95" s="144" t="s">
        <v>80</v>
      </c>
      <c r="D95" s="141">
        <v>751.31258013787215</v>
      </c>
      <c r="E95" s="141">
        <v>411.9594998803542</v>
      </c>
      <c r="F95" s="142">
        <v>65.925769471701983</v>
      </c>
      <c r="G95" s="142">
        <v>37.195980252355035</v>
      </c>
      <c r="H95" s="141">
        <v>778.55655440448731</v>
      </c>
      <c r="I95" s="141">
        <v>464.8672643946058</v>
      </c>
      <c r="J95" s="142">
        <v>55.777185987187138</v>
      </c>
      <c r="K95" s="142">
        <v>34.697826389165712</v>
      </c>
      <c r="L95" s="11">
        <f t="shared" si="7"/>
        <v>3.6261836932925728E-2</v>
      </c>
      <c r="M95" s="11">
        <f t="shared" si="7"/>
        <v>0.12842952894548532</v>
      </c>
      <c r="N95" s="143">
        <f t="shared" si="7"/>
        <v>-0.15393955301304485</v>
      </c>
      <c r="O95" s="143">
        <f t="shared" si="7"/>
        <v>-6.7161931107627026E-2</v>
      </c>
    </row>
    <row r="96" spans="3:15" ht="15" hidden="1" customHeight="1">
      <c r="C96" s="144" t="s">
        <v>74</v>
      </c>
      <c r="D96" s="141">
        <v>598.85526608818645</v>
      </c>
      <c r="E96" s="141">
        <v>392.2852585329357</v>
      </c>
      <c r="F96" s="142">
        <v>55.177450656097371</v>
      </c>
      <c r="G96" s="142">
        <v>34.980851079370076</v>
      </c>
      <c r="H96" s="141">
        <v>856.03762308654814</v>
      </c>
      <c r="I96" s="141">
        <v>372.69497707700077</v>
      </c>
      <c r="J96" s="142">
        <v>72.862555993256464</v>
      </c>
      <c r="K96" s="142">
        <v>32.244924518211732</v>
      </c>
      <c r="L96" s="11">
        <f t="shared" si="7"/>
        <v>0.42945661758694365</v>
      </c>
      <c r="M96" s="11">
        <f t="shared" si="7"/>
        <v>-4.9938867265108211E-2</v>
      </c>
      <c r="N96" s="143">
        <f t="shared" si="7"/>
        <v>0.32051327357228687</v>
      </c>
      <c r="O96" s="143">
        <f t="shared" si="7"/>
        <v>-7.8212121110222355E-2</v>
      </c>
    </row>
    <row r="97" spans="3:15" ht="15" hidden="1" customHeight="1">
      <c r="C97" s="144" t="s">
        <v>72</v>
      </c>
      <c r="D97" s="141">
        <v>778.64659143456186</v>
      </c>
      <c r="E97" s="141">
        <v>336.47927050331481</v>
      </c>
      <c r="F97" s="142">
        <v>86.02611066840764</v>
      </c>
      <c r="G97" s="142">
        <v>37.582326897403433</v>
      </c>
      <c r="H97" s="141">
        <v>780.44566375488648</v>
      </c>
      <c r="I97" s="141">
        <v>379.37283537679224</v>
      </c>
      <c r="J97" s="142">
        <v>83.157193849178981</v>
      </c>
      <c r="K97" s="142">
        <v>40.618076592804314</v>
      </c>
      <c r="L97" s="11">
        <f t="shared" si="7"/>
        <v>2.310512034747525E-3</v>
      </c>
      <c r="M97" s="11">
        <f t="shared" si="7"/>
        <v>0.12747758519957575</v>
      </c>
      <c r="N97" s="143">
        <f t="shared" si="7"/>
        <v>-3.3349372614171258E-2</v>
      </c>
      <c r="O97" s="143">
        <f t="shared" si="7"/>
        <v>8.0775990898281025E-2</v>
      </c>
    </row>
    <row r="98" spans="3:15" ht="15" hidden="1" customHeight="1">
      <c r="C98" s="144" t="s">
        <v>73</v>
      </c>
      <c r="D98" s="141">
        <v>947.38505469974405</v>
      </c>
      <c r="E98" s="141">
        <v>311.81185185185194</v>
      </c>
      <c r="F98" s="142">
        <v>93.030695599073539</v>
      </c>
      <c r="G98" s="142">
        <v>30.503333333333341</v>
      </c>
      <c r="H98" s="141">
        <v>781.46503147273859</v>
      </c>
      <c r="I98" s="141">
        <v>381.48458049886608</v>
      </c>
      <c r="J98" s="142">
        <v>74.804961710461413</v>
      </c>
      <c r="K98" s="142">
        <v>36.731665247483676</v>
      </c>
      <c r="L98" s="11">
        <f t="shared" si="7"/>
        <v>-0.17513472732540702</v>
      </c>
      <c r="M98" s="11">
        <f t="shared" si="7"/>
        <v>0.22344477361340664</v>
      </c>
      <c r="N98" s="143">
        <f t="shared" si="7"/>
        <v>-0.19591097079568254</v>
      </c>
      <c r="O98" s="143">
        <f t="shared" si="7"/>
        <v>0.20418528841056705</v>
      </c>
    </row>
    <row r="99" spans="3:15" ht="15" hidden="1" customHeight="1">
      <c r="C99" s="32" t="s">
        <v>82</v>
      </c>
      <c r="D99" s="145">
        <v>626.5962040470049</v>
      </c>
      <c r="E99" s="145">
        <v>358.49496500043227</v>
      </c>
      <c r="F99" s="145">
        <v>64.633349515594702</v>
      </c>
      <c r="G99" s="145">
        <v>37.18072566228809</v>
      </c>
      <c r="H99" s="145">
        <v>643.49693516063758</v>
      </c>
      <c r="I99" s="145">
        <v>360.7571754844401</v>
      </c>
      <c r="J99" s="145">
        <v>66.032695993682154</v>
      </c>
      <c r="K99" s="145">
        <v>37.128078215142395</v>
      </c>
      <c r="L99" s="56">
        <f t="shared" si="7"/>
        <v>2.697228455020273E-2</v>
      </c>
      <c r="M99" s="56">
        <f t="shared" si="7"/>
        <v>6.3102991809245168E-3</v>
      </c>
      <c r="N99" s="56">
        <f t="shared" si="7"/>
        <v>2.165053317791954E-2</v>
      </c>
      <c r="O99" s="56">
        <f>K99/G99-1</f>
        <v>-1.41598761745243E-3</v>
      </c>
    </row>
    <row r="100" spans="3:15" ht="15" hidden="1" customHeight="1">
      <c r="C100" s="144" t="s">
        <v>158</v>
      </c>
      <c r="D100" s="141">
        <v>779.55506892079177</v>
      </c>
      <c r="E100" s="141">
        <v>529.59256051318471</v>
      </c>
      <c r="F100" s="142">
        <v>86.666867261108109</v>
      </c>
      <c r="G100" s="142">
        <v>60.538067563025493</v>
      </c>
      <c r="H100" s="141">
        <v>776.57642015025658</v>
      </c>
      <c r="I100" s="141">
        <v>475.48995532925568</v>
      </c>
      <c r="J100" s="142">
        <v>72.103274905110425</v>
      </c>
      <c r="K100" s="142">
        <v>47.316875013988962</v>
      </c>
      <c r="L100" s="11">
        <f t="shared" si="7"/>
        <v>-3.8209600441169167E-3</v>
      </c>
      <c r="M100" s="11">
        <f t="shared" si="7"/>
        <v>-0.10215892219388922</v>
      </c>
      <c r="N100" s="143">
        <f t="shared" si="7"/>
        <v>-0.16804106132186369</v>
      </c>
      <c r="O100" s="143">
        <f>K100/G100-1</f>
        <v>-0.21839469083270779</v>
      </c>
    </row>
    <row r="101" spans="3:15" ht="15" hidden="1" customHeight="1">
      <c r="C101" s="29" t="s">
        <v>83</v>
      </c>
      <c r="D101" s="141">
        <v>796.53333129906582</v>
      </c>
      <c r="E101" s="141">
        <v>343.61955241460561</v>
      </c>
      <c r="F101" s="142">
        <v>78.693654417498024</v>
      </c>
      <c r="G101" s="142">
        <v>33.954027001862215</v>
      </c>
      <c r="H101" s="141">
        <v>700.0937403941324</v>
      </c>
      <c r="I101" s="141">
        <v>348.7428316494254</v>
      </c>
      <c r="J101" s="142">
        <v>68.625789572231128</v>
      </c>
      <c r="K101" s="142">
        <v>34.48272113013148</v>
      </c>
      <c r="L101" s="11">
        <f t="shared" si="7"/>
        <v>-0.12107414356113655</v>
      </c>
      <c r="M101" s="11">
        <f t="shared" si="7"/>
        <v>1.4909743053963753E-2</v>
      </c>
      <c r="N101" s="143">
        <f t="shared" si="7"/>
        <v>-0.1279374419677255</v>
      </c>
      <c r="O101" s="143">
        <f>K101/G101-1</f>
        <v>1.5570881422703353E-2</v>
      </c>
    </row>
    <row r="102" spans="3:15" ht="15" hidden="1" customHeight="1">
      <c r="C102" s="29" t="s">
        <v>79</v>
      </c>
      <c r="D102" s="141">
        <v>868.22093997906381</v>
      </c>
      <c r="E102" s="141">
        <v>329.92152351738241</v>
      </c>
      <c r="F102" s="142">
        <v>68.204814233014773</v>
      </c>
      <c r="G102" s="142">
        <v>25.780061521252804</v>
      </c>
      <c r="H102" s="141">
        <v>845.04074786228625</v>
      </c>
      <c r="I102" s="141">
        <v>338.26329522862784</v>
      </c>
      <c r="J102" s="142">
        <v>68.748126590157625</v>
      </c>
      <c r="K102" s="142">
        <v>27.138757077916946</v>
      </c>
      <c r="L102" s="11">
        <f t="shared" si="7"/>
        <v>-2.6698494645080229E-2</v>
      </c>
      <c r="M102" s="11">
        <f t="shared" si="7"/>
        <v>2.5284108845981201E-2</v>
      </c>
      <c r="N102" s="143">
        <f t="shared" si="7"/>
        <v>7.9658945376888113E-3</v>
      </c>
      <c r="O102" s="143">
        <f>K102/G102-1</f>
        <v>5.2703348110478609E-2</v>
      </c>
    </row>
    <row r="103" spans="3:15" ht="15" hidden="1" customHeight="1">
      <c r="C103" s="29" t="s">
        <v>75</v>
      </c>
      <c r="D103" s="141">
        <v>531.87546358210409</v>
      </c>
      <c r="E103" s="141">
        <v>331.8131864668137</v>
      </c>
      <c r="F103" s="142">
        <v>52.673235108988528</v>
      </c>
      <c r="G103" s="142">
        <v>32.866339726829814</v>
      </c>
      <c r="H103" s="141">
        <v>598.18965464722066</v>
      </c>
      <c r="I103" s="141">
        <v>332.37326948269947</v>
      </c>
      <c r="J103" s="142">
        <v>59.340413741004376</v>
      </c>
      <c r="K103" s="142">
        <v>32.92043357795589</v>
      </c>
      <c r="L103" s="11">
        <f t="shared" si="7"/>
        <v>0.12467992153369911</v>
      </c>
      <c r="M103" s="11">
        <f t="shared" si="7"/>
        <v>1.6879468289057176E-3</v>
      </c>
      <c r="N103" s="143">
        <f t="shared" si="7"/>
        <v>0.12657621310368516</v>
      </c>
      <c r="O103" s="143">
        <f>K103/G103-1</f>
        <v>1.6458739115969845E-3</v>
      </c>
    </row>
    <row r="104" spans="3:15" ht="15" hidden="1" customHeight="1">
      <c r="C104" s="414" t="s">
        <v>159</v>
      </c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</row>
    <row r="105" spans="3:15" hidden="1"/>
  </sheetData>
  <mergeCells count="65">
    <mergeCell ref="C3:AQ3"/>
    <mergeCell ref="D4:G4"/>
    <mergeCell ref="H4:K4"/>
    <mergeCell ref="L4:O4"/>
    <mergeCell ref="P4:S4"/>
    <mergeCell ref="T4:W4"/>
    <mergeCell ref="X4:AA4"/>
    <mergeCell ref="AB4:AE4"/>
    <mergeCell ref="AF4:AI4"/>
    <mergeCell ref="AJ4:AM4"/>
    <mergeCell ref="AN4:AQ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C25:AQ2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C29:O29"/>
    <mergeCell ref="D30:G30"/>
    <mergeCell ref="H30:K30"/>
    <mergeCell ref="L30:O30"/>
    <mergeCell ref="D31:E31"/>
    <mergeCell ref="F31:G31"/>
    <mergeCell ref="H31:I31"/>
    <mergeCell ref="J31:K31"/>
    <mergeCell ref="L31:M31"/>
    <mergeCell ref="N31:O31"/>
    <mergeCell ref="C51:O51"/>
    <mergeCell ref="C56:O56"/>
    <mergeCell ref="D57:G57"/>
    <mergeCell ref="H57:K57"/>
    <mergeCell ref="L57:O57"/>
    <mergeCell ref="N58:O58"/>
    <mergeCell ref="C78:O78"/>
    <mergeCell ref="C82:O82"/>
    <mergeCell ref="D83:G83"/>
    <mergeCell ref="H83:K83"/>
    <mergeCell ref="L83:O83"/>
    <mergeCell ref="D58:E58"/>
    <mergeCell ref="F58:G58"/>
    <mergeCell ref="H58:I58"/>
    <mergeCell ref="J58:K58"/>
    <mergeCell ref="L58:M58"/>
    <mergeCell ref="C104:O104"/>
    <mergeCell ref="D84:E84"/>
    <mergeCell ref="F84:G84"/>
    <mergeCell ref="H84:I84"/>
    <mergeCell ref="J84:K84"/>
    <mergeCell ref="L84:M84"/>
    <mergeCell ref="N84:O8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0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A49"/>
  <sheetViews>
    <sheetView showGridLines="0" zoomScaleNormal="100" workbookViewId="0"/>
  </sheetViews>
  <sheetFormatPr baseColWidth="10" defaultRowHeight="12.75"/>
  <cols>
    <col min="3" max="3" width="34.42578125" customWidth="1"/>
    <col min="4" max="11" width="9.7109375" customWidth="1"/>
    <col min="12" max="12" width="9.42578125" hidden="1" customWidth="1"/>
    <col min="13" max="13" width="8.85546875" hidden="1" customWidth="1"/>
    <col min="14" max="15" width="10.7109375" hidden="1" customWidth="1"/>
    <col min="16" max="16" width="10.5703125" hidden="1" customWidth="1"/>
    <col min="17" max="17" width="10.140625" hidden="1" customWidth="1"/>
    <col min="18" max="18" width="12.140625" hidden="1" customWidth="1"/>
    <col min="19" max="20" width="11.42578125" hidden="1" customWidth="1"/>
    <col min="21" max="23" width="12.140625" hidden="1" customWidth="1"/>
    <col min="24" max="24" width="9.85546875" customWidth="1"/>
    <col min="25" max="26" width="9.7109375" customWidth="1"/>
    <col min="27" max="27" width="15.85546875" customWidth="1"/>
    <col min="28" max="36" width="8.5703125" customWidth="1"/>
    <col min="37" max="48" width="8.42578125" customWidth="1"/>
    <col min="49" max="57" width="8.5703125" customWidth="1"/>
    <col min="265" max="265" width="34.85546875" bestFit="1" customWidth="1"/>
    <col min="266" max="266" width="10.42578125" customWidth="1"/>
    <col min="267" max="269" width="10.7109375" customWidth="1"/>
    <col min="270" max="277" width="8.7109375" customWidth="1"/>
    <col min="278" max="292" width="8.5703125" customWidth="1"/>
    <col min="293" max="304" width="8.42578125" customWidth="1"/>
    <col min="305" max="313" width="8.5703125" customWidth="1"/>
    <col min="521" max="521" width="34.85546875" bestFit="1" customWidth="1"/>
    <col min="522" max="522" width="10.42578125" customWidth="1"/>
    <col min="523" max="525" width="10.7109375" customWidth="1"/>
    <col min="526" max="533" width="8.7109375" customWidth="1"/>
    <col min="534" max="548" width="8.5703125" customWidth="1"/>
    <col min="549" max="560" width="8.42578125" customWidth="1"/>
    <col min="561" max="569" width="8.5703125" customWidth="1"/>
    <col min="777" max="777" width="34.85546875" bestFit="1" customWidth="1"/>
    <col min="778" max="778" width="10.42578125" customWidth="1"/>
    <col min="779" max="781" width="10.7109375" customWidth="1"/>
    <col min="782" max="789" width="8.7109375" customWidth="1"/>
    <col min="790" max="804" width="8.5703125" customWidth="1"/>
    <col min="805" max="816" width="8.42578125" customWidth="1"/>
    <col min="817" max="825" width="8.5703125" customWidth="1"/>
    <col min="1033" max="1033" width="34.85546875" bestFit="1" customWidth="1"/>
    <col min="1034" max="1034" width="10.42578125" customWidth="1"/>
    <col min="1035" max="1037" width="10.7109375" customWidth="1"/>
    <col min="1038" max="1045" width="8.7109375" customWidth="1"/>
    <col min="1046" max="1060" width="8.5703125" customWidth="1"/>
    <col min="1061" max="1072" width="8.42578125" customWidth="1"/>
    <col min="1073" max="1081" width="8.5703125" customWidth="1"/>
    <col min="1289" max="1289" width="34.85546875" bestFit="1" customWidth="1"/>
    <col min="1290" max="1290" width="10.42578125" customWidth="1"/>
    <col min="1291" max="1293" width="10.7109375" customWidth="1"/>
    <col min="1294" max="1301" width="8.7109375" customWidth="1"/>
    <col min="1302" max="1316" width="8.5703125" customWidth="1"/>
    <col min="1317" max="1328" width="8.42578125" customWidth="1"/>
    <col min="1329" max="1337" width="8.5703125" customWidth="1"/>
    <col min="1545" max="1545" width="34.85546875" bestFit="1" customWidth="1"/>
    <col min="1546" max="1546" width="10.42578125" customWidth="1"/>
    <col min="1547" max="1549" width="10.7109375" customWidth="1"/>
    <col min="1550" max="1557" width="8.7109375" customWidth="1"/>
    <col min="1558" max="1572" width="8.5703125" customWidth="1"/>
    <col min="1573" max="1584" width="8.42578125" customWidth="1"/>
    <col min="1585" max="1593" width="8.5703125" customWidth="1"/>
    <col min="1801" max="1801" width="34.85546875" bestFit="1" customWidth="1"/>
    <col min="1802" max="1802" width="10.42578125" customWidth="1"/>
    <col min="1803" max="1805" width="10.7109375" customWidth="1"/>
    <col min="1806" max="1813" width="8.7109375" customWidth="1"/>
    <col min="1814" max="1828" width="8.5703125" customWidth="1"/>
    <col min="1829" max="1840" width="8.42578125" customWidth="1"/>
    <col min="1841" max="1849" width="8.5703125" customWidth="1"/>
    <col min="2057" max="2057" width="34.85546875" bestFit="1" customWidth="1"/>
    <col min="2058" max="2058" width="10.42578125" customWidth="1"/>
    <col min="2059" max="2061" width="10.7109375" customWidth="1"/>
    <col min="2062" max="2069" width="8.7109375" customWidth="1"/>
    <col min="2070" max="2084" width="8.5703125" customWidth="1"/>
    <col min="2085" max="2096" width="8.42578125" customWidth="1"/>
    <col min="2097" max="2105" width="8.5703125" customWidth="1"/>
    <col min="2313" max="2313" width="34.85546875" bestFit="1" customWidth="1"/>
    <col min="2314" max="2314" width="10.42578125" customWidth="1"/>
    <col min="2315" max="2317" width="10.7109375" customWidth="1"/>
    <col min="2318" max="2325" width="8.7109375" customWidth="1"/>
    <col min="2326" max="2340" width="8.5703125" customWidth="1"/>
    <col min="2341" max="2352" width="8.42578125" customWidth="1"/>
    <col min="2353" max="2361" width="8.5703125" customWidth="1"/>
    <col min="2569" max="2569" width="34.85546875" bestFit="1" customWidth="1"/>
    <col min="2570" max="2570" width="10.42578125" customWidth="1"/>
    <col min="2571" max="2573" width="10.7109375" customWidth="1"/>
    <col min="2574" max="2581" width="8.7109375" customWidth="1"/>
    <col min="2582" max="2596" width="8.5703125" customWidth="1"/>
    <col min="2597" max="2608" width="8.42578125" customWidth="1"/>
    <col min="2609" max="2617" width="8.5703125" customWidth="1"/>
    <col min="2825" max="2825" width="34.85546875" bestFit="1" customWidth="1"/>
    <col min="2826" max="2826" width="10.42578125" customWidth="1"/>
    <col min="2827" max="2829" width="10.7109375" customWidth="1"/>
    <col min="2830" max="2837" width="8.7109375" customWidth="1"/>
    <col min="2838" max="2852" width="8.5703125" customWidth="1"/>
    <col min="2853" max="2864" width="8.42578125" customWidth="1"/>
    <col min="2865" max="2873" width="8.5703125" customWidth="1"/>
    <col min="3081" max="3081" width="34.85546875" bestFit="1" customWidth="1"/>
    <col min="3082" max="3082" width="10.42578125" customWidth="1"/>
    <col min="3083" max="3085" width="10.7109375" customWidth="1"/>
    <col min="3086" max="3093" width="8.7109375" customWidth="1"/>
    <col min="3094" max="3108" width="8.5703125" customWidth="1"/>
    <col min="3109" max="3120" width="8.42578125" customWidth="1"/>
    <col min="3121" max="3129" width="8.5703125" customWidth="1"/>
    <col min="3337" max="3337" width="34.85546875" bestFit="1" customWidth="1"/>
    <col min="3338" max="3338" width="10.42578125" customWidth="1"/>
    <col min="3339" max="3341" width="10.7109375" customWidth="1"/>
    <col min="3342" max="3349" width="8.7109375" customWidth="1"/>
    <col min="3350" max="3364" width="8.5703125" customWidth="1"/>
    <col min="3365" max="3376" width="8.42578125" customWidth="1"/>
    <col min="3377" max="3385" width="8.5703125" customWidth="1"/>
    <col min="3593" max="3593" width="34.85546875" bestFit="1" customWidth="1"/>
    <col min="3594" max="3594" width="10.42578125" customWidth="1"/>
    <col min="3595" max="3597" width="10.7109375" customWidth="1"/>
    <col min="3598" max="3605" width="8.7109375" customWidth="1"/>
    <col min="3606" max="3620" width="8.5703125" customWidth="1"/>
    <col min="3621" max="3632" width="8.42578125" customWidth="1"/>
    <col min="3633" max="3641" width="8.5703125" customWidth="1"/>
    <col min="3849" max="3849" width="34.85546875" bestFit="1" customWidth="1"/>
    <col min="3850" max="3850" width="10.42578125" customWidth="1"/>
    <col min="3851" max="3853" width="10.7109375" customWidth="1"/>
    <col min="3854" max="3861" width="8.7109375" customWidth="1"/>
    <col min="3862" max="3876" width="8.5703125" customWidth="1"/>
    <col min="3877" max="3888" width="8.42578125" customWidth="1"/>
    <col min="3889" max="3897" width="8.5703125" customWidth="1"/>
    <col min="4105" max="4105" width="34.85546875" bestFit="1" customWidth="1"/>
    <col min="4106" max="4106" width="10.42578125" customWidth="1"/>
    <col min="4107" max="4109" width="10.7109375" customWidth="1"/>
    <col min="4110" max="4117" width="8.7109375" customWidth="1"/>
    <col min="4118" max="4132" width="8.5703125" customWidth="1"/>
    <col min="4133" max="4144" width="8.42578125" customWidth="1"/>
    <col min="4145" max="4153" width="8.5703125" customWidth="1"/>
    <col min="4361" max="4361" width="34.85546875" bestFit="1" customWidth="1"/>
    <col min="4362" max="4362" width="10.42578125" customWidth="1"/>
    <col min="4363" max="4365" width="10.7109375" customWidth="1"/>
    <col min="4366" max="4373" width="8.7109375" customWidth="1"/>
    <col min="4374" max="4388" width="8.5703125" customWidth="1"/>
    <col min="4389" max="4400" width="8.42578125" customWidth="1"/>
    <col min="4401" max="4409" width="8.5703125" customWidth="1"/>
    <col min="4617" max="4617" width="34.85546875" bestFit="1" customWidth="1"/>
    <col min="4618" max="4618" width="10.42578125" customWidth="1"/>
    <col min="4619" max="4621" width="10.7109375" customWidth="1"/>
    <col min="4622" max="4629" width="8.7109375" customWidth="1"/>
    <col min="4630" max="4644" width="8.5703125" customWidth="1"/>
    <col min="4645" max="4656" width="8.42578125" customWidth="1"/>
    <col min="4657" max="4665" width="8.5703125" customWidth="1"/>
    <col min="4873" max="4873" width="34.85546875" bestFit="1" customWidth="1"/>
    <col min="4874" max="4874" width="10.42578125" customWidth="1"/>
    <col min="4875" max="4877" width="10.7109375" customWidth="1"/>
    <col min="4878" max="4885" width="8.7109375" customWidth="1"/>
    <col min="4886" max="4900" width="8.5703125" customWidth="1"/>
    <col min="4901" max="4912" width="8.42578125" customWidth="1"/>
    <col min="4913" max="4921" width="8.5703125" customWidth="1"/>
    <col min="5129" max="5129" width="34.85546875" bestFit="1" customWidth="1"/>
    <col min="5130" max="5130" width="10.42578125" customWidth="1"/>
    <col min="5131" max="5133" width="10.7109375" customWidth="1"/>
    <col min="5134" max="5141" width="8.7109375" customWidth="1"/>
    <col min="5142" max="5156" width="8.5703125" customWidth="1"/>
    <col min="5157" max="5168" width="8.42578125" customWidth="1"/>
    <col min="5169" max="5177" width="8.5703125" customWidth="1"/>
    <col min="5385" max="5385" width="34.85546875" bestFit="1" customWidth="1"/>
    <col min="5386" max="5386" width="10.42578125" customWidth="1"/>
    <col min="5387" max="5389" width="10.7109375" customWidth="1"/>
    <col min="5390" max="5397" width="8.7109375" customWidth="1"/>
    <col min="5398" max="5412" width="8.5703125" customWidth="1"/>
    <col min="5413" max="5424" width="8.42578125" customWidth="1"/>
    <col min="5425" max="5433" width="8.5703125" customWidth="1"/>
    <col min="5641" max="5641" width="34.85546875" bestFit="1" customWidth="1"/>
    <col min="5642" max="5642" width="10.42578125" customWidth="1"/>
    <col min="5643" max="5645" width="10.7109375" customWidth="1"/>
    <col min="5646" max="5653" width="8.7109375" customWidth="1"/>
    <col min="5654" max="5668" width="8.5703125" customWidth="1"/>
    <col min="5669" max="5680" width="8.42578125" customWidth="1"/>
    <col min="5681" max="5689" width="8.5703125" customWidth="1"/>
    <col min="5897" max="5897" width="34.85546875" bestFit="1" customWidth="1"/>
    <col min="5898" max="5898" width="10.42578125" customWidth="1"/>
    <col min="5899" max="5901" width="10.7109375" customWidth="1"/>
    <col min="5902" max="5909" width="8.7109375" customWidth="1"/>
    <col min="5910" max="5924" width="8.5703125" customWidth="1"/>
    <col min="5925" max="5936" width="8.42578125" customWidth="1"/>
    <col min="5937" max="5945" width="8.5703125" customWidth="1"/>
    <col min="6153" max="6153" width="34.85546875" bestFit="1" customWidth="1"/>
    <col min="6154" max="6154" width="10.42578125" customWidth="1"/>
    <col min="6155" max="6157" width="10.7109375" customWidth="1"/>
    <col min="6158" max="6165" width="8.7109375" customWidth="1"/>
    <col min="6166" max="6180" width="8.5703125" customWidth="1"/>
    <col min="6181" max="6192" width="8.42578125" customWidth="1"/>
    <col min="6193" max="6201" width="8.5703125" customWidth="1"/>
    <col min="6409" max="6409" width="34.85546875" bestFit="1" customWidth="1"/>
    <col min="6410" max="6410" width="10.42578125" customWidth="1"/>
    <col min="6411" max="6413" width="10.7109375" customWidth="1"/>
    <col min="6414" max="6421" width="8.7109375" customWidth="1"/>
    <col min="6422" max="6436" width="8.5703125" customWidth="1"/>
    <col min="6437" max="6448" width="8.42578125" customWidth="1"/>
    <col min="6449" max="6457" width="8.5703125" customWidth="1"/>
    <col min="6665" max="6665" width="34.85546875" bestFit="1" customWidth="1"/>
    <col min="6666" max="6666" width="10.42578125" customWidth="1"/>
    <col min="6667" max="6669" width="10.7109375" customWidth="1"/>
    <col min="6670" max="6677" width="8.7109375" customWidth="1"/>
    <col min="6678" max="6692" width="8.5703125" customWidth="1"/>
    <col min="6693" max="6704" width="8.42578125" customWidth="1"/>
    <col min="6705" max="6713" width="8.5703125" customWidth="1"/>
    <col min="6921" max="6921" width="34.85546875" bestFit="1" customWidth="1"/>
    <col min="6922" max="6922" width="10.42578125" customWidth="1"/>
    <col min="6923" max="6925" width="10.7109375" customWidth="1"/>
    <col min="6926" max="6933" width="8.7109375" customWidth="1"/>
    <col min="6934" max="6948" width="8.5703125" customWidth="1"/>
    <col min="6949" max="6960" width="8.42578125" customWidth="1"/>
    <col min="6961" max="6969" width="8.5703125" customWidth="1"/>
    <col min="7177" max="7177" width="34.85546875" bestFit="1" customWidth="1"/>
    <col min="7178" max="7178" width="10.42578125" customWidth="1"/>
    <col min="7179" max="7181" width="10.7109375" customWidth="1"/>
    <col min="7182" max="7189" width="8.7109375" customWidth="1"/>
    <col min="7190" max="7204" width="8.5703125" customWidth="1"/>
    <col min="7205" max="7216" width="8.42578125" customWidth="1"/>
    <col min="7217" max="7225" width="8.5703125" customWidth="1"/>
    <col min="7433" max="7433" width="34.85546875" bestFit="1" customWidth="1"/>
    <col min="7434" max="7434" width="10.42578125" customWidth="1"/>
    <col min="7435" max="7437" width="10.7109375" customWidth="1"/>
    <col min="7438" max="7445" width="8.7109375" customWidth="1"/>
    <col min="7446" max="7460" width="8.5703125" customWidth="1"/>
    <col min="7461" max="7472" width="8.42578125" customWidth="1"/>
    <col min="7473" max="7481" width="8.5703125" customWidth="1"/>
    <col min="7689" max="7689" width="34.85546875" bestFit="1" customWidth="1"/>
    <col min="7690" max="7690" width="10.42578125" customWidth="1"/>
    <col min="7691" max="7693" width="10.7109375" customWidth="1"/>
    <col min="7694" max="7701" width="8.7109375" customWidth="1"/>
    <col min="7702" max="7716" width="8.5703125" customWidth="1"/>
    <col min="7717" max="7728" width="8.42578125" customWidth="1"/>
    <col min="7729" max="7737" width="8.5703125" customWidth="1"/>
    <col min="7945" max="7945" width="34.85546875" bestFit="1" customWidth="1"/>
    <col min="7946" max="7946" width="10.42578125" customWidth="1"/>
    <col min="7947" max="7949" width="10.7109375" customWidth="1"/>
    <col min="7950" max="7957" width="8.7109375" customWidth="1"/>
    <col min="7958" max="7972" width="8.5703125" customWidth="1"/>
    <col min="7973" max="7984" width="8.42578125" customWidth="1"/>
    <col min="7985" max="7993" width="8.5703125" customWidth="1"/>
    <col min="8201" max="8201" width="34.85546875" bestFit="1" customWidth="1"/>
    <col min="8202" max="8202" width="10.42578125" customWidth="1"/>
    <col min="8203" max="8205" width="10.7109375" customWidth="1"/>
    <col min="8206" max="8213" width="8.7109375" customWidth="1"/>
    <col min="8214" max="8228" width="8.5703125" customWidth="1"/>
    <col min="8229" max="8240" width="8.42578125" customWidth="1"/>
    <col min="8241" max="8249" width="8.5703125" customWidth="1"/>
    <col min="8457" max="8457" width="34.85546875" bestFit="1" customWidth="1"/>
    <col min="8458" max="8458" width="10.42578125" customWidth="1"/>
    <col min="8459" max="8461" width="10.7109375" customWidth="1"/>
    <col min="8462" max="8469" width="8.7109375" customWidth="1"/>
    <col min="8470" max="8484" width="8.5703125" customWidth="1"/>
    <col min="8485" max="8496" width="8.42578125" customWidth="1"/>
    <col min="8497" max="8505" width="8.5703125" customWidth="1"/>
    <col min="8713" max="8713" width="34.85546875" bestFit="1" customWidth="1"/>
    <col min="8714" max="8714" width="10.42578125" customWidth="1"/>
    <col min="8715" max="8717" width="10.7109375" customWidth="1"/>
    <col min="8718" max="8725" width="8.7109375" customWidth="1"/>
    <col min="8726" max="8740" width="8.5703125" customWidth="1"/>
    <col min="8741" max="8752" width="8.42578125" customWidth="1"/>
    <col min="8753" max="8761" width="8.5703125" customWidth="1"/>
    <col min="8969" max="8969" width="34.85546875" bestFit="1" customWidth="1"/>
    <col min="8970" max="8970" width="10.42578125" customWidth="1"/>
    <col min="8971" max="8973" width="10.7109375" customWidth="1"/>
    <col min="8974" max="8981" width="8.7109375" customWidth="1"/>
    <col min="8982" max="8996" width="8.5703125" customWidth="1"/>
    <col min="8997" max="9008" width="8.42578125" customWidth="1"/>
    <col min="9009" max="9017" width="8.5703125" customWidth="1"/>
    <col min="9225" max="9225" width="34.85546875" bestFit="1" customWidth="1"/>
    <col min="9226" max="9226" width="10.42578125" customWidth="1"/>
    <col min="9227" max="9229" width="10.7109375" customWidth="1"/>
    <col min="9230" max="9237" width="8.7109375" customWidth="1"/>
    <col min="9238" max="9252" width="8.5703125" customWidth="1"/>
    <col min="9253" max="9264" width="8.42578125" customWidth="1"/>
    <col min="9265" max="9273" width="8.5703125" customWidth="1"/>
    <col min="9481" max="9481" width="34.85546875" bestFit="1" customWidth="1"/>
    <col min="9482" max="9482" width="10.42578125" customWidth="1"/>
    <col min="9483" max="9485" width="10.7109375" customWidth="1"/>
    <col min="9486" max="9493" width="8.7109375" customWidth="1"/>
    <col min="9494" max="9508" width="8.5703125" customWidth="1"/>
    <col min="9509" max="9520" width="8.42578125" customWidth="1"/>
    <col min="9521" max="9529" width="8.5703125" customWidth="1"/>
    <col min="9737" max="9737" width="34.85546875" bestFit="1" customWidth="1"/>
    <col min="9738" max="9738" width="10.42578125" customWidth="1"/>
    <col min="9739" max="9741" width="10.7109375" customWidth="1"/>
    <col min="9742" max="9749" width="8.7109375" customWidth="1"/>
    <col min="9750" max="9764" width="8.5703125" customWidth="1"/>
    <col min="9765" max="9776" width="8.42578125" customWidth="1"/>
    <col min="9777" max="9785" width="8.5703125" customWidth="1"/>
    <col min="9993" max="9993" width="34.85546875" bestFit="1" customWidth="1"/>
    <col min="9994" max="9994" width="10.42578125" customWidth="1"/>
    <col min="9995" max="9997" width="10.7109375" customWidth="1"/>
    <col min="9998" max="10005" width="8.7109375" customWidth="1"/>
    <col min="10006" max="10020" width="8.5703125" customWidth="1"/>
    <col min="10021" max="10032" width="8.42578125" customWidth="1"/>
    <col min="10033" max="10041" width="8.5703125" customWidth="1"/>
    <col min="10249" max="10249" width="34.85546875" bestFit="1" customWidth="1"/>
    <col min="10250" max="10250" width="10.42578125" customWidth="1"/>
    <col min="10251" max="10253" width="10.7109375" customWidth="1"/>
    <col min="10254" max="10261" width="8.7109375" customWidth="1"/>
    <col min="10262" max="10276" width="8.5703125" customWidth="1"/>
    <col min="10277" max="10288" width="8.42578125" customWidth="1"/>
    <col min="10289" max="10297" width="8.5703125" customWidth="1"/>
    <col min="10505" max="10505" width="34.85546875" bestFit="1" customWidth="1"/>
    <col min="10506" max="10506" width="10.42578125" customWidth="1"/>
    <col min="10507" max="10509" width="10.7109375" customWidth="1"/>
    <col min="10510" max="10517" width="8.7109375" customWidth="1"/>
    <col min="10518" max="10532" width="8.5703125" customWidth="1"/>
    <col min="10533" max="10544" width="8.42578125" customWidth="1"/>
    <col min="10545" max="10553" width="8.5703125" customWidth="1"/>
    <col min="10761" max="10761" width="34.85546875" bestFit="1" customWidth="1"/>
    <col min="10762" max="10762" width="10.42578125" customWidth="1"/>
    <col min="10763" max="10765" width="10.7109375" customWidth="1"/>
    <col min="10766" max="10773" width="8.7109375" customWidth="1"/>
    <col min="10774" max="10788" width="8.5703125" customWidth="1"/>
    <col min="10789" max="10800" width="8.42578125" customWidth="1"/>
    <col min="10801" max="10809" width="8.5703125" customWidth="1"/>
    <col min="11017" max="11017" width="34.85546875" bestFit="1" customWidth="1"/>
    <col min="11018" max="11018" width="10.42578125" customWidth="1"/>
    <col min="11019" max="11021" width="10.7109375" customWidth="1"/>
    <col min="11022" max="11029" width="8.7109375" customWidth="1"/>
    <col min="11030" max="11044" width="8.5703125" customWidth="1"/>
    <col min="11045" max="11056" width="8.42578125" customWidth="1"/>
    <col min="11057" max="11065" width="8.5703125" customWidth="1"/>
    <col min="11273" max="11273" width="34.85546875" bestFit="1" customWidth="1"/>
    <col min="11274" max="11274" width="10.42578125" customWidth="1"/>
    <col min="11275" max="11277" width="10.7109375" customWidth="1"/>
    <col min="11278" max="11285" width="8.7109375" customWidth="1"/>
    <col min="11286" max="11300" width="8.5703125" customWidth="1"/>
    <col min="11301" max="11312" width="8.42578125" customWidth="1"/>
    <col min="11313" max="11321" width="8.5703125" customWidth="1"/>
    <col min="11529" max="11529" width="34.85546875" bestFit="1" customWidth="1"/>
    <col min="11530" max="11530" width="10.42578125" customWidth="1"/>
    <col min="11531" max="11533" width="10.7109375" customWidth="1"/>
    <col min="11534" max="11541" width="8.7109375" customWidth="1"/>
    <col min="11542" max="11556" width="8.5703125" customWidth="1"/>
    <col min="11557" max="11568" width="8.42578125" customWidth="1"/>
    <col min="11569" max="11577" width="8.5703125" customWidth="1"/>
    <col min="11785" max="11785" width="34.85546875" bestFit="1" customWidth="1"/>
    <col min="11786" max="11786" width="10.42578125" customWidth="1"/>
    <col min="11787" max="11789" width="10.7109375" customWidth="1"/>
    <col min="11790" max="11797" width="8.7109375" customWidth="1"/>
    <col min="11798" max="11812" width="8.5703125" customWidth="1"/>
    <col min="11813" max="11824" width="8.42578125" customWidth="1"/>
    <col min="11825" max="11833" width="8.5703125" customWidth="1"/>
    <col min="12041" max="12041" width="34.85546875" bestFit="1" customWidth="1"/>
    <col min="12042" max="12042" width="10.42578125" customWidth="1"/>
    <col min="12043" max="12045" width="10.7109375" customWidth="1"/>
    <col min="12046" max="12053" width="8.7109375" customWidth="1"/>
    <col min="12054" max="12068" width="8.5703125" customWidth="1"/>
    <col min="12069" max="12080" width="8.42578125" customWidth="1"/>
    <col min="12081" max="12089" width="8.5703125" customWidth="1"/>
    <col min="12297" max="12297" width="34.85546875" bestFit="1" customWidth="1"/>
    <col min="12298" max="12298" width="10.42578125" customWidth="1"/>
    <col min="12299" max="12301" width="10.7109375" customWidth="1"/>
    <col min="12302" max="12309" width="8.7109375" customWidth="1"/>
    <col min="12310" max="12324" width="8.5703125" customWidth="1"/>
    <col min="12325" max="12336" width="8.42578125" customWidth="1"/>
    <col min="12337" max="12345" width="8.5703125" customWidth="1"/>
    <col min="12553" max="12553" width="34.85546875" bestFit="1" customWidth="1"/>
    <col min="12554" max="12554" width="10.42578125" customWidth="1"/>
    <col min="12555" max="12557" width="10.7109375" customWidth="1"/>
    <col min="12558" max="12565" width="8.7109375" customWidth="1"/>
    <col min="12566" max="12580" width="8.5703125" customWidth="1"/>
    <col min="12581" max="12592" width="8.42578125" customWidth="1"/>
    <col min="12593" max="12601" width="8.5703125" customWidth="1"/>
    <col min="12809" max="12809" width="34.85546875" bestFit="1" customWidth="1"/>
    <col min="12810" max="12810" width="10.42578125" customWidth="1"/>
    <col min="12811" max="12813" width="10.7109375" customWidth="1"/>
    <col min="12814" max="12821" width="8.7109375" customWidth="1"/>
    <col min="12822" max="12836" width="8.5703125" customWidth="1"/>
    <col min="12837" max="12848" width="8.42578125" customWidth="1"/>
    <col min="12849" max="12857" width="8.5703125" customWidth="1"/>
    <col min="13065" max="13065" width="34.85546875" bestFit="1" customWidth="1"/>
    <col min="13066" max="13066" width="10.42578125" customWidth="1"/>
    <col min="13067" max="13069" width="10.7109375" customWidth="1"/>
    <col min="13070" max="13077" width="8.7109375" customWidth="1"/>
    <col min="13078" max="13092" width="8.5703125" customWidth="1"/>
    <col min="13093" max="13104" width="8.42578125" customWidth="1"/>
    <col min="13105" max="13113" width="8.5703125" customWidth="1"/>
    <col min="13321" max="13321" width="34.85546875" bestFit="1" customWidth="1"/>
    <col min="13322" max="13322" width="10.42578125" customWidth="1"/>
    <col min="13323" max="13325" width="10.7109375" customWidth="1"/>
    <col min="13326" max="13333" width="8.7109375" customWidth="1"/>
    <col min="13334" max="13348" width="8.5703125" customWidth="1"/>
    <col min="13349" max="13360" width="8.42578125" customWidth="1"/>
    <col min="13361" max="13369" width="8.5703125" customWidth="1"/>
    <col min="13577" max="13577" width="34.85546875" bestFit="1" customWidth="1"/>
    <col min="13578" max="13578" width="10.42578125" customWidth="1"/>
    <col min="13579" max="13581" width="10.7109375" customWidth="1"/>
    <col min="13582" max="13589" width="8.7109375" customWidth="1"/>
    <col min="13590" max="13604" width="8.5703125" customWidth="1"/>
    <col min="13605" max="13616" width="8.42578125" customWidth="1"/>
    <col min="13617" max="13625" width="8.5703125" customWidth="1"/>
    <col min="13833" max="13833" width="34.85546875" bestFit="1" customWidth="1"/>
    <col min="13834" max="13834" width="10.42578125" customWidth="1"/>
    <col min="13835" max="13837" width="10.7109375" customWidth="1"/>
    <col min="13838" max="13845" width="8.7109375" customWidth="1"/>
    <col min="13846" max="13860" width="8.5703125" customWidth="1"/>
    <col min="13861" max="13872" width="8.42578125" customWidth="1"/>
    <col min="13873" max="13881" width="8.5703125" customWidth="1"/>
    <col min="14089" max="14089" width="34.85546875" bestFit="1" customWidth="1"/>
    <col min="14090" max="14090" width="10.42578125" customWidth="1"/>
    <col min="14091" max="14093" width="10.7109375" customWidth="1"/>
    <col min="14094" max="14101" width="8.7109375" customWidth="1"/>
    <col min="14102" max="14116" width="8.5703125" customWidth="1"/>
    <col min="14117" max="14128" width="8.42578125" customWidth="1"/>
    <col min="14129" max="14137" width="8.5703125" customWidth="1"/>
    <col min="14345" max="14345" width="34.85546875" bestFit="1" customWidth="1"/>
    <col min="14346" max="14346" width="10.42578125" customWidth="1"/>
    <col min="14347" max="14349" width="10.7109375" customWidth="1"/>
    <col min="14350" max="14357" width="8.7109375" customWidth="1"/>
    <col min="14358" max="14372" width="8.5703125" customWidth="1"/>
    <col min="14373" max="14384" width="8.42578125" customWidth="1"/>
    <col min="14385" max="14393" width="8.5703125" customWidth="1"/>
    <col min="14601" max="14601" width="34.85546875" bestFit="1" customWidth="1"/>
    <col min="14602" max="14602" width="10.42578125" customWidth="1"/>
    <col min="14603" max="14605" width="10.7109375" customWidth="1"/>
    <col min="14606" max="14613" width="8.7109375" customWidth="1"/>
    <col min="14614" max="14628" width="8.5703125" customWidth="1"/>
    <col min="14629" max="14640" width="8.42578125" customWidth="1"/>
    <col min="14641" max="14649" width="8.5703125" customWidth="1"/>
    <col min="14857" max="14857" width="34.85546875" bestFit="1" customWidth="1"/>
    <col min="14858" max="14858" width="10.42578125" customWidth="1"/>
    <col min="14859" max="14861" width="10.7109375" customWidth="1"/>
    <col min="14862" max="14869" width="8.7109375" customWidth="1"/>
    <col min="14870" max="14884" width="8.5703125" customWidth="1"/>
    <col min="14885" max="14896" width="8.42578125" customWidth="1"/>
    <col min="14897" max="14905" width="8.5703125" customWidth="1"/>
    <col min="15113" max="15113" width="34.85546875" bestFit="1" customWidth="1"/>
    <col min="15114" max="15114" width="10.42578125" customWidth="1"/>
    <col min="15115" max="15117" width="10.7109375" customWidth="1"/>
    <col min="15118" max="15125" width="8.7109375" customWidth="1"/>
    <col min="15126" max="15140" width="8.5703125" customWidth="1"/>
    <col min="15141" max="15152" width="8.42578125" customWidth="1"/>
    <col min="15153" max="15161" width="8.5703125" customWidth="1"/>
    <col min="15369" max="15369" width="34.85546875" bestFit="1" customWidth="1"/>
    <col min="15370" max="15370" width="10.42578125" customWidth="1"/>
    <col min="15371" max="15373" width="10.7109375" customWidth="1"/>
    <col min="15374" max="15381" width="8.7109375" customWidth="1"/>
    <col min="15382" max="15396" width="8.5703125" customWidth="1"/>
    <col min="15397" max="15408" width="8.42578125" customWidth="1"/>
    <col min="15409" max="15417" width="8.5703125" customWidth="1"/>
    <col min="15625" max="15625" width="34.85546875" bestFit="1" customWidth="1"/>
    <col min="15626" max="15626" width="10.42578125" customWidth="1"/>
    <col min="15627" max="15629" width="10.7109375" customWidth="1"/>
    <col min="15630" max="15637" width="8.7109375" customWidth="1"/>
    <col min="15638" max="15652" width="8.5703125" customWidth="1"/>
    <col min="15653" max="15664" width="8.42578125" customWidth="1"/>
    <col min="15665" max="15673" width="8.5703125" customWidth="1"/>
    <col min="15881" max="15881" width="34.85546875" bestFit="1" customWidth="1"/>
    <col min="15882" max="15882" width="10.42578125" customWidth="1"/>
    <col min="15883" max="15885" width="10.7109375" customWidth="1"/>
    <col min="15886" max="15893" width="8.7109375" customWidth="1"/>
    <col min="15894" max="15908" width="8.5703125" customWidth="1"/>
    <col min="15909" max="15920" width="8.42578125" customWidth="1"/>
    <col min="15921" max="15929" width="8.5703125" customWidth="1"/>
    <col min="16137" max="16137" width="34.85546875" bestFit="1" customWidth="1"/>
    <col min="16138" max="16138" width="10.42578125" customWidth="1"/>
    <col min="16139" max="16141" width="10.7109375" customWidth="1"/>
    <col min="16142" max="16149" width="8.7109375" customWidth="1"/>
    <col min="16150" max="16164" width="8.5703125" customWidth="1"/>
    <col min="16165" max="16176" width="8.42578125" customWidth="1"/>
    <col min="16177" max="16185" width="8.5703125" customWidth="1"/>
  </cols>
  <sheetData>
    <row r="2" spans="3:27" ht="29.25" customHeight="1"/>
    <row r="3" spans="3:27" ht="18" customHeight="1">
      <c r="C3" s="427" t="s">
        <v>165</v>
      </c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</row>
    <row r="4" spans="3:27" ht="16.5" customHeight="1">
      <c r="C4" s="137"/>
      <c r="D4" s="428" t="s">
        <v>166</v>
      </c>
      <c r="E4" s="428"/>
      <c r="F4" s="428"/>
      <c r="G4" s="146"/>
      <c r="H4" s="147"/>
      <c r="I4" s="147"/>
      <c r="J4" s="147"/>
      <c r="K4" s="429" t="s">
        <v>167</v>
      </c>
      <c r="L4" s="422" t="s">
        <v>166</v>
      </c>
      <c r="M4" s="422"/>
      <c r="N4" s="147"/>
      <c r="O4" s="429" t="s">
        <v>168</v>
      </c>
      <c r="P4" s="422" t="s">
        <v>166</v>
      </c>
      <c r="Q4" s="422"/>
      <c r="R4" s="147"/>
      <c r="S4" s="429" t="s">
        <v>169</v>
      </c>
      <c r="T4" s="422" t="s">
        <v>166</v>
      </c>
      <c r="U4" s="422"/>
      <c r="V4" s="147"/>
      <c r="W4" s="429" t="s">
        <v>170</v>
      </c>
      <c r="X4" s="422" t="s">
        <v>166</v>
      </c>
      <c r="Y4" s="422"/>
      <c r="Z4" s="147"/>
      <c r="AA4" s="429" t="s">
        <v>171</v>
      </c>
    </row>
    <row r="5" spans="3:27" ht="38.25" customHeight="1">
      <c r="C5" s="137"/>
      <c r="D5" s="7">
        <v>2007</v>
      </c>
      <c r="E5" s="7">
        <v>2008</v>
      </c>
      <c r="F5" s="7">
        <v>2009</v>
      </c>
      <c r="G5" s="7">
        <v>2010</v>
      </c>
      <c r="H5" s="147" t="s">
        <v>547</v>
      </c>
      <c r="I5" s="147" t="s">
        <v>548</v>
      </c>
      <c r="J5" s="147" t="s">
        <v>354</v>
      </c>
      <c r="K5" s="429"/>
      <c r="L5" s="8" t="s">
        <v>144</v>
      </c>
      <c r="M5" s="8" t="s">
        <v>145</v>
      </c>
      <c r="N5" s="8" t="s">
        <v>94</v>
      </c>
      <c r="O5" s="429"/>
      <c r="P5" s="8" t="s">
        <v>162</v>
      </c>
      <c r="Q5" s="8" t="s">
        <v>163</v>
      </c>
      <c r="R5" s="8" t="s">
        <v>274</v>
      </c>
      <c r="S5" s="429"/>
      <c r="T5" s="8" t="s">
        <v>233</v>
      </c>
      <c r="U5" s="8" t="s">
        <v>234</v>
      </c>
      <c r="V5" s="8" t="s">
        <v>275</v>
      </c>
      <c r="W5" s="429"/>
      <c r="X5" s="147" t="s">
        <v>52</v>
      </c>
      <c r="Y5" s="147" t="s">
        <v>1</v>
      </c>
      <c r="Z5" s="147" t="s">
        <v>108</v>
      </c>
      <c r="AA5" s="429"/>
    </row>
    <row r="6" spans="3:27" ht="15" customHeight="1">
      <c r="C6" s="39" t="s">
        <v>172</v>
      </c>
      <c r="D6" s="148">
        <v>11.6394471914973</v>
      </c>
      <c r="E6" s="148">
        <v>11.752746614016731</v>
      </c>
      <c r="F6" s="148">
        <v>11.077030139515688</v>
      </c>
      <c r="G6" s="148">
        <v>10.981650220699178</v>
      </c>
      <c r="H6" s="11">
        <f>E6/D6-1</f>
        <v>9.7340896569553248E-3</v>
      </c>
      <c r="I6" s="11">
        <f>F6/E6-1</f>
        <v>-5.7494345508577571E-2</v>
      </c>
      <c r="J6" s="11">
        <f>G6/F6-1</f>
        <v>-8.6106038906815785E-3</v>
      </c>
      <c r="K6" s="143">
        <f t="shared" ref="K6:K22" si="0">G6/$G$22</f>
        <v>0.29430340262486293</v>
      </c>
      <c r="L6" s="149">
        <v>11.621274854853283</v>
      </c>
      <c r="M6" s="149">
        <v>10.937113586217365</v>
      </c>
      <c r="N6" s="77">
        <f>M6/L6-1</f>
        <v>-5.8871447167450741E-2</v>
      </c>
      <c r="O6" s="150">
        <f t="shared" ref="O6:O22" si="1">M6/$M$22</f>
        <v>0.30502642222100934</v>
      </c>
      <c r="P6" s="149">
        <v>10.910557418682505</v>
      </c>
      <c r="Q6" s="149">
        <v>10.189128986835383</v>
      </c>
      <c r="R6" s="77">
        <f t="shared" ref="R6:R21" si="2">Q6/P6-1</f>
        <v>-6.6122050795662912E-2</v>
      </c>
      <c r="S6" s="150">
        <f t="shared" ref="S6:S22" si="3">Q6/$Q$22</f>
        <v>0.28255045782344296</v>
      </c>
      <c r="T6" s="149">
        <v>10.668291543434032</v>
      </c>
      <c r="U6" s="149">
        <v>10.437275670040369</v>
      </c>
      <c r="V6" s="77">
        <f t="shared" ref="V6:V21" si="4">U6/T6-1</f>
        <v>-2.1654439462319042E-2</v>
      </c>
      <c r="W6" s="150">
        <f t="shared" ref="W6:W22" si="5">U6/$U$22</f>
        <v>0.28111542993312294</v>
      </c>
      <c r="X6" s="148">
        <v>10.39945534046374</v>
      </c>
      <c r="Y6" s="148">
        <v>11.913069800308614</v>
      </c>
      <c r="Z6" s="77">
        <f>Y6/X6-1</f>
        <v>0.14554747439084426</v>
      </c>
      <c r="AA6" s="150">
        <f>Y6/$Y$22</f>
        <v>0.34362283758594009</v>
      </c>
    </row>
    <row r="7" spans="3:27" ht="15" customHeight="1">
      <c r="C7" s="151" t="s">
        <v>173</v>
      </c>
      <c r="D7" s="148">
        <v>7.7103995896104598</v>
      </c>
      <c r="E7" s="148">
        <v>7.4869103367410741</v>
      </c>
      <c r="F7" s="148">
        <v>6.5187255426017003</v>
      </c>
      <c r="G7" s="148">
        <v>6.7779362891713024</v>
      </c>
      <c r="H7" s="11">
        <f t="shared" ref="H7:J20" si="6">E7/D7-1</f>
        <v>-2.8985430686436886E-2</v>
      </c>
      <c r="I7" s="11">
        <f t="shared" si="6"/>
        <v>-0.12931700135209689</v>
      </c>
      <c r="J7" s="11">
        <f t="shared" si="6"/>
        <v>3.9764022104564312E-2</v>
      </c>
      <c r="K7" s="143">
        <f t="shared" si="0"/>
        <v>0.18164571558814849</v>
      </c>
      <c r="L7" s="149">
        <v>6.4636258255558223</v>
      </c>
      <c r="M7" s="149">
        <v>6.2812190596935285</v>
      </c>
      <c r="N7" s="77">
        <f t="shared" ref="N7:N21" si="7">M7/L7-1</f>
        <v>-2.8220502050272711E-2</v>
      </c>
      <c r="O7" s="150">
        <f t="shared" si="1"/>
        <v>0.17517764279042863</v>
      </c>
      <c r="P7" s="149">
        <v>6.1255417368070146</v>
      </c>
      <c r="Q7" s="149">
        <v>6.7399718665772035</v>
      </c>
      <c r="R7" s="77">
        <f t="shared" si="2"/>
        <v>0.10030625145825312</v>
      </c>
      <c r="S7" s="150">
        <f t="shared" si="3"/>
        <v>0.18690332991946856</v>
      </c>
      <c r="T7" s="149">
        <v>6.637413075057248</v>
      </c>
      <c r="U7" s="149">
        <v>6.7749223348938843</v>
      </c>
      <c r="V7" s="77">
        <f t="shared" si="4"/>
        <v>2.071729727857119E-2</v>
      </c>
      <c r="W7" s="150">
        <f t="shared" si="5"/>
        <v>0.18247436066138176</v>
      </c>
      <c r="X7" s="148">
        <v>5.8299396831117924</v>
      </c>
      <c r="Y7" s="148">
        <v>6.2835571394981962</v>
      </c>
      <c r="Z7" s="77">
        <f t="shared" ref="Z7:Z22" si="8">Y7/X7-1</f>
        <v>7.7808258925979201E-2</v>
      </c>
      <c r="AA7" s="150">
        <f t="shared" ref="AA7:AA22" si="9">Y7/$Y$22</f>
        <v>0.18124411009090438</v>
      </c>
    </row>
    <row r="8" spans="3:27" ht="15" customHeight="1">
      <c r="C8" s="39" t="s">
        <v>174</v>
      </c>
      <c r="D8" s="148">
        <v>5.2613435261237997</v>
      </c>
      <c r="E8" s="148">
        <v>5.008186634617096</v>
      </c>
      <c r="F8" s="148">
        <v>4.6898892052855032</v>
      </c>
      <c r="G8" s="148">
        <v>4.4499706877553962</v>
      </c>
      <c r="H8" s="11">
        <f t="shared" si="6"/>
        <v>-4.811639655341271E-2</v>
      </c>
      <c r="I8" s="11">
        <f t="shared" si="6"/>
        <v>-6.3555424858069087E-2</v>
      </c>
      <c r="J8" s="11">
        <f t="shared" si="6"/>
        <v>-5.1156542730203314E-2</v>
      </c>
      <c r="K8" s="143">
        <f t="shared" si="0"/>
        <v>0.1192572599443012</v>
      </c>
      <c r="L8" s="149">
        <v>5.1257313125149837</v>
      </c>
      <c r="M8" s="149">
        <v>4.891456010154589</v>
      </c>
      <c r="N8" s="77">
        <f t="shared" si="7"/>
        <v>-4.5705732133947019E-2</v>
      </c>
      <c r="O8" s="150">
        <f t="shared" si="1"/>
        <v>0.13641838081567628</v>
      </c>
      <c r="P8" s="149">
        <v>4.7522152081881162</v>
      </c>
      <c r="Q8" s="149">
        <v>4.744945589012894</v>
      </c>
      <c r="R8" s="77">
        <f t="shared" si="2"/>
        <v>-1.5297327365765279E-3</v>
      </c>
      <c r="S8" s="150">
        <f t="shared" si="3"/>
        <v>0.13158009386819236</v>
      </c>
      <c r="T8" s="149">
        <v>4.6719764689672072</v>
      </c>
      <c r="U8" s="149">
        <v>4.5287096281730097</v>
      </c>
      <c r="V8" s="77">
        <f t="shared" si="4"/>
        <v>-3.066514605666848E-2</v>
      </c>
      <c r="W8" s="150">
        <f t="shared" si="5"/>
        <v>0.12197533095925259</v>
      </c>
      <c r="X8" s="148">
        <v>5.2248169644949254</v>
      </c>
      <c r="Y8" s="148">
        <v>3.7297184924569655</v>
      </c>
      <c r="Z8" s="77">
        <f t="shared" si="8"/>
        <v>-0.28615327239171306</v>
      </c>
      <c r="AA8" s="150">
        <f t="shared" si="9"/>
        <v>0.1075807053310152</v>
      </c>
    </row>
    <row r="9" spans="3:27" ht="15" customHeight="1">
      <c r="C9" s="39" t="s">
        <v>175</v>
      </c>
      <c r="D9" s="148">
        <v>3.23736993816931</v>
      </c>
      <c r="E9" s="148">
        <v>3.1414157587317484</v>
      </c>
      <c r="F9" s="148">
        <v>3.0312313414341583</v>
      </c>
      <c r="G9" s="148">
        <v>3.0462557403598609</v>
      </c>
      <c r="H9" s="11">
        <f t="shared" si="6"/>
        <v>-2.9639547308523695E-2</v>
      </c>
      <c r="I9" s="11">
        <f t="shared" si="6"/>
        <v>-3.5074764297379657E-2</v>
      </c>
      <c r="J9" s="11">
        <f t="shared" si="6"/>
        <v>4.9565332478365143E-3</v>
      </c>
      <c r="K9" s="143">
        <f t="shared" si="0"/>
        <v>8.1638315884764015E-2</v>
      </c>
      <c r="L9" s="149">
        <v>2.7467597828875907</v>
      </c>
      <c r="M9" s="149">
        <v>2.9260371239573537</v>
      </c>
      <c r="N9" s="77">
        <f t="shared" si="7"/>
        <v>6.5268663895061696E-2</v>
      </c>
      <c r="O9" s="150">
        <f t="shared" si="1"/>
        <v>8.160458681998968E-2</v>
      </c>
      <c r="P9" s="149">
        <v>2.8042497311273356</v>
      </c>
      <c r="Q9" s="149">
        <v>2.9028625804653894</v>
      </c>
      <c r="R9" s="77">
        <f t="shared" si="2"/>
        <v>3.5165501932101551E-2</v>
      </c>
      <c r="S9" s="150">
        <f t="shared" si="3"/>
        <v>8.0498063393717262E-2</v>
      </c>
      <c r="T9" s="149">
        <v>2.9889820097669033</v>
      </c>
      <c r="U9" s="149">
        <v>3.0288640892485272</v>
      </c>
      <c r="V9" s="77">
        <f t="shared" si="4"/>
        <v>1.3343030955456969E-2</v>
      </c>
      <c r="W9" s="150">
        <f t="shared" si="5"/>
        <v>8.1578800596612322E-2</v>
      </c>
      <c r="X9" s="148">
        <v>2.5440758478698138</v>
      </c>
      <c r="Y9" s="148">
        <v>2.7237843633586984</v>
      </c>
      <c r="Z9" s="77">
        <f t="shared" si="8"/>
        <v>7.063803370459909E-2</v>
      </c>
      <c r="AA9" s="150">
        <f t="shared" si="9"/>
        <v>7.8565351131014344E-2</v>
      </c>
    </row>
    <row r="10" spans="3:27" ht="15" customHeight="1">
      <c r="C10" s="39" t="s">
        <v>176</v>
      </c>
      <c r="D10" s="148">
        <v>2.9240048079954799</v>
      </c>
      <c r="E10" s="148">
        <v>2.9932349123437856</v>
      </c>
      <c r="F10" s="148">
        <v>2.4752262372060456</v>
      </c>
      <c r="G10" s="148">
        <v>2.574593597914542</v>
      </c>
      <c r="H10" s="11">
        <f t="shared" si="6"/>
        <v>2.3676467343350716E-2</v>
      </c>
      <c r="I10" s="11">
        <f t="shared" si="6"/>
        <v>-0.17305981331486098</v>
      </c>
      <c r="J10" s="11">
        <f t="shared" si="6"/>
        <v>4.0144758977934458E-2</v>
      </c>
      <c r="K10" s="143">
        <f t="shared" si="0"/>
        <v>6.8997977627646201E-2</v>
      </c>
      <c r="L10" s="149">
        <v>1.9352102561636937</v>
      </c>
      <c r="M10" s="149">
        <v>2.0388922130215748</v>
      </c>
      <c r="N10" s="77">
        <f t="shared" si="7"/>
        <v>5.3576585039094127E-2</v>
      </c>
      <c r="O10" s="150">
        <f t="shared" si="1"/>
        <v>5.6862900081422536E-2</v>
      </c>
      <c r="P10" s="149">
        <v>2.1290075509732618</v>
      </c>
      <c r="Q10" s="149">
        <v>2.4053014120700342</v>
      </c>
      <c r="R10" s="77">
        <f t="shared" si="2"/>
        <v>0.12977589533229539</v>
      </c>
      <c r="S10" s="150">
        <f t="shared" si="3"/>
        <v>6.670040354399745E-2</v>
      </c>
      <c r="T10" s="149">
        <v>2.6112513957435182</v>
      </c>
      <c r="U10" s="149">
        <v>2.7027104025270225</v>
      </c>
      <c r="V10" s="77">
        <f t="shared" si="4"/>
        <v>3.5024971909096037E-2</v>
      </c>
      <c r="W10" s="150">
        <f t="shared" si="5"/>
        <v>7.2794244476266576E-2</v>
      </c>
      <c r="X10" s="148">
        <v>1.8964729367855886</v>
      </c>
      <c r="Y10" s="148">
        <v>1.8144280898193044</v>
      </c>
      <c r="Z10" s="77">
        <f t="shared" si="8"/>
        <v>-4.3261807418852771E-2</v>
      </c>
      <c r="AA10" s="150">
        <f t="shared" si="9"/>
        <v>5.2335706855607844E-2</v>
      </c>
    </row>
    <row r="11" spans="3:27" ht="15" customHeight="1">
      <c r="C11" s="39" t="s">
        <v>177</v>
      </c>
      <c r="D11" s="148">
        <v>2.0477649943313798</v>
      </c>
      <c r="E11" s="148">
        <v>2.1692602448238771</v>
      </c>
      <c r="F11" s="148">
        <v>2.1000686072635335</v>
      </c>
      <c r="G11" s="148">
        <v>2.17467362831538</v>
      </c>
      <c r="H11" s="11">
        <f t="shared" si="6"/>
        <v>5.9330660905338339E-2</v>
      </c>
      <c r="I11" s="11">
        <f t="shared" si="6"/>
        <v>-3.1896420784663038E-2</v>
      </c>
      <c r="J11" s="11">
        <f t="shared" si="6"/>
        <v>3.5525039893367971E-2</v>
      </c>
      <c r="K11" s="143">
        <f t="shared" si="0"/>
        <v>5.8280298092669033E-2</v>
      </c>
      <c r="L11" s="149">
        <v>1.9015133737559227</v>
      </c>
      <c r="M11" s="149">
        <v>1.9662750323260925</v>
      </c>
      <c r="N11" s="77">
        <f t="shared" si="7"/>
        <v>3.4057955870302692E-2</v>
      </c>
      <c r="O11" s="150">
        <f t="shared" si="1"/>
        <v>5.4837671153816582E-2</v>
      </c>
      <c r="P11" s="149">
        <v>1.9920447991169412</v>
      </c>
      <c r="Q11" s="149">
        <v>2.0150928742523408</v>
      </c>
      <c r="R11" s="77">
        <f t="shared" si="2"/>
        <v>1.1570058638046943E-2</v>
      </c>
      <c r="S11" s="150">
        <f t="shared" si="3"/>
        <v>5.5879694418668288E-2</v>
      </c>
      <c r="T11" s="149">
        <v>2.1493479264943294</v>
      </c>
      <c r="U11" s="149">
        <v>2.2073939226534116</v>
      </c>
      <c r="V11" s="77">
        <f t="shared" si="4"/>
        <v>2.7006328497851673E-2</v>
      </c>
      <c r="W11" s="150">
        <f t="shared" si="5"/>
        <v>5.9453492579455494E-2</v>
      </c>
      <c r="X11" s="148">
        <v>1.8982270838329827</v>
      </c>
      <c r="Y11" s="148">
        <v>1.8151984753675723</v>
      </c>
      <c r="Z11" s="77">
        <f t="shared" si="8"/>
        <v>-4.3740082086362042E-2</v>
      </c>
      <c r="AA11" s="150">
        <f t="shared" si="9"/>
        <v>5.2357928002009939E-2</v>
      </c>
    </row>
    <row r="12" spans="3:27" ht="15" customHeight="1">
      <c r="C12" s="39" t="s">
        <v>178</v>
      </c>
      <c r="D12" s="148">
        <v>1.20142695404921</v>
      </c>
      <c r="E12" s="148">
        <v>1.3925131363209649</v>
      </c>
      <c r="F12" s="148">
        <v>1.642434162585839</v>
      </c>
      <c r="G12" s="148">
        <v>1.7483659127712834</v>
      </c>
      <c r="H12" s="11">
        <f t="shared" si="6"/>
        <v>0.159049355125362</v>
      </c>
      <c r="I12" s="11">
        <f t="shared" si="6"/>
        <v>0.17947480691289441</v>
      </c>
      <c r="J12" s="11">
        <f t="shared" si="6"/>
        <v>6.4496801514811519E-2</v>
      </c>
      <c r="K12" s="143">
        <f t="shared" si="0"/>
        <v>4.68554385562239E-2</v>
      </c>
      <c r="L12" s="149">
        <v>1.9835889618744813</v>
      </c>
      <c r="M12" s="149">
        <v>1.8319820197483603</v>
      </c>
      <c r="N12" s="77">
        <f t="shared" si="7"/>
        <v>-7.6430624005314751E-2</v>
      </c>
      <c r="O12" s="150">
        <f t="shared" si="1"/>
        <v>5.1092357837560373E-2</v>
      </c>
      <c r="P12" s="149">
        <v>2.0115147099571686</v>
      </c>
      <c r="Q12" s="149">
        <v>1.9728777033496037</v>
      </c>
      <c r="R12" s="77">
        <f t="shared" si="2"/>
        <v>-1.9207916510035172E-2</v>
      </c>
      <c r="S12" s="150">
        <f t="shared" si="3"/>
        <v>5.4709043239252027E-2</v>
      </c>
      <c r="T12" s="149">
        <v>1.7295315591515075</v>
      </c>
      <c r="U12" s="149">
        <v>1.8214079860578083</v>
      </c>
      <c r="V12" s="77">
        <f t="shared" si="4"/>
        <v>5.3122145369451701E-2</v>
      </c>
      <c r="W12" s="150">
        <f t="shared" si="5"/>
        <v>4.9057426982982419E-2</v>
      </c>
      <c r="X12" s="148">
        <v>2.23266748964318</v>
      </c>
      <c r="Y12" s="148">
        <v>1.3424442845192768</v>
      </c>
      <c r="Z12" s="77">
        <f t="shared" si="8"/>
        <v>-0.39872628112042641</v>
      </c>
      <c r="AA12" s="150">
        <f t="shared" si="9"/>
        <v>3.8721716743033846E-2</v>
      </c>
    </row>
    <row r="13" spans="3:27" ht="15" customHeight="1">
      <c r="C13" s="39" t="s">
        <v>179</v>
      </c>
      <c r="D13" s="148">
        <v>1.5607950301495199</v>
      </c>
      <c r="E13" s="148">
        <v>1.5464300924895871</v>
      </c>
      <c r="F13" s="148">
        <v>1.5001189315111809</v>
      </c>
      <c r="G13" s="148">
        <v>1.5044797123631255</v>
      </c>
      <c r="H13" s="11">
        <f t="shared" si="6"/>
        <v>-9.2036028962475536E-3</v>
      </c>
      <c r="I13" s="11">
        <f t="shared" si="6"/>
        <v>-2.9947141615596862E-2</v>
      </c>
      <c r="J13" s="11">
        <f t="shared" si="6"/>
        <v>2.9069567487902681E-3</v>
      </c>
      <c r="K13" s="143">
        <f t="shared" si="0"/>
        <v>4.0319395503415734E-2</v>
      </c>
      <c r="L13" s="149">
        <v>1.1879577474577849</v>
      </c>
      <c r="M13" s="149">
        <v>1.1817991162878316</v>
      </c>
      <c r="N13" s="77">
        <f t="shared" si="7"/>
        <v>-5.184217353801257E-3</v>
      </c>
      <c r="O13" s="150">
        <f t="shared" si="1"/>
        <v>3.2959331855115251E-2</v>
      </c>
      <c r="P13" s="149">
        <v>1.2810454589999816</v>
      </c>
      <c r="Q13" s="149">
        <v>1.2469058496896548</v>
      </c>
      <c r="R13" s="77">
        <f t="shared" si="2"/>
        <v>-2.664980315138632E-2</v>
      </c>
      <c r="S13" s="150">
        <f t="shared" si="3"/>
        <v>3.4577422579274403E-2</v>
      </c>
      <c r="T13" s="149">
        <v>1.5777660213598759</v>
      </c>
      <c r="U13" s="149">
        <v>1.588401364870905</v>
      </c>
      <c r="V13" s="77">
        <f t="shared" si="4"/>
        <v>6.7407609031042703E-3</v>
      </c>
      <c r="W13" s="150">
        <f t="shared" si="5"/>
        <v>4.2781674711703445E-2</v>
      </c>
      <c r="X13" s="148">
        <v>1.0338107377375663</v>
      </c>
      <c r="Y13" s="148">
        <v>1.2449745703669779</v>
      </c>
      <c r="Z13" s="77">
        <f t="shared" si="8"/>
        <v>0.2042577281519935</v>
      </c>
      <c r="AA13" s="150">
        <f t="shared" si="9"/>
        <v>3.5910281880557365E-2</v>
      </c>
    </row>
    <row r="14" spans="3:27" ht="15" customHeight="1">
      <c r="C14" s="39" t="s">
        <v>180</v>
      </c>
      <c r="D14" s="148">
        <v>1.21031335717358</v>
      </c>
      <c r="E14" s="148">
        <v>1.0956404017882289</v>
      </c>
      <c r="F14" s="148">
        <v>1.0171909807413144</v>
      </c>
      <c r="G14" s="148">
        <v>0.95026856188348829</v>
      </c>
      <c r="H14" s="11">
        <f t="shared" si="6"/>
        <v>-9.4746500735267913E-2</v>
      </c>
      <c r="I14" s="11">
        <f t="shared" si="6"/>
        <v>-7.1601431381021263E-2</v>
      </c>
      <c r="J14" s="11">
        <f t="shared" si="6"/>
        <v>-6.5791400164651459E-2</v>
      </c>
      <c r="K14" s="143">
        <f t="shared" si="0"/>
        <v>2.5466780087623288E-2</v>
      </c>
      <c r="L14" s="149">
        <v>1.0211098865768351</v>
      </c>
      <c r="M14" s="149">
        <v>0.9720088567393107</v>
      </c>
      <c r="N14" s="77">
        <f t="shared" si="7"/>
        <v>-4.8085941075480587E-2</v>
      </c>
      <c r="O14" s="150">
        <f t="shared" si="1"/>
        <v>2.7108467110733097E-2</v>
      </c>
      <c r="P14" s="149">
        <v>1.0040710435243567</v>
      </c>
      <c r="Q14" s="149">
        <v>0.93533633081083289</v>
      </c>
      <c r="R14" s="77">
        <f t="shared" si="2"/>
        <v>-6.8456025255205444E-2</v>
      </c>
      <c r="S14" s="150">
        <f t="shared" si="3"/>
        <v>2.5937419069967247E-2</v>
      </c>
      <c r="T14" s="149">
        <v>1.0084067137464336</v>
      </c>
      <c r="U14" s="149">
        <v>0.93319585546175032</v>
      </c>
      <c r="V14" s="77">
        <f t="shared" si="4"/>
        <v>-7.4583853180885562E-2</v>
      </c>
      <c r="W14" s="150">
        <f t="shared" si="5"/>
        <v>2.5134504674716875E-2</v>
      </c>
      <c r="X14" s="148">
        <v>0.95816669193345705</v>
      </c>
      <c r="Y14" s="148">
        <v>0.98600438742553409</v>
      </c>
      <c r="Z14" s="77">
        <f t="shared" si="8"/>
        <v>2.9053082022611587E-2</v>
      </c>
      <c r="AA14" s="150">
        <f>Y14/$Y$22</f>
        <v>2.8440496963307599E-2</v>
      </c>
    </row>
    <row r="15" spans="3:27" ht="15" customHeight="1">
      <c r="C15" s="39" t="s">
        <v>181</v>
      </c>
      <c r="D15" s="148">
        <v>1.2844545763158901</v>
      </c>
      <c r="E15" s="148">
        <v>1.1664354464256979</v>
      </c>
      <c r="F15" s="148">
        <v>1.0905172422319274</v>
      </c>
      <c r="G15" s="148">
        <v>0.88610374271559866</v>
      </c>
      <c r="H15" s="11">
        <f>E15/D15-1</f>
        <v>-9.1882680840842279E-2</v>
      </c>
      <c r="I15" s="11">
        <f>F15/E15-1</f>
        <v>-6.5085645696387417E-2</v>
      </c>
      <c r="J15" s="11">
        <f>G15/F15-1</f>
        <v>-0.18744637095142302</v>
      </c>
      <c r="K15" s="143">
        <f t="shared" si="0"/>
        <v>2.3747191115983592E-2</v>
      </c>
      <c r="L15" s="149">
        <v>0.94886440017865226</v>
      </c>
      <c r="M15" s="149">
        <v>0.77272233768347443</v>
      </c>
      <c r="N15" s="77">
        <f>M15/L15-1</f>
        <v>-0.18563459906601387</v>
      </c>
      <c r="O15" s="150">
        <f t="shared" si="1"/>
        <v>2.1550542396384004E-2</v>
      </c>
      <c r="P15" s="149">
        <v>1.0005589128398498</v>
      </c>
      <c r="Q15" s="149">
        <v>0.80275563651981874</v>
      </c>
      <c r="R15" s="77">
        <f>Q15/P15-1</f>
        <v>-0.19769278328510731</v>
      </c>
      <c r="S15" s="150">
        <f t="shared" si="3"/>
        <v>2.2260879503250973E-2</v>
      </c>
      <c r="T15" s="149">
        <v>1.1253799944571989</v>
      </c>
      <c r="U15" s="149">
        <v>0.94683429425989041</v>
      </c>
      <c r="V15" s="77">
        <f>U15/T15-1</f>
        <v>-0.15865370015167712</v>
      </c>
      <c r="W15" s="150">
        <f t="shared" si="5"/>
        <v>2.5501839572017803E-2</v>
      </c>
      <c r="X15" s="148">
        <v>0.5212787621660836</v>
      </c>
      <c r="Y15" s="148">
        <v>0.89133939749926783</v>
      </c>
      <c r="Z15" s="77">
        <f t="shared" si="8"/>
        <v>0.70990928883321724</v>
      </c>
      <c r="AA15" s="150">
        <f t="shared" si="9"/>
        <v>2.5709962096663458E-2</v>
      </c>
    </row>
    <row r="16" spans="3:27" ht="15" customHeight="1">
      <c r="C16" s="39" t="s">
        <v>182</v>
      </c>
      <c r="D16" s="148">
        <v>0.57280925584714604</v>
      </c>
      <c r="E16" s="148">
        <v>0.52695037865422556</v>
      </c>
      <c r="F16" s="148">
        <v>0.51066519355843643</v>
      </c>
      <c r="G16" s="148">
        <v>0.53379576594469791</v>
      </c>
      <c r="H16" s="11">
        <f t="shared" si="6"/>
        <v>-8.0059595275041917E-2</v>
      </c>
      <c r="I16" s="11">
        <f t="shared" si="6"/>
        <v>-3.0904589417659722E-2</v>
      </c>
      <c r="J16" s="11">
        <f t="shared" si="6"/>
        <v>4.5294985203675475E-2</v>
      </c>
      <c r="K16" s="143">
        <f t="shared" si="0"/>
        <v>1.4305492076970143E-2</v>
      </c>
      <c r="L16" s="149">
        <v>0.47284043991335029</v>
      </c>
      <c r="M16" s="149">
        <v>0.47336119777741115</v>
      </c>
      <c r="N16" s="77">
        <f t="shared" si="7"/>
        <v>1.1013395219670041E-3</v>
      </c>
      <c r="O16" s="150">
        <f t="shared" si="1"/>
        <v>1.3201625039192104E-2</v>
      </c>
      <c r="P16" s="149">
        <v>0.48166810799198073</v>
      </c>
      <c r="Q16" s="149">
        <v>0.49379575585946278</v>
      </c>
      <c r="R16" s="77">
        <f t="shared" si="2"/>
        <v>2.5178432340145607E-2</v>
      </c>
      <c r="S16" s="150">
        <f t="shared" si="3"/>
        <v>1.3693242775671067E-2</v>
      </c>
      <c r="T16" s="149">
        <v>0.5233443089090295</v>
      </c>
      <c r="U16" s="149">
        <v>0.54483756372607983</v>
      </c>
      <c r="V16" s="77">
        <f t="shared" si="4"/>
        <v>4.1069052345014345E-2</v>
      </c>
      <c r="W16" s="150">
        <f t="shared" si="5"/>
        <v>1.467454255426213E-2</v>
      </c>
      <c r="X16" s="148">
        <v>0.52326793936958316</v>
      </c>
      <c r="Y16" s="148">
        <v>0.36968478163114959</v>
      </c>
      <c r="Z16" s="77">
        <f t="shared" si="8"/>
        <v>-0.29350767777491915</v>
      </c>
      <c r="AA16" s="150">
        <f t="shared" si="9"/>
        <v>1.0663257733379805E-2</v>
      </c>
    </row>
    <row r="17" spans="3:27" ht="15" customHeight="1">
      <c r="C17" s="39" t="s">
        <v>183</v>
      </c>
      <c r="D17" s="148">
        <v>0.60163689407503096</v>
      </c>
      <c r="E17" s="148">
        <v>0.60237015404228056</v>
      </c>
      <c r="F17" s="148">
        <v>0.48834930990009495</v>
      </c>
      <c r="G17" s="148">
        <v>0.50529559658113832</v>
      </c>
      <c r="H17" s="11">
        <f t="shared" si="6"/>
        <v>1.2187749362959632E-3</v>
      </c>
      <c r="I17" s="11">
        <f t="shared" si="6"/>
        <v>-0.18928700795853581</v>
      </c>
      <c r="J17" s="11">
        <f t="shared" si="6"/>
        <v>3.4701158243696906E-2</v>
      </c>
      <c r="K17" s="143">
        <f t="shared" si="0"/>
        <v>1.3541700055688078E-2</v>
      </c>
      <c r="L17" s="149">
        <v>0.59467689375263866</v>
      </c>
      <c r="M17" s="149">
        <v>0.5193867228598793</v>
      </c>
      <c r="N17" s="77">
        <f t="shared" si="7"/>
        <v>-0.12660685438381436</v>
      </c>
      <c r="O17" s="150">
        <f t="shared" si="1"/>
        <v>1.4485236216499445E-2</v>
      </c>
      <c r="P17" s="149">
        <v>0.49762714575687073</v>
      </c>
      <c r="Q17" s="149">
        <v>0.50841121817612989</v>
      </c>
      <c r="R17" s="77">
        <f t="shared" si="2"/>
        <v>2.1670989035087684E-2</v>
      </c>
      <c r="S17" s="150">
        <f t="shared" si="3"/>
        <v>1.4098538024579107E-2</v>
      </c>
      <c r="T17" s="149">
        <v>0.47262700320806245</v>
      </c>
      <c r="U17" s="149">
        <v>0.51473692975913676</v>
      </c>
      <c r="V17" s="77">
        <f t="shared" si="4"/>
        <v>8.9097589145866962E-2</v>
      </c>
      <c r="W17" s="150">
        <f t="shared" si="5"/>
        <v>1.3863818288047168E-2</v>
      </c>
      <c r="X17" s="148">
        <v>0.52920734092730537</v>
      </c>
      <c r="Y17" s="148">
        <v>0.43287119493187304</v>
      </c>
      <c r="Z17" s="77">
        <f t="shared" si="8"/>
        <v>-0.18203856701350174</v>
      </c>
      <c r="AA17" s="150">
        <f t="shared" si="9"/>
        <v>1.2485818584547663E-2</v>
      </c>
    </row>
    <row r="18" spans="3:27" ht="15" customHeight="1">
      <c r="C18" s="151" t="s">
        <v>184</v>
      </c>
      <c r="D18" s="148">
        <v>0.41760205896798502</v>
      </c>
      <c r="E18" s="148">
        <v>0.37078557740137341</v>
      </c>
      <c r="F18" s="148">
        <v>0.31247864147086113</v>
      </c>
      <c r="G18" s="148">
        <v>0.40444386898093015</v>
      </c>
      <c r="H18" s="11">
        <f t="shared" si="6"/>
        <v>-0.11210788012470208</v>
      </c>
      <c r="I18" s="11">
        <f t="shared" si="6"/>
        <v>-0.15725243775432862</v>
      </c>
      <c r="J18" s="11">
        <f t="shared" si="6"/>
        <v>0.29430884324503448</v>
      </c>
      <c r="K18" s="143">
        <f t="shared" si="0"/>
        <v>1.0838918051450527E-2</v>
      </c>
      <c r="L18" s="149">
        <v>0.33074843931621278</v>
      </c>
      <c r="M18" s="149">
        <v>0.35800518791362351</v>
      </c>
      <c r="N18" s="77">
        <f t="shared" si="7"/>
        <v>8.2409303740816231E-2</v>
      </c>
      <c r="O18" s="150">
        <f t="shared" si="1"/>
        <v>9.9844479756948587E-3</v>
      </c>
      <c r="P18" s="149">
        <v>0.29313436236989243</v>
      </c>
      <c r="Q18" s="149">
        <v>0.35434748802165977</v>
      </c>
      <c r="R18" s="77">
        <f t="shared" si="2"/>
        <v>0.2088227567620522</v>
      </c>
      <c r="S18" s="150">
        <f t="shared" si="3"/>
        <v>9.8262614104175049E-3</v>
      </c>
      <c r="T18" s="149">
        <v>0.3032295040022574</v>
      </c>
      <c r="U18" s="149">
        <v>0.35972450718546078</v>
      </c>
      <c r="V18" s="77">
        <f t="shared" si="4"/>
        <v>0.18631103648404479</v>
      </c>
      <c r="W18" s="150">
        <f t="shared" si="5"/>
        <v>9.6887456738536486E-3</v>
      </c>
      <c r="X18" s="148">
        <v>0.37670438161631753</v>
      </c>
      <c r="Y18" s="148">
        <v>0.35686507601145473</v>
      </c>
      <c r="Z18" s="77">
        <f t="shared" si="8"/>
        <v>-5.2665449548897514E-2</v>
      </c>
      <c r="AA18" s="150">
        <f t="shared" si="9"/>
        <v>1.0293483720812376E-2</v>
      </c>
    </row>
    <row r="19" spans="3:27" ht="15" customHeight="1">
      <c r="C19" s="39" t="s">
        <v>185</v>
      </c>
      <c r="D19" s="152">
        <v>0.70580267349700898</v>
      </c>
      <c r="E19" s="152">
        <v>0.26047995323643619</v>
      </c>
      <c r="F19" s="152">
        <v>0.27248017667335511</v>
      </c>
      <c r="G19" s="152">
        <v>0.34881783635656011</v>
      </c>
      <c r="H19" s="153">
        <f t="shared" si="6"/>
        <v>-0.63094507428563884</v>
      </c>
      <c r="I19" s="153">
        <f t="shared" si="6"/>
        <v>4.6069662128764177E-2</v>
      </c>
      <c r="J19" s="153">
        <f t="shared" si="6"/>
        <v>0.28015858113127012</v>
      </c>
      <c r="K19" s="143">
        <f t="shared" si="0"/>
        <v>9.3481648088261753E-3</v>
      </c>
      <c r="L19" s="154">
        <v>0.34863807009089803</v>
      </c>
      <c r="M19" s="154">
        <v>0.32922249883339622</v>
      </c>
      <c r="N19" s="155">
        <f t="shared" si="7"/>
        <v>-5.568976231551459E-2</v>
      </c>
      <c r="O19" s="150">
        <f t="shared" si="1"/>
        <v>9.1817242403296993E-3</v>
      </c>
      <c r="P19" s="154">
        <v>0.2859994310661339</v>
      </c>
      <c r="Q19" s="154">
        <v>0.38548784277026099</v>
      </c>
      <c r="R19" s="155">
        <f t="shared" si="2"/>
        <v>0.34786227138025883</v>
      </c>
      <c r="S19" s="150">
        <f t="shared" si="3"/>
        <v>1.0689801513047463E-2</v>
      </c>
      <c r="T19" s="154">
        <v>0.27782253377633603</v>
      </c>
      <c r="U19" s="154">
        <v>0.33060461751300679</v>
      </c>
      <c r="V19" s="155">
        <f t="shared" si="4"/>
        <v>0.18998489078342207</v>
      </c>
      <c r="W19" s="150">
        <f t="shared" si="5"/>
        <v>8.9044365721620434E-3</v>
      </c>
      <c r="X19" s="152">
        <v>0.32430612632874883</v>
      </c>
      <c r="Y19" s="152">
        <v>0.27160291596637165</v>
      </c>
      <c r="Z19" s="77">
        <f t="shared" si="8"/>
        <v>-0.16251068383750478</v>
      </c>
      <c r="AA19" s="150">
        <f t="shared" si="9"/>
        <v>7.834165856944993E-3</v>
      </c>
    </row>
    <row r="20" spans="3:27" ht="15" customHeight="1">
      <c r="C20" s="39" t="s">
        <v>186</v>
      </c>
      <c r="D20" s="148">
        <v>0.267469084381179</v>
      </c>
      <c r="E20" s="148">
        <v>0.2666397910835806</v>
      </c>
      <c r="F20" s="148">
        <v>0.26688494578526628</v>
      </c>
      <c r="G20" s="148">
        <v>0.24871521737228341</v>
      </c>
      <c r="H20" s="11">
        <f t="shared" si="6"/>
        <v>-3.1005201947621464E-3</v>
      </c>
      <c r="I20" s="11">
        <f t="shared" si="6"/>
        <v>9.1942279391021842E-4</v>
      </c>
      <c r="J20" s="11">
        <f t="shared" si="6"/>
        <v>-6.8080754272300203E-2</v>
      </c>
      <c r="K20" s="143">
        <f t="shared" si="0"/>
        <v>6.665458586476913E-3</v>
      </c>
      <c r="L20" s="149">
        <v>0.24842542559566241</v>
      </c>
      <c r="M20" s="149">
        <v>0.2671865055052709</v>
      </c>
      <c r="N20" s="77">
        <f t="shared" si="7"/>
        <v>7.5519966865807309E-2</v>
      </c>
      <c r="O20" s="150">
        <f t="shared" si="1"/>
        <v>7.4515952675767595E-3</v>
      </c>
      <c r="P20" s="149">
        <v>0.24143865263589187</v>
      </c>
      <c r="Q20" s="149">
        <v>0.21734458284407213</v>
      </c>
      <c r="R20" s="77">
        <f t="shared" si="2"/>
        <v>-9.9793755178693155E-2</v>
      </c>
      <c r="S20" s="150">
        <f t="shared" si="3"/>
        <v>6.0270913703597386E-3</v>
      </c>
      <c r="T20" s="149">
        <v>0.24017946640893592</v>
      </c>
      <c r="U20" s="149">
        <v>0.25587658609192293</v>
      </c>
      <c r="V20" s="77">
        <f t="shared" si="4"/>
        <v>6.535579380570633E-2</v>
      </c>
      <c r="W20" s="150">
        <f t="shared" si="5"/>
        <v>6.8917271884965398E-3</v>
      </c>
      <c r="X20" s="148">
        <v>0.20292343201665033</v>
      </c>
      <c r="Y20" s="148">
        <v>0.36156905219080643</v>
      </c>
      <c r="Z20" s="77">
        <f t="shared" si="8"/>
        <v>0.78180039928133516</v>
      </c>
      <c r="AA20" s="150">
        <f t="shared" si="9"/>
        <v>1.0429166099055776E-2</v>
      </c>
    </row>
    <row r="21" spans="3:27" ht="15" customHeight="1">
      <c r="C21" s="39" t="s">
        <v>187</v>
      </c>
      <c r="D21" s="148">
        <v>0</v>
      </c>
      <c r="E21" s="148">
        <v>0.28291809529277617</v>
      </c>
      <c r="F21" s="148">
        <v>0.18537990304449337</v>
      </c>
      <c r="G21" s="148">
        <v>0.17867798032594964</v>
      </c>
      <c r="H21" s="11" t="s">
        <v>89</v>
      </c>
      <c r="I21" s="11">
        <f>F21/E21-1</f>
        <v>-0.34475770150843821</v>
      </c>
      <c r="J21" s="11">
        <f>G21/F21-1</f>
        <v>-3.6152369315541111E-2</v>
      </c>
      <c r="K21" s="143">
        <f t="shared" si="0"/>
        <v>4.7884913949405757E-3</v>
      </c>
      <c r="L21" s="149">
        <v>0.25122225982612451</v>
      </c>
      <c r="M21" s="149">
        <v>0.10961510044396273</v>
      </c>
      <c r="N21" s="77">
        <f t="shared" si="7"/>
        <v>-0.56367281896186539</v>
      </c>
      <c r="O21" s="150">
        <f t="shared" si="1"/>
        <v>3.057068178568885E-3</v>
      </c>
      <c r="P21" s="149">
        <v>0.12071476884611557</v>
      </c>
      <c r="Q21" s="149">
        <v>0.14670654301622371</v>
      </c>
      <c r="R21" s="77">
        <f t="shared" si="2"/>
        <v>0.21531561066270077</v>
      </c>
      <c r="S21" s="150">
        <f t="shared" si="3"/>
        <v>4.0682575466937055E-3</v>
      </c>
      <c r="T21" s="149">
        <v>0.19517613780532997</v>
      </c>
      <c r="U21" s="149">
        <v>0.15258246268007322</v>
      </c>
      <c r="V21" s="77">
        <f t="shared" si="4"/>
        <v>-0.2182319806314641</v>
      </c>
      <c r="W21" s="150">
        <f t="shared" si="5"/>
        <v>4.1096245756626227E-3</v>
      </c>
      <c r="X21" s="148">
        <v>7.8301860064716414E-2</v>
      </c>
      <c r="Y21" s="148">
        <v>0.1319160444241165</v>
      </c>
      <c r="Z21" s="77">
        <f>Y21/X21-1</f>
        <v>0.68471150385301205</v>
      </c>
      <c r="AA21" s="150">
        <f t="shared" si="9"/>
        <v>3.8050113252046554E-3</v>
      </c>
    </row>
    <row r="22" spans="3:27" ht="15" customHeight="1">
      <c r="C22" s="66" t="s">
        <v>188</v>
      </c>
      <c r="D22" s="103">
        <v>40.642639932184302</v>
      </c>
      <c r="E22" s="103">
        <v>40.062917528009486</v>
      </c>
      <c r="F22" s="103">
        <v>37.178670560809259</v>
      </c>
      <c r="G22" s="103">
        <v>37.314044359511058</v>
      </c>
      <c r="H22" s="100">
        <f>E22/D22-1</f>
        <v>-1.4263896369481222E-2</v>
      </c>
      <c r="I22" s="100">
        <f>F22/E22-1</f>
        <v>-7.199293374437199E-2</v>
      </c>
      <c r="J22" s="100">
        <f>G22/F22-1</f>
        <v>3.6411683543224882E-3</v>
      </c>
      <c r="K22" s="100">
        <f t="shared" si="0"/>
        <v>1</v>
      </c>
      <c r="L22" s="156">
        <v>37.182187930313901</v>
      </c>
      <c r="M22" s="156">
        <v>35.856282569163113</v>
      </c>
      <c r="N22" s="157">
        <f>M22/L22-1</f>
        <v>-3.565969177595929E-2</v>
      </c>
      <c r="O22" s="157">
        <f t="shared" si="1"/>
        <v>1</v>
      </c>
      <c r="P22" s="156">
        <v>35.931389038883296</v>
      </c>
      <c r="Q22" s="156">
        <v>36.061272260270961</v>
      </c>
      <c r="R22" s="157">
        <f>Q22/P22-1</f>
        <v>3.6147564806667809E-3</v>
      </c>
      <c r="S22" s="157">
        <f t="shared" si="3"/>
        <v>1</v>
      </c>
      <c r="T22" s="156">
        <v>37.18072566228809</v>
      </c>
      <c r="U22" s="156">
        <v>37.128078215142395</v>
      </c>
      <c r="V22" s="157">
        <f>U22/T22-1</f>
        <v>-1.41598761745243E-3</v>
      </c>
      <c r="W22" s="158">
        <f t="shared" si="5"/>
        <v>1</v>
      </c>
      <c r="X22" s="103">
        <v>34.573622618362492</v>
      </c>
      <c r="Y22" s="103">
        <v>34.669028065776203</v>
      </c>
      <c r="Z22" s="100">
        <f t="shared" si="8"/>
        <v>2.7594865735314222E-3</v>
      </c>
      <c r="AA22" s="100">
        <f t="shared" si="9"/>
        <v>1</v>
      </c>
    </row>
    <row r="23" spans="3:27" ht="15" customHeight="1">
      <c r="C23" s="414" t="s">
        <v>189</v>
      </c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</row>
    <row r="24" spans="3:27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3:27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3:27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410" t="s">
        <v>92</v>
      </c>
    </row>
    <row r="27" spans="3:27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410"/>
    </row>
    <row r="28" spans="3:27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3:27" ht="15.75" customHeight="1">
      <c r="C29" s="427" t="s">
        <v>190</v>
      </c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</row>
    <row r="30" spans="3:27" ht="12.75" customHeight="1">
      <c r="C30" s="137"/>
      <c r="D30" s="428" t="s">
        <v>191</v>
      </c>
      <c r="E30" s="428"/>
      <c r="F30" s="428"/>
      <c r="G30" s="146"/>
      <c r="H30" s="147"/>
      <c r="I30" s="147"/>
      <c r="J30" s="147"/>
      <c r="K30" s="429" t="s">
        <v>167</v>
      </c>
      <c r="L30" s="422" t="s">
        <v>191</v>
      </c>
      <c r="M30" s="422"/>
      <c r="N30" s="147"/>
      <c r="O30" s="429" t="s">
        <v>168</v>
      </c>
      <c r="P30" s="422" t="s">
        <v>191</v>
      </c>
      <c r="Q30" s="422"/>
      <c r="R30" s="147"/>
      <c r="S30" s="429" t="s">
        <v>169</v>
      </c>
      <c r="T30" s="422" t="s">
        <v>191</v>
      </c>
      <c r="U30" s="422"/>
      <c r="V30" s="147"/>
      <c r="W30" s="429" t="s">
        <v>170</v>
      </c>
      <c r="X30" s="422" t="s">
        <v>191</v>
      </c>
      <c r="Y30" s="422"/>
      <c r="Z30" s="147"/>
      <c r="AA30" s="429" t="s">
        <v>171</v>
      </c>
    </row>
    <row r="31" spans="3:27" ht="51">
      <c r="C31" s="137"/>
      <c r="D31" s="7">
        <v>2007</v>
      </c>
      <c r="E31" s="7">
        <v>2008</v>
      </c>
      <c r="F31" s="7">
        <v>2009</v>
      </c>
      <c r="G31" s="7">
        <v>2010</v>
      </c>
      <c r="H31" s="147" t="s">
        <v>547</v>
      </c>
      <c r="I31" s="147" t="s">
        <v>548</v>
      </c>
      <c r="J31" s="147" t="s">
        <v>354</v>
      </c>
      <c r="K31" s="429"/>
      <c r="L31" s="8" t="s">
        <v>144</v>
      </c>
      <c r="M31" s="8" t="s">
        <v>145</v>
      </c>
      <c r="N31" s="8" t="s">
        <v>94</v>
      </c>
      <c r="O31" s="429"/>
      <c r="P31" s="8" t="s">
        <v>162</v>
      </c>
      <c r="Q31" s="8" t="s">
        <v>163</v>
      </c>
      <c r="R31" s="8" t="s">
        <v>274</v>
      </c>
      <c r="S31" s="429"/>
      <c r="T31" s="8" t="s">
        <v>233</v>
      </c>
      <c r="U31" s="8" t="s">
        <v>234</v>
      </c>
      <c r="V31" s="8" t="s">
        <v>275</v>
      </c>
      <c r="W31" s="429"/>
      <c r="X31" s="147" t="s">
        <v>52</v>
      </c>
      <c r="Y31" s="147" t="s">
        <v>1</v>
      </c>
      <c r="Z31" s="147" t="s">
        <v>108</v>
      </c>
      <c r="AA31" s="429"/>
    </row>
    <row r="32" spans="3:27">
      <c r="C32" s="39" t="s">
        <v>172</v>
      </c>
      <c r="D32" s="148">
        <v>111.158840796685</v>
      </c>
      <c r="E32" s="148">
        <v>110.50488743682094</v>
      </c>
      <c r="F32" s="148">
        <v>106.64920229498232</v>
      </c>
      <c r="G32" s="148">
        <v>105.91553394429451</v>
      </c>
      <c r="H32" s="11">
        <f>E32/D32-1</f>
        <v>-5.8830530723164021E-3</v>
      </c>
      <c r="I32" s="11">
        <f>F32/E32-1</f>
        <v>-3.4891534947203429E-2</v>
      </c>
      <c r="J32" s="11">
        <f>G32/F32-1</f>
        <v>-6.8792671196784561E-3</v>
      </c>
      <c r="K32" s="143">
        <f>G32/$G$48</f>
        <v>0.29430340262486421</v>
      </c>
      <c r="L32" s="149">
        <v>115.21505010900405</v>
      </c>
      <c r="M32" s="149">
        <v>109.60279171550982</v>
      </c>
      <c r="N32" s="77">
        <f>M32/L32-1</f>
        <v>-4.8711156990206672E-2</v>
      </c>
      <c r="O32" s="150">
        <f>M32/$M$48</f>
        <v>0.30502642222101056</v>
      </c>
      <c r="P32" s="149">
        <v>107.28647195549429</v>
      </c>
      <c r="Q32" s="149">
        <v>101.31635469041311</v>
      </c>
      <c r="R32" s="77">
        <f t="shared" ref="R32:R40" si="10">Q32/P32-1</f>
        <v>-5.5646505624285747E-2</v>
      </c>
      <c r="S32" s="143">
        <f>Q32/$Q$48</f>
        <v>0.28255045782344246</v>
      </c>
      <c r="T32" s="149">
        <v>102.8632103153642</v>
      </c>
      <c r="U32" s="149">
        <v>101.41440848776752</v>
      </c>
      <c r="V32" s="77">
        <f>U32/T32-1</f>
        <v>-1.40847424764875E-2</v>
      </c>
      <c r="W32" s="150">
        <f>U32/$U$48</f>
        <v>0.28111542993312311</v>
      </c>
      <c r="X32" s="148">
        <v>108.63652481958557</v>
      </c>
      <c r="Y32" s="148">
        <v>118.494087770858</v>
      </c>
      <c r="Z32" s="77">
        <f>Y32/X32-1</f>
        <v>9.0738938562725968E-2</v>
      </c>
      <c r="AA32" s="143">
        <f>Y32/$Y$48</f>
        <v>0.34362283758594137</v>
      </c>
    </row>
    <row r="33" spans="3:27">
      <c r="C33" s="151" t="s">
        <v>173</v>
      </c>
      <c r="D33" s="148">
        <v>73.635720525149694</v>
      </c>
      <c r="E33" s="148">
        <v>70.39547530314573</v>
      </c>
      <c r="F33" s="148">
        <v>62.762028300195041</v>
      </c>
      <c r="G33" s="148">
        <v>65.371663336612684</v>
      </c>
      <c r="H33" s="11">
        <f t="shared" ref="H33:J40" si="11">E33/D33-1</f>
        <v>-4.4003714486602785E-2</v>
      </c>
      <c r="I33" s="11">
        <f t="shared" si="11"/>
        <v>-0.10843661428633866</v>
      </c>
      <c r="J33" s="11">
        <f t="shared" si="11"/>
        <v>4.1579839069820768E-2</v>
      </c>
      <c r="K33" s="143">
        <f t="shared" ref="K33:K48" si="12">G33/$G$48</f>
        <v>0.18164571558814838</v>
      </c>
      <c r="L33" s="149">
        <v>64.081349307925777</v>
      </c>
      <c r="M33" s="149">
        <v>62.945231289051407</v>
      </c>
      <c r="N33" s="77">
        <f t="shared" ref="N33:N40" si="13">M33/L33-1</f>
        <v>-1.7729308623247952E-2</v>
      </c>
      <c r="O33" s="150">
        <f t="shared" ref="O33:O48" si="14">M33/$M$48</f>
        <v>0.17517764279042891</v>
      </c>
      <c r="P33" s="149">
        <v>60.234114219758403</v>
      </c>
      <c r="Q33" s="149">
        <v>67.019406773614108</v>
      </c>
      <c r="R33" s="77">
        <f t="shared" si="10"/>
        <v>0.112648664992403</v>
      </c>
      <c r="S33" s="143">
        <f t="shared" ref="S33:S48" si="15">Q33/$Q$48</f>
        <v>0.18690332991946865</v>
      </c>
      <c r="T33" s="149">
        <v>63.997652699111626</v>
      </c>
      <c r="U33" s="149">
        <v>65.828934950528918</v>
      </c>
      <c r="V33" s="77">
        <f t="shared" ref="V33:V40" si="16">U33/T33-1</f>
        <v>2.861483467256476E-2</v>
      </c>
      <c r="W33" s="150">
        <f t="shared" ref="W33:W48" si="17">U33/$U$48</f>
        <v>0.18247436066138123</v>
      </c>
      <c r="X33" s="148">
        <v>60.90168824676342</v>
      </c>
      <c r="Y33" s="148">
        <v>62.49979087519592</v>
      </c>
      <c r="Z33" s="77">
        <f>Y33/X33-1</f>
        <v>2.6240695035534278E-2</v>
      </c>
      <c r="AA33" s="143">
        <f t="shared" ref="AA33:AA48" si="18">Y33/$Y$48</f>
        <v>0.18124411009090499</v>
      </c>
    </row>
    <row r="34" spans="3:27">
      <c r="C34" s="39" t="s">
        <v>174</v>
      </c>
      <c r="D34" s="148">
        <v>50.246789024851502</v>
      </c>
      <c r="E34" s="148">
        <v>47.089341623422484</v>
      </c>
      <c r="F34" s="148">
        <v>45.154065331216671</v>
      </c>
      <c r="G34" s="148">
        <v>42.918961354431346</v>
      </c>
      <c r="H34" s="11">
        <f t="shared" si="11"/>
        <v>-6.2838789556629804E-2</v>
      </c>
      <c r="I34" s="11">
        <f t="shared" si="11"/>
        <v>-4.109796878627836E-2</v>
      </c>
      <c r="J34" s="11">
        <f t="shared" si="11"/>
        <v>-4.9499507085137617E-2</v>
      </c>
      <c r="K34" s="143">
        <f t="shared" si="12"/>
        <v>0.11925725994430127</v>
      </c>
      <c r="L34" s="149">
        <v>50.817263802178807</v>
      </c>
      <c r="M34" s="149">
        <v>49.01816462271649</v>
      </c>
      <c r="N34" s="77">
        <f t="shared" si="13"/>
        <v>-3.5403306767279763E-2</v>
      </c>
      <c r="O34" s="150">
        <f t="shared" si="14"/>
        <v>0.13641838081567678</v>
      </c>
      <c r="P34" s="149">
        <v>46.729821776723888</v>
      </c>
      <c r="Q34" s="149">
        <v>47.181716013633029</v>
      </c>
      <c r="R34" s="77">
        <f t="shared" si="10"/>
        <v>9.6703608044623746E-3</v>
      </c>
      <c r="S34" s="143">
        <f t="shared" si="15"/>
        <v>0.13158009386819267</v>
      </c>
      <c r="T34" s="149">
        <v>45.046997090324602</v>
      </c>
      <c r="U34" s="149">
        <v>44.003475875639879</v>
      </c>
      <c r="V34" s="77">
        <f t="shared" si="16"/>
        <v>-2.3165167094098216E-2</v>
      </c>
      <c r="W34" s="150">
        <f t="shared" si="17"/>
        <v>0.12197533095925296</v>
      </c>
      <c r="X34" s="148">
        <v>54.580354379966472</v>
      </c>
      <c r="Y34" s="148">
        <v>37.097876350421338</v>
      </c>
      <c r="Z34" s="77">
        <f t="shared" ref="Z34:Z46" si="19">Y34/X34-1</f>
        <v>-0.32030715498545781</v>
      </c>
      <c r="AA34" s="143">
        <f t="shared" si="18"/>
        <v>0.10758070533101553</v>
      </c>
    </row>
    <row r="35" spans="3:27">
      <c r="C35" s="39" t="s">
        <v>175</v>
      </c>
      <c r="D35" s="148">
        <v>30.917472594387402</v>
      </c>
      <c r="E35" s="148">
        <v>29.53707811558667</v>
      </c>
      <c r="F35" s="148">
        <v>29.184573885219965</v>
      </c>
      <c r="G35" s="148">
        <v>29.380448000696223</v>
      </c>
      <c r="H35" s="11">
        <f t="shared" si="11"/>
        <v>-4.4647714155371165E-2</v>
      </c>
      <c r="I35" s="11">
        <f t="shared" si="11"/>
        <v>-1.1934295903855419E-2</v>
      </c>
      <c r="J35" s="11">
        <f t="shared" si="11"/>
        <v>6.7115633158330024E-3</v>
      </c>
      <c r="K35" s="143">
        <f t="shared" si="12"/>
        <v>8.1638315884764265E-2</v>
      </c>
      <c r="L35" s="149">
        <v>27.231785666839123</v>
      </c>
      <c r="M35" s="149">
        <v>29.322346789292379</v>
      </c>
      <c r="N35" s="77">
        <f t="shared" si="13"/>
        <v>7.6769153078308339E-2</v>
      </c>
      <c r="O35" s="150">
        <f t="shared" si="14"/>
        <v>8.1604586819989902E-2</v>
      </c>
      <c r="P35" s="149">
        <v>27.574948610748905</v>
      </c>
      <c r="Q35" s="149">
        <v>28.864827916100925</v>
      </c>
      <c r="R35" s="77">
        <f t="shared" si="10"/>
        <v>4.6777215202106204E-2</v>
      </c>
      <c r="S35" s="143">
        <f t="shared" si="15"/>
        <v>8.0498063393717068E-2</v>
      </c>
      <c r="T35" s="149">
        <v>28.819636569523922</v>
      </c>
      <c r="U35" s="149">
        <v>29.430137682642286</v>
      </c>
      <c r="V35" s="77">
        <f t="shared" si="16"/>
        <v>2.1183511861629478E-2</v>
      </c>
      <c r="W35" s="150">
        <f t="shared" si="17"/>
        <v>8.1578800596612516E-2</v>
      </c>
      <c r="X35" s="148">
        <v>26.57634942809344</v>
      </c>
      <c r="Y35" s="148">
        <v>27.092290134349319</v>
      </c>
      <c r="Z35" s="77">
        <f t="shared" si="19"/>
        <v>1.9413528093910726E-2</v>
      </c>
      <c r="AA35" s="143">
        <f t="shared" si="18"/>
        <v>7.8565351131014566E-2</v>
      </c>
    </row>
    <row r="36" spans="3:27">
      <c r="C36" s="39" t="s">
        <v>176</v>
      </c>
      <c r="D36" s="148">
        <v>27.924778521968602</v>
      </c>
      <c r="E36" s="148">
        <v>28.143811648762</v>
      </c>
      <c r="F36" s="148">
        <v>23.831379022425992</v>
      </c>
      <c r="G36" s="148">
        <v>24.831373257426705</v>
      </c>
      <c r="H36" s="11">
        <f t="shared" si="11"/>
        <v>7.8436835809130301E-3</v>
      </c>
      <c r="I36" s="11">
        <f t="shared" si="11"/>
        <v>-0.15322844965549309</v>
      </c>
      <c r="J36" s="11">
        <f t="shared" si="11"/>
        <v>4.1961240852226522E-2</v>
      </c>
      <c r="K36" s="143">
        <f t="shared" si="12"/>
        <v>6.8997977627647172E-2</v>
      </c>
      <c r="L36" s="149">
        <v>19.18596276399424</v>
      </c>
      <c r="M36" s="149">
        <v>20.432107319044938</v>
      </c>
      <c r="N36" s="77">
        <f t="shared" si="13"/>
        <v>6.4950848199773592E-2</v>
      </c>
      <c r="O36" s="150">
        <f t="shared" si="14"/>
        <v>5.6862900081422543E-2</v>
      </c>
      <c r="P36" s="149">
        <v>20.93510900913336</v>
      </c>
      <c r="Q36" s="149">
        <v>23.917291783969183</v>
      </c>
      <c r="R36" s="77">
        <f t="shared" si="10"/>
        <v>0.14244887731584233</v>
      </c>
      <c r="S36" s="143">
        <f t="shared" si="15"/>
        <v>6.670040354399763E-2</v>
      </c>
      <c r="T36" s="149">
        <v>25.177574161063081</v>
      </c>
      <c r="U36" s="149">
        <v>26.261046028782012</v>
      </c>
      <c r="V36" s="77">
        <f t="shared" si="16"/>
        <v>4.3033211253310943E-2</v>
      </c>
      <c r="W36" s="150">
        <f t="shared" si="17"/>
        <v>7.2794244476267339E-2</v>
      </c>
      <c r="X36" s="148">
        <v>19.811251889812162</v>
      </c>
      <c r="Y36" s="148">
        <v>18.047321549596688</v>
      </c>
      <c r="Z36" s="77">
        <f t="shared" si="19"/>
        <v>-8.9036793334729469E-2</v>
      </c>
      <c r="AA36" s="143">
        <f t="shared" si="18"/>
        <v>5.2335706855608115E-2</v>
      </c>
    </row>
    <row r="37" spans="3:27">
      <c r="C37" s="39" t="s">
        <v>177</v>
      </c>
      <c r="D37" s="148">
        <v>19.556528694952998</v>
      </c>
      <c r="E37" s="148">
        <v>20.396411753618594</v>
      </c>
      <c r="F37" s="148">
        <v>20.219376394978681</v>
      </c>
      <c r="G37" s="148">
        <v>20.974235553728594</v>
      </c>
      <c r="H37" s="11">
        <f t="shared" si="11"/>
        <v>4.2946428364986078E-2</v>
      </c>
      <c r="I37" s="11">
        <f t="shared" si="11"/>
        <v>-8.6797305711630024E-3</v>
      </c>
      <c r="J37" s="11">
        <f t="shared" si="11"/>
        <v>3.7333454009856437E-2</v>
      </c>
      <c r="K37" s="143">
        <f t="shared" si="12"/>
        <v>5.8280298092669394E-2</v>
      </c>
      <c r="L37" s="149">
        <v>18.851886852046768</v>
      </c>
      <c r="M37" s="149">
        <v>19.704397428497224</v>
      </c>
      <c r="N37" s="77">
        <f t="shared" si="13"/>
        <v>4.5221498682923578E-2</v>
      </c>
      <c r="O37" s="150">
        <f t="shared" si="14"/>
        <v>5.4837671153816665E-2</v>
      </c>
      <c r="P37" s="149">
        <v>19.588317101799845</v>
      </c>
      <c r="Q37" s="149">
        <v>20.037224442408874</v>
      </c>
      <c r="R37" s="77">
        <f t="shared" si="10"/>
        <v>2.2917095852393654E-2</v>
      </c>
      <c r="S37" s="143">
        <f t="shared" si="15"/>
        <v>5.5879694418668337E-2</v>
      </c>
      <c r="T37" s="149">
        <v>20.723920686246199</v>
      </c>
      <c r="U37" s="149">
        <v>21.448274055649662</v>
      </c>
      <c r="V37" s="77">
        <f t="shared" si="16"/>
        <v>3.4952525652358402E-2</v>
      </c>
      <c r="W37" s="150">
        <f t="shared" si="17"/>
        <v>5.9453492579455994E-2</v>
      </c>
      <c r="X37" s="148">
        <v>19.829576353258876</v>
      </c>
      <c r="Y37" s="148">
        <v>18.05498423724168</v>
      </c>
      <c r="Z37" s="77">
        <f t="shared" si="19"/>
        <v>-8.9492185027218341E-2</v>
      </c>
      <c r="AA37" s="143">
        <f t="shared" si="18"/>
        <v>5.2357928002009932E-2</v>
      </c>
    </row>
    <row r="38" spans="3:27">
      <c r="C38" s="39" t="s">
        <v>178</v>
      </c>
      <c r="D38" s="148">
        <v>11.473846250323801</v>
      </c>
      <c r="E38" s="148">
        <v>13.093067725966309</v>
      </c>
      <c r="F38" s="148">
        <v>15.81329030034259</v>
      </c>
      <c r="G38" s="148">
        <v>16.8625940054194</v>
      </c>
      <c r="H38" s="11">
        <f t="shared" si="11"/>
        <v>0.14112281447006603</v>
      </c>
      <c r="I38" s="11">
        <f t="shared" si="11"/>
        <v>0.2077605211635396</v>
      </c>
      <c r="J38" s="11">
        <f t="shared" si="11"/>
        <v>6.6355811165629275E-2</v>
      </c>
      <c r="K38" s="143">
        <f t="shared" si="12"/>
        <v>4.685543855622417E-2</v>
      </c>
      <c r="L38" s="149">
        <v>19.665596459289588</v>
      </c>
      <c r="M38" s="149">
        <v>18.35862288109249</v>
      </c>
      <c r="N38" s="77">
        <f t="shared" si="13"/>
        <v>-6.6459900207080369E-2</v>
      </c>
      <c r="O38" s="150">
        <f t="shared" si="14"/>
        <v>5.1092357837560352E-2</v>
      </c>
      <c r="P38" s="149">
        <v>19.779770018747843</v>
      </c>
      <c r="Q38" s="149">
        <v>19.617454780642454</v>
      </c>
      <c r="R38" s="77">
        <f t="shared" si="10"/>
        <v>-8.206123627905737E-3</v>
      </c>
      <c r="S38" s="143">
        <f t="shared" si="15"/>
        <v>5.470904323925202E-2</v>
      </c>
      <c r="T38" s="149">
        <v>16.676069246116107</v>
      </c>
      <c r="U38" s="149">
        <v>17.697818794914923</v>
      </c>
      <c r="V38" s="77">
        <f t="shared" si="16"/>
        <v>6.1270406935782118E-2</v>
      </c>
      <c r="W38" s="150">
        <f t="shared" si="17"/>
        <v>4.9057426982982495E-2</v>
      </c>
      <c r="X38" s="148">
        <v>23.323263499075431</v>
      </c>
      <c r="Y38" s="148">
        <v>13.352705351662852</v>
      </c>
      <c r="Z38" s="77">
        <f t="shared" si="19"/>
        <v>-0.42749412610322846</v>
      </c>
      <c r="AA38" s="143">
        <f t="shared" si="18"/>
        <v>3.8721716743034013E-2</v>
      </c>
    </row>
    <row r="39" spans="3:27">
      <c r="C39" s="39" t="s">
        <v>179</v>
      </c>
      <c r="D39" s="148">
        <v>14.905876835747501</v>
      </c>
      <c r="E39" s="148">
        <v>14.540267812433424</v>
      </c>
      <c r="F39" s="148">
        <v>14.443084958534099</v>
      </c>
      <c r="G39" s="148">
        <v>14.510366733675948</v>
      </c>
      <c r="H39" s="11">
        <f t="shared" si="11"/>
        <v>-2.4527844107585017E-2</v>
      </c>
      <c r="I39" s="11">
        <f t="shared" si="11"/>
        <v>-6.6837045337103662E-3</v>
      </c>
      <c r="J39" s="11">
        <f t="shared" si="11"/>
        <v>4.6584074894673311E-3</v>
      </c>
      <c r="K39" s="143">
        <f t="shared" si="12"/>
        <v>4.0319395503415768E-2</v>
      </c>
      <c r="L39" s="149">
        <v>11.777590075977656</v>
      </c>
      <c r="M39" s="149">
        <v>11.843022509640601</v>
      </c>
      <c r="N39" s="77">
        <f t="shared" si="13"/>
        <v>5.5556725306993293E-3</v>
      </c>
      <c r="O39" s="150">
        <f t="shared" si="14"/>
        <v>3.2959331855115265E-2</v>
      </c>
      <c r="P39" s="149">
        <v>12.596867642653484</v>
      </c>
      <c r="Q39" s="149">
        <v>12.398700173089582</v>
      </c>
      <c r="R39" s="77">
        <f t="shared" si="10"/>
        <v>-1.5731487794068744E-2</v>
      </c>
      <c r="S39" s="143">
        <f t="shared" si="15"/>
        <v>3.4577422579274326E-2</v>
      </c>
      <c r="T39" s="149">
        <v>15.212752428336245</v>
      </c>
      <c r="U39" s="149">
        <v>15.433796131488322</v>
      </c>
      <c r="V39" s="77">
        <f t="shared" si="16"/>
        <v>1.4530158443934571E-2</v>
      </c>
      <c r="W39" s="150">
        <f t="shared" si="17"/>
        <v>4.2781674711703688E-2</v>
      </c>
      <c r="X39" s="148">
        <v>10.799566149583839</v>
      </c>
      <c r="Y39" s="148">
        <v>12.383216793519454</v>
      </c>
      <c r="Z39" s="77">
        <f t="shared" si="19"/>
        <v>0.1466402096158872</v>
      </c>
      <c r="AA39" s="143">
        <f t="shared" si="18"/>
        <v>3.5910281880557539E-2</v>
      </c>
    </row>
    <row r="40" spans="3:27">
      <c r="C40" s="39" t="s">
        <v>180</v>
      </c>
      <c r="D40" s="148">
        <v>11.558713018814</v>
      </c>
      <c r="E40" s="148">
        <v>10.301729735791728</v>
      </c>
      <c r="F40" s="148">
        <v>9.7934740008258654</v>
      </c>
      <c r="G40" s="148">
        <v>9.1651254683613548</v>
      </c>
      <c r="H40" s="11">
        <f t="shared" si="11"/>
        <v>-0.10874768505596544</v>
      </c>
      <c r="I40" s="11">
        <f t="shared" si="11"/>
        <v>-4.9336931564027409E-2</v>
      </c>
      <c r="J40" s="11">
        <f t="shared" si="11"/>
        <v>-6.4159922455660046E-2</v>
      </c>
      <c r="K40" s="143">
        <f t="shared" si="12"/>
        <v>2.5466780087623295E-2</v>
      </c>
      <c r="L40" s="149">
        <v>10.123435528212941</v>
      </c>
      <c r="M40" s="149">
        <v>9.7406764070807252</v>
      </c>
      <c r="N40" s="77">
        <f t="shared" si="13"/>
        <v>-3.7809212106454049E-2</v>
      </c>
      <c r="O40" s="150">
        <f t="shared" si="14"/>
        <v>2.7108467110733222E-2</v>
      </c>
      <c r="P40" s="149">
        <v>9.8733030512210131</v>
      </c>
      <c r="Q40" s="149">
        <v>9.300585709504583</v>
      </c>
      <c r="R40" s="77">
        <f t="shared" si="10"/>
        <v>-5.8006660865697168E-2</v>
      </c>
      <c r="S40" s="143">
        <f t="shared" si="15"/>
        <v>2.5937419069967244E-2</v>
      </c>
      <c r="T40" s="149">
        <v>9.7230143605669692</v>
      </c>
      <c r="U40" s="149">
        <v>9.0674529136513371</v>
      </c>
      <c r="V40" s="77">
        <f t="shared" si="16"/>
        <v>-6.7423683911684074E-2</v>
      </c>
      <c r="W40" s="150">
        <f t="shared" si="17"/>
        <v>2.5134504674716934E-2</v>
      </c>
      <c r="X40" s="148">
        <v>10.009360702239185</v>
      </c>
      <c r="Y40" s="148">
        <v>9.807353804224789</v>
      </c>
      <c r="Z40" s="77">
        <f t="shared" si="19"/>
        <v>-2.0181798221059699E-2</v>
      </c>
      <c r="AA40" s="143">
        <f t="shared" si="18"/>
        <v>2.8440496963307665E-2</v>
      </c>
    </row>
    <row r="41" spans="3:27">
      <c r="C41" s="39" t="s">
        <v>181</v>
      </c>
      <c r="D41" s="148">
        <v>12.266775166398901</v>
      </c>
      <c r="E41" s="148">
        <v>10.967378259977421</v>
      </c>
      <c r="F41" s="148">
        <v>10.499456308064547</v>
      </c>
      <c r="G41" s="148">
        <v>8.5462702921332578</v>
      </c>
      <c r="H41" s="11">
        <f>E41/D41-1</f>
        <v>-0.10592815868842065</v>
      </c>
      <c r="I41" s="11">
        <f>F41/E41-1</f>
        <v>-4.2664886796184742E-2</v>
      </c>
      <c r="J41" s="11">
        <f>G41/F41-1</f>
        <v>-0.18602734833336676</v>
      </c>
      <c r="K41" s="143">
        <f t="shared" si="12"/>
        <v>2.3747191115983599E-2</v>
      </c>
      <c r="L41" s="149">
        <v>9.4071830137963062</v>
      </c>
      <c r="M41" s="149">
        <v>7.7435901861502892</v>
      </c>
      <c r="N41" s="77">
        <f>M41/L41-1</f>
        <v>-0.17684282587106459</v>
      </c>
      <c r="O41" s="150">
        <f t="shared" si="14"/>
        <v>2.1550542396384112E-2</v>
      </c>
      <c r="P41" s="149">
        <v>9.8387673170941632</v>
      </c>
      <c r="Q41" s="149">
        <v>7.9822598089055177</v>
      </c>
      <c r="R41" s="77">
        <f>Q41/P41-1</f>
        <v>-0.18869310029957664</v>
      </c>
      <c r="S41" s="143">
        <f t="shared" si="15"/>
        <v>2.2260879503250928E-2</v>
      </c>
      <c r="T41" s="149">
        <v>10.850865725149832</v>
      </c>
      <c r="U41" s="149">
        <v>9.1999716136584624</v>
      </c>
      <c r="V41" s="77">
        <f>U41/T41-1</f>
        <v>-0.15214399968704562</v>
      </c>
      <c r="W41" s="150">
        <f t="shared" si="17"/>
        <v>2.5501839572017796E-2</v>
      </c>
      <c r="X41" s="148">
        <v>5.4454691452574835</v>
      </c>
      <c r="Y41" s="148">
        <v>8.8657626095807682</v>
      </c>
      <c r="Z41" s="77">
        <f t="shared" si="19"/>
        <v>0.62809895219075007</v>
      </c>
      <c r="AA41" s="143">
        <f t="shared" si="18"/>
        <v>2.5709962096663559E-2</v>
      </c>
    </row>
    <row r="42" spans="3:27">
      <c r="C42" s="39" t="s">
        <v>182</v>
      </c>
      <c r="D42" s="148">
        <v>5.4704327301810496</v>
      </c>
      <c r="E42" s="148">
        <v>4.9546369193843001</v>
      </c>
      <c r="F42" s="148">
        <v>4.9166640197659444</v>
      </c>
      <c r="G42" s="148">
        <v>5.1483394964328424</v>
      </c>
      <c r="H42" s="11">
        <f t="shared" ref="H42:J46" si="20">E42/D42-1</f>
        <v>-9.4287935934398881E-2</v>
      </c>
      <c r="I42" s="11">
        <f t="shared" si="20"/>
        <v>-7.6641134832287072E-3</v>
      </c>
      <c r="J42" s="11">
        <f t="shared" si="20"/>
        <v>4.7120461299677396E-2</v>
      </c>
      <c r="K42" s="143">
        <f t="shared" si="12"/>
        <v>1.4305492076970124E-2</v>
      </c>
      <c r="L42" s="149">
        <v>4.6878105593921573</v>
      </c>
      <c r="M42" s="149">
        <v>4.7436381049915699</v>
      </c>
      <c r="N42" s="77">
        <f t="shared" ref="N42:N47" si="21">M42/L42-1</f>
        <v>1.1909087385700845E-2</v>
      </c>
      <c r="O42" s="150">
        <f t="shared" si="14"/>
        <v>1.320162503919212E-2</v>
      </c>
      <c r="P42" s="149">
        <v>4.7363732187917682</v>
      </c>
      <c r="Q42" s="149">
        <v>4.9100944751919098</v>
      </c>
      <c r="R42" s="77">
        <f t="shared" ref="R42:R47" si="22">Q42/P42-1</f>
        <v>3.667811812441113E-2</v>
      </c>
      <c r="S42" s="143">
        <f t="shared" si="15"/>
        <v>1.3693242775671095E-2</v>
      </c>
      <c r="T42" s="149">
        <v>5.0460634203224979</v>
      </c>
      <c r="U42" s="149">
        <v>5.2939465234018233</v>
      </c>
      <c r="V42" s="77">
        <f t="shared" ref="V42:V47" si="23">U42/T42-1</f>
        <v>4.9124056206071742E-2</v>
      </c>
      <c r="W42" s="150">
        <f t="shared" si="17"/>
        <v>1.4674542554262119E-2</v>
      </c>
      <c r="X42" s="148">
        <v>5.4662488199196542</v>
      </c>
      <c r="Y42" s="148">
        <v>3.6770926131077513</v>
      </c>
      <c r="Z42" s="77">
        <f t="shared" si="19"/>
        <v>-0.32730969001850174</v>
      </c>
      <c r="AA42" s="143">
        <f t="shared" si="18"/>
        <v>1.0663257733379826E-2</v>
      </c>
    </row>
    <row r="43" spans="3:27">
      <c r="C43" s="39" t="s">
        <v>183</v>
      </c>
      <c r="D43" s="148">
        <v>5.7457419261931904</v>
      </c>
      <c r="E43" s="148">
        <v>5.6637693514429559</v>
      </c>
      <c r="F43" s="148">
        <v>4.701807586164727</v>
      </c>
      <c r="G43" s="148">
        <v>4.8734618054685042</v>
      </c>
      <c r="H43" s="11">
        <f t="shared" si="20"/>
        <v>-1.4266664915203564E-2</v>
      </c>
      <c r="I43" s="11">
        <f t="shared" si="20"/>
        <v>-0.16984479868219748</v>
      </c>
      <c r="J43" s="11">
        <f t="shared" si="20"/>
        <v>3.6508133554609357E-2</v>
      </c>
      <c r="K43" s="143">
        <f t="shared" si="12"/>
        <v>1.3541700055688166E-2</v>
      </c>
      <c r="L43" s="149">
        <v>5.8957153124868524</v>
      </c>
      <c r="M43" s="149">
        <v>5.2048682092091729</v>
      </c>
      <c r="N43" s="77">
        <f t="shared" si="21"/>
        <v>-0.1171778260416505</v>
      </c>
      <c r="O43" s="150">
        <f t="shared" si="14"/>
        <v>1.4485236216499482E-2</v>
      </c>
      <c r="P43" s="149">
        <v>4.8933027680252446</v>
      </c>
      <c r="Q43" s="149">
        <v>5.055424401425336</v>
      </c>
      <c r="R43" s="77">
        <f t="shared" si="22"/>
        <v>3.313133094061893E-2</v>
      </c>
      <c r="S43" s="143">
        <f t="shared" si="15"/>
        <v>1.409853802457909E-2</v>
      </c>
      <c r="T43" s="149">
        <v>4.5570493301368966</v>
      </c>
      <c r="U43" s="149">
        <v>5.0014719270254506</v>
      </c>
      <c r="V43" s="77">
        <f t="shared" si="23"/>
        <v>9.7524201449713743E-2</v>
      </c>
      <c r="W43" s="150">
        <f t="shared" si="17"/>
        <v>1.3863818288047247E-2</v>
      </c>
      <c r="X43" s="148">
        <v>5.528293987057241</v>
      </c>
      <c r="Y43" s="148">
        <v>4.3055801926389057</v>
      </c>
      <c r="Z43" s="77">
        <f t="shared" si="19"/>
        <v>-0.22117380104620599</v>
      </c>
      <c r="AA43" s="143">
        <f t="shared" si="18"/>
        <v>1.2485818584547698E-2</v>
      </c>
    </row>
    <row r="44" spans="3:27">
      <c r="C44" s="151" t="s">
        <v>184</v>
      </c>
      <c r="D44" s="148">
        <v>3.9881757290930602</v>
      </c>
      <c r="E44" s="148">
        <v>3.4863015293011728</v>
      </c>
      <c r="F44" s="148">
        <v>3.0085318381686821</v>
      </c>
      <c r="G44" s="148">
        <v>3.9007696905942817</v>
      </c>
      <c r="H44" s="11">
        <f t="shared" si="20"/>
        <v>-0.12584054311619242</v>
      </c>
      <c r="I44" s="11">
        <f t="shared" si="20"/>
        <v>-0.13704198765281772</v>
      </c>
      <c r="J44" s="11">
        <f t="shared" si="20"/>
        <v>0.2965691906949246</v>
      </c>
      <c r="K44" s="143">
        <f t="shared" si="12"/>
        <v>1.0838918051450536E-2</v>
      </c>
      <c r="L44" s="149">
        <v>3.2790892983120656</v>
      </c>
      <c r="M44" s="149">
        <v>3.5876346839275635</v>
      </c>
      <c r="N44" s="77">
        <f t="shared" si="21"/>
        <v>9.409484083715669E-2</v>
      </c>
      <c r="O44" s="150">
        <f t="shared" si="14"/>
        <v>9.9844479756948899E-3</v>
      </c>
      <c r="P44" s="149">
        <v>2.8824697346569481</v>
      </c>
      <c r="Q44" s="149">
        <v>3.5234803511119366</v>
      </c>
      <c r="R44" s="77">
        <f t="shared" si="22"/>
        <v>0.22238242738436842</v>
      </c>
      <c r="S44" s="143">
        <f t="shared" si="15"/>
        <v>9.8262614104175292E-3</v>
      </c>
      <c r="T44" s="149">
        <v>2.9237258952868519</v>
      </c>
      <c r="U44" s="149">
        <v>3.4952845232865477</v>
      </c>
      <c r="V44" s="77">
        <f t="shared" si="23"/>
        <v>0.19548981281763389</v>
      </c>
      <c r="W44" s="150">
        <f t="shared" si="17"/>
        <v>9.6887456738536954E-3</v>
      </c>
      <c r="X44" s="148">
        <v>3.9351921387531759</v>
      </c>
      <c r="Y44" s="148">
        <v>3.5495806159181402</v>
      </c>
      <c r="Z44" s="77">
        <f t="shared" si="19"/>
        <v>-9.7990519709975965E-2</v>
      </c>
      <c r="AA44" s="143">
        <f t="shared" si="18"/>
        <v>1.0293483720812419E-2</v>
      </c>
    </row>
    <row r="45" spans="3:27">
      <c r="C45" s="39" t="s">
        <v>185</v>
      </c>
      <c r="D45" s="152">
        <v>6.7405440934034297</v>
      </c>
      <c r="E45" s="152">
        <v>2.4491558320173068</v>
      </c>
      <c r="F45" s="152">
        <v>2.6234282219511509</v>
      </c>
      <c r="G45" s="152">
        <v>3.364269180360612</v>
      </c>
      <c r="H45" s="153">
        <f t="shared" si="20"/>
        <v>-0.63665309534668713</v>
      </c>
      <c r="I45" s="153">
        <f t="shared" si="20"/>
        <v>7.1156105159017269E-2</v>
      </c>
      <c r="J45" s="153">
        <f t="shared" si="20"/>
        <v>0.28239421692981082</v>
      </c>
      <c r="K45" s="143">
        <f t="shared" si="12"/>
        <v>9.348164808826203E-3</v>
      </c>
      <c r="L45" s="154">
        <v>3.456449762794692</v>
      </c>
      <c r="M45" s="154">
        <v>3.2991981552763616</v>
      </c>
      <c r="N45" s="155">
        <f t="shared" si="21"/>
        <v>-4.5495123120547154E-2</v>
      </c>
      <c r="O45" s="150">
        <f t="shared" si="14"/>
        <v>9.1817242403297271E-3</v>
      </c>
      <c r="P45" s="154">
        <v>2.8123100189017904</v>
      </c>
      <c r="Q45" s="154">
        <v>3.8331267625933241</v>
      </c>
      <c r="R45" s="155">
        <f t="shared" si="22"/>
        <v>0.36298158340671249</v>
      </c>
      <c r="S45" s="143">
        <f t="shared" si="15"/>
        <v>1.0689801513047483E-2</v>
      </c>
      <c r="T45" s="154">
        <v>2.6787529761286959</v>
      </c>
      <c r="U45" s="154">
        <v>3.2123393870535448</v>
      </c>
      <c r="V45" s="155">
        <f t="shared" si="23"/>
        <v>0.19919209261914927</v>
      </c>
      <c r="W45" s="150">
        <f t="shared" si="17"/>
        <v>8.9044365721620885E-3</v>
      </c>
      <c r="X45" s="152">
        <v>3.3878207452820006</v>
      </c>
      <c r="Y45" s="152">
        <v>2.7015152519719354</v>
      </c>
      <c r="Z45" s="77">
        <f t="shared" si="19"/>
        <v>-0.20258022631977757</v>
      </c>
      <c r="AA45" s="143">
        <f t="shared" si="18"/>
        <v>7.8341658569449669E-3</v>
      </c>
    </row>
    <row r="46" spans="3:27">
      <c r="C46" s="39" t="s">
        <v>186</v>
      </c>
      <c r="D46" s="148">
        <v>2.5543784751634799</v>
      </c>
      <c r="E46" s="148">
        <v>2.5070735435347227</v>
      </c>
      <c r="F46" s="148">
        <v>2.5695575631775442</v>
      </c>
      <c r="G46" s="148">
        <v>2.3988020487488657</v>
      </c>
      <c r="H46" s="11">
        <f t="shared" si="20"/>
        <v>-1.8519155281297883E-2</v>
      </c>
      <c r="I46" s="11">
        <f t="shared" si="20"/>
        <v>2.4923090032183737E-2</v>
      </c>
      <c r="J46" s="11">
        <f t="shared" si="20"/>
        <v>-6.6453274632042203E-2</v>
      </c>
      <c r="K46" s="143">
        <f t="shared" si="12"/>
        <v>6.6654585864769295E-3</v>
      </c>
      <c r="L46" s="149">
        <v>2.4629266767924087</v>
      </c>
      <c r="M46" s="149">
        <v>2.6775242554847791</v>
      </c>
      <c r="N46" s="77">
        <f t="shared" si="21"/>
        <v>8.7131127659817897E-2</v>
      </c>
      <c r="O46" s="150">
        <f t="shared" si="14"/>
        <v>7.4515952675767863E-3</v>
      </c>
      <c r="P46" s="149">
        <v>2.3741317918952727</v>
      </c>
      <c r="Q46" s="149">
        <v>2.1611818707880768</v>
      </c>
      <c r="R46" s="77">
        <f t="shared" si="22"/>
        <v>-8.9695914032303037E-2</v>
      </c>
      <c r="S46" s="143">
        <f t="shared" si="15"/>
        <v>6.0270913703597351E-3</v>
      </c>
      <c r="T46" s="149">
        <v>2.3158001322020207</v>
      </c>
      <c r="U46" s="149">
        <v>2.4862400347313289</v>
      </c>
      <c r="V46" s="77">
        <f t="shared" si="23"/>
        <v>7.3598710078335738E-2</v>
      </c>
      <c r="W46" s="150">
        <f t="shared" si="17"/>
        <v>6.8917271884965277E-3</v>
      </c>
      <c r="X46" s="148">
        <v>2.11981259950959</v>
      </c>
      <c r="Y46" s="148">
        <v>3.5963690067872669</v>
      </c>
      <c r="Z46" s="77">
        <f t="shared" si="19"/>
        <v>0.69655044394927756</v>
      </c>
      <c r="AA46" s="143">
        <f t="shared" si="18"/>
        <v>1.0429166099055797E-2</v>
      </c>
    </row>
    <row r="47" spans="3:27">
      <c r="C47" s="39" t="s">
        <v>187</v>
      </c>
      <c r="D47" s="148">
        <v>0</v>
      </c>
      <c r="E47" s="148">
        <v>2.6601298658886949</v>
      </c>
      <c r="F47" s="148">
        <v>1.7848302778095264</v>
      </c>
      <c r="G47" s="148">
        <v>1.7233087295605172</v>
      </c>
      <c r="H47" s="11" t="s">
        <v>89</v>
      </c>
      <c r="I47" s="11">
        <f>F47/E47-1</f>
        <v>-0.32904393101377738</v>
      </c>
      <c r="J47" s="11">
        <f>G47/F47-1</f>
        <v>-3.4469130770525158E-2</v>
      </c>
      <c r="K47" s="143">
        <f t="shared" si="12"/>
        <v>4.7884913949405887E-3</v>
      </c>
      <c r="L47" s="149">
        <v>2.4906549079919862</v>
      </c>
      <c r="M47" s="149">
        <v>1.0984727303165498</v>
      </c>
      <c r="N47" s="77">
        <f t="shared" si="21"/>
        <v>-0.55896229269186093</v>
      </c>
      <c r="O47" s="150">
        <f t="shared" si="14"/>
        <v>3.0570681785689188E-3</v>
      </c>
      <c r="P47" s="149">
        <v>1.187021081090341</v>
      </c>
      <c r="Q47" s="149">
        <v>1.4587873180171267</v>
      </c>
      <c r="R47" s="77">
        <f t="shared" si="22"/>
        <v>0.22894811326952524</v>
      </c>
      <c r="S47" s="143">
        <f t="shared" si="15"/>
        <v>4.0682575466937203E-3</v>
      </c>
      <c r="T47" s="149">
        <v>1.8818799645540754</v>
      </c>
      <c r="U47" s="149">
        <v>1.4825765542175009</v>
      </c>
      <c r="V47" s="77">
        <f t="shared" si="23"/>
        <v>-0.21218325177886266</v>
      </c>
      <c r="W47" s="150">
        <f t="shared" si="17"/>
        <v>4.1096245756626574E-3</v>
      </c>
      <c r="X47" s="148">
        <v>0.81796994994941374</v>
      </c>
      <c r="Y47" s="148">
        <v>1.3121111189972823</v>
      </c>
      <c r="Z47" s="77">
        <f>Y47/X47-1</f>
        <v>0.60410675120574786</v>
      </c>
      <c r="AA47" s="143">
        <f t="shared" si="18"/>
        <v>3.8050113252046701E-3</v>
      </c>
    </row>
    <row r="48" spans="3:27">
      <c r="C48" s="66" t="s">
        <v>188</v>
      </c>
      <c r="D48" s="103">
        <v>388.14461438331301</v>
      </c>
      <c r="E48" s="103">
        <v>376.69051645709465</v>
      </c>
      <c r="F48" s="103">
        <v>357.95475030382158</v>
      </c>
      <c r="G48" s="103">
        <v>359.88552289794779</v>
      </c>
      <c r="H48" s="100">
        <f>E48/D48-1</f>
        <v>-2.9509872098616441E-2</v>
      </c>
      <c r="I48" s="100">
        <f>F48/E48-1</f>
        <v>-4.9737822787495278E-2</v>
      </c>
      <c r="J48" s="100">
        <f>G48/F48-1</f>
        <v>5.3939013031323313E-3</v>
      </c>
      <c r="K48" s="100">
        <f t="shared" si="12"/>
        <v>1</v>
      </c>
      <c r="L48" s="103">
        <v>368.6297500970349</v>
      </c>
      <c r="M48" s="103">
        <v>359.32228728728228</v>
      </c>
      <c r="N48" s="157">
        <f>M48/L48-1</f>
        <v>-2.5248810784540887E-2</v>
      </c>
      <c r="O48" s="150">
        <f t="shared" si="14"/>
        <v>1</v>
      </c>
      <c r="P48" s="103">
        <v>353.32309931673603</v>
      </c>
      <c r="Q48" s="103">
        <v>358.57791727140909</v>
      </c>
      <c r="R48" s="157">
        <f>Q48/P48-1</f>
        <v>1.487255705849666E-2</v>
      </c>
      <c r="S48" s="100">
        <f t="shared" si="15"/>
        <v>1</v>
      </c>
      <c r="T48" s="103">
        <v>358.49496500043227</v>
      </c>
      <c r="U48" s="103">
        <v>360.7571754844401</v>
      </c>
      <c r="V48" s="157">
        <f>U48/T48-1</f>
        <v>6.3102991809245168E-3</v>
      </c>
      <c r="W48" s="150">
        <f t="shared" si="17"/>
        <v>1</v>
      </c>
      <c r="X48" s="103">
        <v>361.16874285410671</v>
      </c>
      <c r="Y48" s="103">
        <v>344.83763827607117</v>
      </c>
      <c r="Z48" s="100">
        <f t="shared" ref="Z48" si="24">Y48/X48-1</f>
        <v>-4.5217380798183937E-2</v>
      </c>
      <c r="AA48" s="100">
        <f t="shared" si="18"/>
        <v>1</v>
      </c>
    </row>
    <row r="49" spans="3:27">
      <c r="C49" s="414" t="s">
        <v>189</v>
      </c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</row>
  </sheetData>
  <mergeCells count="25">
    <mergeCell ref="C3:AA3"/>
    <mergeCell ref="D4:F4"/>
    <mergeCell ref="K4:K5"/>
    <mergeCell ref="L4:M4"/>
    <mergeCell ref="O4:O5"/>
    <mergeCell ref="P4:Q4"/>
    <mergeCell ref="S4:S5"/>
    <mergeCell ref="T4:U4"/>
    <mergeCell ref="W4:W5"/>
    <mergeCell ref="X4:Y4"/>
    <mergeCell ref="AA4:AA5"/>
    <mergeCell ref="C49:AA49"/>
    <mergeCell ref="C23:AA23"/>
    <mergeCell ref="P26:P27"/>
    <mergeCell ref="C29:AA29"/>
    <mergeCell ref="D30:F30"/>
    <mergeCell ref="K30:K31"/>
    <mergeCell ref="L30:M30"/>
    <mergeCell ref="O30:O31"/>
    <mergeCell ref="P30:Q30"/>
    <mergeCell ref="S30:S31"/>
    <mergeCell ref="T30:U30"/>
    <mergeCell ref="W30:W31"/>
    <mergeCell ref="X30:Y30"/>
    <mergeCell ref="AA30:AA31"/>
  </mergeCells>
  <hyperlinks>
    <hyperlink ref="P26:P27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49:L50"/>
  <sheetViews>
    <sheetView showGridLines="0" zoomScaleNormal="100" workbookViewId="0"/>
  </sheetViews>
  <sheetFormatPr baseColWidth="10" defaultRowHeight="12.75"/>
  <cols>
    <col min="10" max="10" width="13.5703125" customWidth="1"/>
  </cols>
  <sheetData>
    <row r="49" spans="12:12">
      <c r="L49" s="411" t="s">
        <v>66</v>
      </c>
    </row>
    <row r="50" spans="12:12">
      <c r="L50" s="411"/>
    </row>
  </sheetData>
  <mergeCells count="1">
    <mergeCell ref="L49:L50"/>
  </mergeCells>
  <hyperlinks>
    <hyperlink ref="L49:L50" location="'Gasto partida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F30"/>
  <sheetViews>
    <sheetView showGridLines="0" zoomScaleNormal="100" workbookViewId="0"/>
  </sheetViews>
  <sheetFormatPr baseColWidth="10" defaultRowHeight="12.75"/>
  <cols>
    <col min="3" max="3" width="34.42578125" customWidth="1"/>
    <col min="4" max="5" width="9.7109375" customWidth="1"/>
    <col min="6" max="6" width="9.85546875" customWidth="1"/>
    <col min="7" max="14" width="8.5703125" customWidth="1"/>
    <col min="15" max="26" width="8.42578125" customWidth="1"/>
    <col min="27" max="35" width="8.5703125" customWidth="1"/>
    <col min="243" max="243" width="34.85546875" bestFit="1" customWidth="1"/>
    <col min="244" max="244" width="10.42578125" customWidth="1"/>
    <col min="245" max="247" width="10.7109375" customWidth="1"/>
    <col min="248" max="255" width="8.7109375" customWidth="1"/>
    <col min="256" max="270" width="8.5703125" customWidth="1"/>
    <col min="271" max="282" width="8.42578125" customWidth="1"/>
    <col min="283" max="291" width="8.5703125" customWidth="1"/>
    <col min="499" max="499" width="34.85546875" bestFit="1" customWidth="1"/>
    <col min="500" max="500" width="10.42578125" customWidth="1"/>
    <col min="501" max="503" width="10.7109375" customWidth="1"/>
    <col min="504" max="511" width="8.7109375" customWidth="1"/>
    <col min="512" max="526" width="8.5703125" customWidth="1"/>
    <col min="527" max="538" width="8.42578125" customWidth="1"/>
    <col min="539" max="547" width="8.5703125" customWidth="1"/>
    <col min="755" max="755" width="34.85546875" bestFit="1" customWidth="1"/>
    <col min="756" max="756" width="10.42578125" customWidth="1"/>
    <col min="757" max="759" width="10.7109375" customWidth="1"/>
    <col min="760" max="767" width="8.7109375" customWidth="1"/>
    <col min="768" max="782" width="8.5703125" customWidth="1"/>
    <col min="783" max="794" width="8.42578125" customWidth="1"/>
    <col min="795" max="803" width="8.5703125" customWidth="1"/>
    <col min="1011" max="1011" width="34.85546875" bestFit="1" customWidth="1"/>
    <col min="1012" max="1012" width="10.42578125" customWidth="1"/>
    <col min="1013" max="1015" width="10.7109375" customWidth="1"/>
    <col min="1016" max="1023" width="8.7109375" customWidth="1"/>
    <col min="1024" max="1038" width="8.5703125" customWidth="1"/>
    <col min="1039" max="1050" width="8.42578125" customWidth="1"/>
    <col min="1051" max="1059" width="8.5703125" customWidth="1"/>
    <col min="1267" max="1267" width="34.85546875" bestFit="1" customWidth="1"/>
    <col min="1268" max="1268" width="10.42578125" customWidth="1"/>
    <col min="1269" max="1271" width="10.7109375" customWidth="1"/>
    <col min="1272" max="1279" width="8.7109375" customWidth="1"/>
    <col min="1280" max="1294" width="8.5703125" customWidth="1"/>
    <col min="1295" max="1306" width="8.42578125" customWidth="1"/>
    <col min="1307" max="1315" width="8.5703125" customWidth="1"/>
    <col min="1523" max="1523" width="34.85546875" bestFit="1" customWidth="1"/>
    <col min="1524" max="1524" width="10.42578125" customWidth="1"/>
    <col min="1525" max="1527" width="10.7109375" customWidth="1"/>
    <col min="1528" max="1535" width="8.7109375" customWidth="1"/>
    <col min="1536" max="1550" width="8.5703125" customWidth="1"/>
    <col min="1551" max="1562" width="8.42578125" customWidth="1"/>
    <col min="1563" max="1571" width="8.5703125" customWidth="1"/>
    <col min="1779" max="1779" width="34.85546875" bestFit="1" customWidth="1"/>
    <col min="1780" max="1780" width="10.42578125" customWidth="1"/>
    <col min="1781" max="1783" width="10.7109375" customWidth="1"/>
    <col min="1784" max="1791" width="8.7109375" customWidth="1"/>
    <col min="1792" max="1806" width="8.5703125" customWidth="1"/>
    <col min="1807" max="1818" width="8.42578125" customWidth="1"/>
    <col min="1819" max="1827" width="8.5703125" customWidth="1"/>
    <col min="2035" max="2035" width="34.85546875" bestFit="1" customWidth="1"/>
    <col min="2036" max="2036" width="10.42578125" customWidth="1"/>
    <col min="2037" max="2039" width="10.7109375" customWidth="1"/>
    <col min="2040" max="2047" width="8.7109375" customWidth="1"/>
    <col min="2048" max="2062" width="8.5703125" customWidth="1"/>
    <col min="2063" max="2074" width="8.42578125" customWidth="1"/>
    <col min="2075" max="2083" width="8.5703125" customWidth="1"/>
    <col min="2291" max="2291" width="34.85546875" bestFit="1" customWidth="1"/>
    <col min="2292" max="2292" width="10.42578125" customWidth="1"/>
    <col min="2293" max="2295" width="10.7109375" customWidth="1"/>
    <col min="2296" max="2303" width="8.7109375" customWidth="1"/>
    <col min="2304" max="2318" width="8.5703125" customWidth="1"/>
    <col min="2319" max="2330" width="8.42578125" customWidth="1"/>
    <col min="2331" max="2339" width="8.5703125" customWidth="1"/>
    <col min="2547" max="2547" width="34.85546875" bestFit="1" customWidth="1"/>
    <col min="2548" max="2548" width="10.42578125" customWidth="1"/>
    <col min="2549" max="2551" width="10.7109375" customWidth="1"/>
    <col min="2552" max="2559" width="8.7109375" customWidth="1"/>
    <col min="2560" max="2574" width="8.5703125" customWidth="1"/>
    <col min="2575" max="2586" width="8.42578125" customWidth="1"/>
    <col min="2587" max="2595" width="8.5703125" customWidth="1"/>
    <col min="2803" max="2803" width="34.85546875" bestFit="1" customWidth="1"/>
    <col min="2804" max="2804" width="10.42578125" customWidth="1"/>
    <col min="2805" max="2807" width="10.7109375" customWidth="1"/>
    <col min="2808" max="2815" width="8.7109375" customWidth="1"/>
    <col min="2816" max="2830" width="8.5703125" customWidth="1"/>
    <col min="2831" max="2842" width="8.42578125" customWidth="1"/>
    <col min="2843" max="2851" width="8.5703125" customWidth="1"/>
    <col min="3059" max="3059" width="34.85546875" bestFit="1" customWidth="1"/>
    <col min="3060" max="3060" width="10.42578125" customWidth="1"/>
    <col min="3061" max="3063" width="10.7109375" customWidth="1"/>
    <col min="3064" max="3071" width="8.7109375" customWidth="1"/>
    <col min="3072" max="3086" width="8.5703125" customWidth="1"/>
    <col min="3087" max="3098" width="8.42578125" customWidth="1"/>
    <col min="3099" max="3107" width="8.5703125" customWidth="1"/>
    <col min="3315" max="3315" width="34.85546875" bestFit="1" customWidth="1"/>
    <col min="3316" max="3316" width="10.42578125" customWidth="1"/>
    <col min="3317" max="3319" width="10.7109375" customWidth="1"/>
    <col min="3320" max="3327" width="8.7109375" customWidth="1"/>
    <col min="3328" max="3342" width="8.5703125" customWidth="1"/>
    <col min="3343" max="3354" width="8.42578125" customWidth="1"/>
    <col min="3355" max="3363" width="8.5703125" customWidth="1"/>
    <col min="3571" max="3571" width="34.85546875" bestFit="1" customWidth="1"/>
    <col min="3572" max="3572" width="10.42578125" customWidth="1"/>
    <col min="3573" max="3575" width="10.7109375" customWidth="1"/>
    <col min="3576" max="3583" width="8.7109375" customWidth="1"/>
    <col min="3584" max="3598" width="8.5703125" customWidth="1"/>
    <col min="3599" max="3610" width="8.42578125" customWidth="1"/>
    <col min="3611" max="3619" width="8.5703125" customWidth="1"/>
    <col min="3827" max="3827" width="34.85546875" bestFit="1" customWidth="1"/>
    <col min="3828" max="3828" width="10.42578125" customWidth="1"/>
    <col min="3829" max="3831" width="10.7109375" customWidth="1"/>
    <col min="3832" max="3839" width="8.7109375" customWidth="1"/>
    <col min="3840" max="3854" width="8.5703125" customWidth="1"/>
    <col min="3855" max="3866" width="8.42578125" customWidth="1"/>
    <col min="3867" max="3875" width="8.5703125" customWidth="1"/>
    <col min="4083" max="4083" width="34.85546875" bestFit="1" customWidth="1"/>
    <col min="4084" max="4084" width="10.42578125" customWidth="1"/>
    <col min="4085" max="4087" width="10.7109375" customWidth="1"/>
    <col min="4088" max="4095" width="8.7109375" customWidth="1"/>
    <col min="4096" max="4110" width="8.5703125" customWidth="1"/>
    <col min="4111" max="4122" width="8.42578125" customWidth="1"/>
    <col min="4123" max="4131" width="8.5703125" customWidth="1"/>
    <col min="4339" max="4339" width="34.85546875" bestFit="1" customWidth="1"/>
    <col min="4340" max="4340" width="10.42578125" customWidth="1"/>
    <col min="4341" max="4343" width="10.7109375" customWidth="1"/>
    <col min="4344" max="4351" width="8.7109375" customWidth="1"/>
    <col min="4352" max="4366" width="8.5703125" customWidth="1"/>
    <col min="4367" max="4378" width="8.42578125" customWidth="1"/>
    <col min="4379" max="4387" width="8.5703125" customWidth="1"/>
    <col min="4595" max="4595" width="34.85546875" bestFit="1" customWidth="1"/>
    <col min="4596" max="4596" width="10.42578125" customWidth="1"/>
    <col min="4597" max="4599" width="10.7109375" customWidth="1"/>
    <col min="4600" max="4607" width="8.7109375" customWidth="1"/>
    <col min="4608" max="4622" width="8.5703125" customWidth="1"/>
    <col min="4623" max="4634" width="8.42578125" customWidth="1"/>
    <col min="4635" max="4643" width="8.5703125" customWidth="1"/>
    <col min="4851" max="4851" width="34.85546875" bestFit="1" customWidth="1"/>
    <col min="4852" max="4852" width="10.42578125" customWidth="1"/>
    <col min="4853" max="4855" width="10.7109375" customWidth="1"/>
    <col min="4856" max="4863" width="8.7109375" customWidth="1"/>
    <col min="4864" max="4878" width="8.5703125" customWidth="1"/>
    <col min="4879" max="4890" width="8.42578125" customWidth="1"/>
    <col min="4891" max="4899" width="8.5703125" customWidth="1"/>
    <col min="5107" max="5107" width="34.85546875" bestFit="1" customWidth="1"/>
    <col min="5108" max="5108" width="10.42578125" customWidth="1"/>
    <col min="5109" max="5111" width="10.7109375" customWidth="1"/>
    <col min="5112" max="5119" width="8.7109375" customWidth="1"/>
    <col min="5120" max="5134" width="8.5703125" customWidth="1"/>
    <col min="5135" max="5146" width="8.42578125" customWidth="1"/>
    <col min="5147" max="5155" width="8.5703125" customWidth="1"/>
    <col min="5363" max="5363" width="34.85546875" bestFit="1" customWidth="1"/>
    <col min="5364" max="5364" width="10.42578125" customWidth="1"/>
    <col min="5365" max="5367" width="10.7109375" customWidth="1"/>
    <col min="5368" max="5375" width="8.7109375" customWidth="1"/>
    <col min="5376" max="5390" width="8.5703125" customWidth="1"/>
    <col min="5391" max="5402" width="8.42578125" customWidth="1"/>
    <col min="5403" max="5411" width="8.5703125" customWidth="1"/>
    <col min="5619" max="5619" width="34.85546875" bestFit="1" customWidth="1"/>
    <col min="5620" max="5620" width="10.42578125" customWidth="1"/>
    <col min="5621" max="5623" width="10.7109375" customWidth="1"/>
    <col min="5624" max="5631" width="8.7109375" customWidth="1"/>
    <col min="5632" max="5646" width="8.5703125" customWidth="1"/>
    <col min="5647" max="5658" width="8.42578125" customWidth="1"/>
    <col min="5659" max="5667" width="8.5703125" customWidth="1"/>
    <col min="5875" max="5875" width="34.85546875" bestFit="1" customWidth="1"/>
    <col min="5876" max="5876" width="10.42578125" customWidth="1"/>
    <col min="5877" max="5879" width="10.7109375" customWidth="1"/>
    <col min="5880" max="5887" width="8.7109375" customWidth="1"/>
    <col min="5888" max="5902" width="8.5703125" customWidth="1"/>
    <col min="5903" max="5914" width="8.42578125" customWidth="1"/>
    <col min="5915" max="5923" width="8.5703125" customWidth="1"/>
    <col min="6131" max="6131" width="34.85546875" bestFit="1" customWidth="1"/>
    <col min="6132" max="6132" width="10.42578125" customWidth="1"/>
    <col min="6133" max="6135" width="10.7109375" customWidth="1"/>
    <col min="6136" max="6143" width="8.7109375" customWidth="1"/>
    <col min="6144" max="6158" width="8.5703125" customWidth="1"/>
    <col min="6159" max="6170" width="8.42578125" customWidth="1"/>
    <col min="6171" max="6179" width="8.5703125" customWidth="1"/>
    <col min="6387" max="6387" width="34.85546875" bestFit="1" customWidth="1"/>
    <col min="6388" max="6388" width="10.42578125" customWidth="1"/>
    <col min="6389" max="6391" width="10.7109375" customWidth="1"/>
    <col min="6392" max="6399" width="8.7109375" customWidth="1"/>
    <col min="6400" max="6414" width="8.5703125" customWidth="1"/>
    <col min="6415" max="6426" width="8.42578125" customWidth="1"/>
    <col min="6427" max="6435" width="8.5703125" customWidth="1"/>
    <col min="6643" max="6643" width="34.85546875" bestFit="1" customWidth="1"/>
    <col min="6644" max="6644" width="10.42578125" customWidth="1"/>
    <col min="6645" max="6647" width="10.7109375" customWidth="1"/>
    <col min="6648" max="6655" width="8.7109375" customWidth="1"/>
    <col min="6656" max="6670" width="8.5703125" customWidth="1"/>
    <col min="6671" max="6682" width="8.42578125" customWidth="1"/>
    <col min="6683" max="6691" width="8.5703125" customWidth="1"/>
    <col min="6899" max="6899" width="34.85546875" bestFit="1" customWidth="1"/>
    <col min="6900" max="6900" width="10.42578125" customWidth="1"/>
    <col min="6901" max="6903" width="10.7109375" customWidth="1"/>
    <col min="6904" max="6911" width="8.7109375" customWidth="1"/>
    <col min="6912" max="6926" width="8.5703125" customWidth="1"/>
    <col min="6927" max="6938" width="8.42578125" customWidth="1"/>
    <col min="6939" max="6947" width="8.5703125" customWidth="1"/>
    <col min="7155" max="7155" width="34.85546875" bestFit="1" customWidth="1"/>
    <col min="7156" max="7156" width="10.42578125" customWidth="1"/>
    <col min="7157" max="7159" width="10.7109375" customWidth="1"/>
    <col min="7160" max="7167" width="8.7109375" customWidth="1"/>
    <col min="7168" max="7182" width="8.5703125" customWidth="1"/>
    <col min="7183" max="7194" width="8.42578125" customWidth="1"/>
    <col min="7195" max="7203" width="8.5703125" customWidth="1"/>
    <col min="7411" max="7411" width="34.85546875" bestFit="1" customWidth="1"/>
    <col min="7412" max="7412" width="10.42578125" customWidth="1"/>
    <col min="7413" max="7415" width="10.7109375" customWidth="1"/>
    <col min="7416" max="7423" width="8.7109375" customWidth="1"/>
    <col min="7424" max="7438" width="8.5703125" customWidth="1"/>
    <col min="7439" max="7450" width="8.42578125" customWidth="1"/>
    <col min="7451" max="7459" width="8.5703125" customWidth="1"/>
    <col min="7667" max="7667" width="34.85546875" bestFit="1" customWidth="1"/>
    <col min="7668" max="7668" width="10.42578125" customWidth="1"/>
    <col min="7669" max="7671" width="10.7109375" customWidth="1"/>
    <col min="7672" max="7679" width="8.7109375" customWidth="1"/>
    <col min="7680" max="7694" width="8.5703125" customWidth="1"/>
    <col min="7695" max="7706" width="8.42578125" customWidth="1"/>
    <col min="7707" max="7715" width="8.5703125" customWidth="1"/>
    <col min="7923" max="7923" width="34.85546875" bestFit="1" customWidth="1"/>
    <col min="7924" max="7924" width="10.42578125" customWidth="1"/>
    <col min="7925" max="7927" width="10.7109375" customWidth="1"/>
    <col min="7928" max="7935" width="8.7109375" customWidth="1"/>
    <col min="7936" max="7950" width="8.5703125" customWidth="1"/>
    <col min="7951" max="7962" width="8.42578125" customWidth="1"/>
    <col min="7963" max="7971" width="8.5703125" customWidth="1"/>
    <col min="8179" max="8179" width="34.85546875" bestFit="1" customWidth="1"/>
    <col min="8180" max="8180" width="10.42578125" customWidth="1"/>
    <col min="8181" max="8183" width="10.7109375" customWidth="1"/>
    <col min="8184" max="8191" width="8.7109375" customWidth="1"/>
    <col min="8192" max="8206" width="8.5703125" customWidth="1"/>
    <col min="8207" max="8218" width="8.42578125" customWidth="1"/>
    <col min="8219" max="8227" width="8.5703125" customWidth="1"/>
    <col min="8435" max="8435" width="34.85546875" bestFit="1" customWidth="1"/>
    <col min="8436" max="8436" width="10.42578125" customWidth="1"/>
    <col min="8437" max="8439" width="10.7109375" customWidth="1"/>
    <col min="8440" max="8447" width="8.7109375" customWidth="1"/>
    <col min="8448" max="8462" width="8.5703125" customWidth="1"/>
    <col min="8463" max="8474" width="8.42578125" customWidth="1"/>
    <col min="8475" max="8483" width="8.5703125" customWidth="1"/>
    <col min="8691" max="8691" width="34.85546875" bestFit="1" customWidth="1"/>
    <col min="8692" max="8692" width="10.42578125" customWidth="1"/>
    <col min="8693" max="8695" width="10.7109375" customWidth="1"/>
    <col min="8696" max="8703" width="8.7109375" customWidth="1"/>
    <col min="8704" max="8718" width="8.5703125" customWidth="1"/>
    <col min="8719" max="8730" width="8.42578125" customWidth="1"/>
    <col min="8731" max="8739" width="8.5703125" customWidth="1"/>
    <col min="8947" max="8947" width="34.85546875" bestFit="1" customWidth="1"/>
    <col min="8948" max="8948" width="10.42578125" customWidth="1"/>
    <col min="8949" max="8951" width="10.7109375" customWidth="1"/>
    <col min="8952" max="8959" width="8.7109375" customWidth="1"/>
    <col min="8960" max="8974" width="8.5703125" customWidth="1"/>
    <col min="8975" max="8986" width="8.42578125" customWidth="1"/>
    <col min="8987" max="8995" width="8.5703125" customWidth="1"/>
    <col min="9203" max="9203" width="34.85546875" bestFit="1" customWidth="1"/>
    <col min="9204" max="9204" width="10.42578125" customWidth="1"/>
    <col min="9205" max="9207" width="10.7109375" customWidth="1"/>
    <col min="9208" max="9215" width="8.7109375" customWidth="1"/>
    <col min="9216" max="9230" width="8.5703125" customWidth="1"/>
    <col min="9231" max="9242" width="8.42578125" customWidth="1"/>
    <col min="9243" max="9251" width="8.5703125" customWidth="1"/>
    <col min="9459" max="9459" width="34.85546875" bestFit="1" customWidth="1"/>
    <col min="9460" max="9460" width="10.42578125" customWidth="1"/>
    <col min="9461" max="9463" width="10.7109375" customWidth="1"/>
    <col min="9464" max="9471" width="8.7109375" customWidth="1"/>
    <col min="9472" max="9486" width="8.5703125" customWidth="1"/>
    <col min="9487" max="9498" width="8.42578125" customWidth="1"/>
    <col min="9499" max="9507" width="8.5703125" customWidth="1"/>
    <col min="9715" max="9715" width="34.85546875" bestFit="1" customWidth="1"/>
    <col min="9716" max="9716" width="10.42578125" customWidth="1"/>
    <col min="9717" max="9719" width="10.7109375" customWidth="1"/>
    <col min="9720" max="9727" width="8.7109375" customWidth="1"/>
    <col min="9728" max="9742" width="8.5703125" customWidth="1"/>
    <col min="9743" max="9754" width="8.42578125" customWidth="1"/>
    <col min="9755" max="9763" width="8.5703125" customWidth="1"/>
    <col min="9971" max="9971" width="34.85546875" bestFit="1" customWidth="1"/>
    <col min="9972" max="9972" width="10.42578125" customWidth="1"/>
    <col min="9973" max="9975" width="10.7109375" customWidth="1"/>
    <col min="9976" max="9983" width="8.7109375" customWidth="1"/>
    <col min="9984" max="9998" width="8.5703125" customWidth="1"/>
    <col min="9999" max="10010" width="8.42578125" customWidth="1"/>
    <col min="10011" max="10019" width="8.5703125" customWidth="1"/>
    <col min="10227" max="10227" width="34.85546875" bestFit="1" customWidth="1"/>
    <col min="10228" max="10228" width="10.42578125" customWidth="1"/>
    <col min="10229" max="10231" width="10.7109375" customWidth="1"/>
    <col min="10232" max="10239" width="8.7109375" customWidth="1"/>
    <col min="10240" max="10254" width="8.5703125" customWidth="1"/>
    <col min="10255" max="10266" width="8.42578125" customWidth="1"/>
    <col min="10267" max="10275" width="8.5703125" customWidth="1"/>
    <col min="10483" max="10483" width="34.85546875" bestFit="1" customWidth="1"/>
    <col min="10484" max="10484" width="10.42578125" customWidth="1"/>
    <col min="10485" max="10487" width="10.7109375" customWidth="1"/>
    <col min="10488" max="10495" width="8.7109375" customWidth="1"/>
    <col min="10496" max="10510" width="8.5703125" customWidth="1"/>
    <col min="10511" max="10522" width="8.42578125" customWidth="1"/>
    <col min="10523" max="10531" width="8.5703125" customWidth="1"/>
    <col min="10739" max="10739" width="34.85546875" bestFit="1" customWidth="1"/>
    <col min="10740" max="10740" width="10.42578125" customWidth="1"/>
    <col min="10741" max="10743" width="10.7109375" customWidth="1"/>
    <col min="10744" max="10751" width="8.7109375" customWidth="1"/>
    <col min="10752" max="10766" width="8.5703125" customWidth="1"/>
    <col min="10767" max="10778" width="8.42578125" customWidth="1"/>
    <col min="10779" max="10787" width="8.5703125" customWidth="1"/>
    <col min="10995" max="10995" width="34.85546875" bestFit="1" customWidth="1"/>
    <col min="10996" max="10996" width="10.42578125" customWidth="1"/>
    <col min="10997" max="10999" width="10.7109375" customWidth="1"/>
    <col min="11000" max="11007" width="8.7109375" customWidth="1"/>
    <col min="11008" max="11022" width="8.5703125" customWidth="1"/>
    <col min="11023" max="11034" width="8.42578125" customWidth="1"/>
    <col min="11035" max="11043" width="8.5703125" customWidth="1"/>
    <col min="11251" max="11251" width="34.85546875" bestFit="1" customWidth="1"/>
    <col min="11252" max="11252" width="10.42578125" customWidth="1"/>
    <col min="11253" max="11255" width="10.7109375" customWidth="1"/>
    <col min="11256" max="11263" width="8.7109375" customWidth="1"/>
    <col min="11264" max="11278" width="8.5703125" customWidth="1"/>
    <col min="11279" max="11290" width="8.42578125" customWidth="1"/>
    <col min="11291" max="11299" width="8.5703125" customWidth="1"/>
    <col min="11507" max="11507" width="34.85546875" bestFit="1" customWidth="1"/>
    <col min="11508" max="11508" width="10.42578125" customWidth="1"/>
    <col min="11509" max="11511" width="10.7109375" customWidth="1"/>
    <col min="11512" max="11519" width="8.7109375" customWidth="1"/>
    <col min="11520" max="11534" width="8.5703125" customWidth="1"/>
    <col min="11535" max="11546" width="8.42578125" customWidth="1"/>
    <col min="11547" max="11555" width="8.5703125" customWidth="1"/>
    <col min="11763" max="11763" width="34.85546875" bestFit="1" customWidth="1"/>
    <col min="11764" max="11764" width="10.42578125" customWidth="1"/>
    <col min="11765" max="11767" width="10.7109375" customWidth="1"/>
    <col min="11768" max="11775" width="8.7109375" customWidth="1"/>
    <col min="11776" max="11790" width="8.5703125" customWidth="1"/>
    <col min="11791" max="11802" width="8.42578125" customWidth="1"/>
    <col min="11803" max="11811" width="8.5703125" customWidth="1"/>
    <col min="12019" max="12019" width="34.85546875" bestFit="1" customWidth="1"/>
    <col min="12020" max="12020" width="10.42578125" customWidth="1"/>
    <col min="12021" max="12023" width="10.7109375" customWidth="1"/>
    <col min="12024" max="12031" width="8.7109375" customWidth="1"/>
    <col min="12032" max="12046" width="8.5703125" customWidth="1"/>
    <col min="12047" max="12058" width="8.42578125" customWidth="1"/>
    <col min="12059" max="12067" width="8.5703125" customWidth="1"/>
    <col min="12275" max="12275" width="34.85546875" bestFit="1" customWidth="1"/>
    <col min="12276" max="12276" width="10.42578125" customWidth="1"/>
    <col min="12277" max="12279" width="10.7109375" customWidth="1"/>
    <col min="12280" max="12287" width="8.7109375" customWidth="1"/>
    <col min="12288" max="12302" width="8.5703125" customWidth="1"/>
    <col min="12303" max="12314" width="8.42578125" customWidth="1"/>
    <col min="12315" max="12323" width="8.5703125" customWidth="1"/>
    <col min="12531" max="12531" width="34.85546875" bestFit="1" customWidth="1"/>
    <col min="12532" max="12532" width="10.42578125" customWidth="1"/>
    <col min="12533" max="12535" width="10.7109375" customWidth="1"/>
    <col min="12536" max="12543" width="8.7109375" customWidth="1"/>
    <col min="12544" max="12558" width="8.5703125" customWidth="1"/>
    <col min="12559" max="12570" width="8.42578125" customWidth="1"/>
    <col min="12571" max="12579" width="8.5703125" customWidth="1"/>
    <col min="12787" max="12787" width="34.85546875" bestFit="1" customWidth="1"/>
    <col min="12788" max="12788" width="10.42578125" customWidth="1"/>
    <col min="12789" max="12791" width="10.7109375" customWidth="1"/>
    <col min="12792" max="12799" width="8.7109375" customWidth="1"/>
    <col min="12800" max="12814" width="8.5703125" customWidth="1"/>
    <col min="12815" max="12826" width="8.42578125" customWidth="1"/>
    <col min="12827" max="12835" width="8.5703125" customWidth="1"/>
    <col min="13043" max="13043" width="34.85546875" bestFit="1" customWidth="1"/>
    <col min="13044" max="13044" width="10.42578125" customWidth="1"/>
    <col min="13045" max="13047" width="10.7109375" customWidth="1"/>
    <col min="13048" max="13055" width="8.7109375" customWidth="1"/>
    <col min="13056" max="13070" width="8.5703125" customWidth="1"/>
    <col min="13071" max="13082" width="8.42578125" customWidth="1"/>
    <col min="13083" max="13091" width="8.5703125" customWidth="1"/>
    <col min="13299" max="13299" width="34.85546875" bestFit="1" customWidth="1"/>
    <col min="13300" max="13300" width="10.42578125" customWidth="1"/>
    <col min="13301" max="13303" width="10.7109375" customWidth="1"/>
    <col min="13304" max="13311" width="8.7109375" customWidth="1"/>
    <col min="13312" max="13326" width="8.5703125" customWidth="1"/>
    <col min="13327" max="13338" width="8.42578125" customWidth="1"/>
    <col min="13339" max="13347" width="8.5703125" customWidth="1"/>
    <col min="13555" max="13555" width="34.85546875" bestFit="1" customWidth="1"/>
    <col min="13556" max="13556" width="10.42578125" customWidth="1"/>
    <col min="13557" max="13559" width="10.7109375" customWidth="1"/>
    <col min="13560" max="13567" width="8.7109375" customWidth="1"/>
    <col min="13568" max="13582" width="8.5703125" customWidth="1"/>
    <col min="13583" max="13594" width="8.42578125" customWidth="1"/>
    <col min="13595" max="13603" width="8.5703125" customWidth="1"/>
    <col min="13811" max="13811" width="34.85546875" bestFit="1" customWidth="1"/>
    <col min="13812" max="13812" width="10.42578125" customWidth="1"/>
    <col min="13813" max="13815" width="10.7109375" customWidth="1"/>
    <col min="13816" max="13823" width="8.7109375" customWidth="1"/>
    <col min="13824" max="13838" width="8.5703125" customWidth="1"/>
    <col min="13839" max="13850" width="8.42578125" customWidth="1"/>
    <col min="13851" max="13859" width="8.5703125" customWidth="1"/>
    <col min="14067" max="14067" width="34.85546875" bestFit="1" customWidth="1"/>
    <col min="14068" max="14068" width="10.42578125" customWidth="1"/>
    <col min="14069" max="14071" width="10.7109375" customWidth="1"/>
    <col min="14072" max="14079" width="8.7109375" customWidth="1"/>
    <col min="14080" max="14094" width="8.5703125" customWidth="1"/>
    <col min="14095" max="14106" width="8.42578125" customWidth="1"/>
    <col min="14107" max="14115" width="8.5703125" customWidth="1"/>
    <col min="14323" max="14323" width="34.85546875" bestFit="1" customWidth="1"/>
    <col min="14324" max="14324" width="10.42578125" customWidth="1"/>
    <col min="14325" max="14327" width="10.7109375" customWidth="1"/>
    <col min="14328" max="14335" width="8.7109375" customWidth="1"/>
    <col min="14336" max="14350" width="8.5703125" customWidth="1"/>
    <col min="14351" max="14362" width="8.42578125" customWidth="1"/>
    <col min="14363" max="14371" width="8.5703125" customWidth="1"/>
    <col min="14579" max="14579" width="34.85546875" bestFit="1" customWidth="1"/>
    <col min="14580" max="14580" width="10.42578125" customWidth="1"/>
    <col min="14581" max="14583" width="10.7109375" customWidth="1"/>
    <col min="14584" max="14591" width="8.7109375" customWidth="1"/>
    <col min="14592" max="14606" width="8.5703125" customWidth="1"/>
    <col min="14607" max="14618" width="8.42578125" customWidth="1"/>
    <col min="14619" max="14627" width="8.5703125" customWidth="1"/>
    <col min="14835" max="14835" width="34.85546875" bestFit="1" customWidth="1"/>
    <col min="14836" max="14836" width="10.42578125" customWidth="1"/>
    <col min="14837" max="14839" width="10.7109375" customWidth="1"/>
    <col min="14840" max="14847" width="8.7109375" customWidth="1"/>
    <col min="14848" max="14862" width="8.5703125" customWidth="1"/>
    <col min="14863" max="14874" width="8.42578125" customWidth="1"/>
    <col min="14875" max="14883" width="8.5703125" customWidth="1"/>
    <col min="15091" max="15091" width="34.85546875" bestFit="1" customWidth="1"/>
    <col min="15092" max="15092" width="10.42578125" customWidth="1"/>
    <col min="15093" max="15095" width="10.7109375" customWidth="1"/>
    <col min="15096" max="15103" width="8.7109375" customWidth="1"/>
    <col min="15104" max="15118" width="8.5703125" customWidth="1"/>
    <col min="15119" max="15130" width="8.42578125" customWidth="1"/>
    <col min="15131" max="15139" width="8.5703125" customWidth="1"/>
    <col min="15347" max="15347" width="34.85546875" bestFit="1" customWidth="1"/>
    <col min="15348" max="15348" width="10.42578125" customWidth="1"/>
    <col min="15349" max="15351" width="10.7109375" customWidth="1"/>
    <col min="15352" max="15359" width="8.7109375" customWidth="1"/>
    <col min="15360" max="15374" width="8.5703125" customWidth="1"/>
    <col min="15375" max="15386" width="8.42578125" customWidth="1"/>
    <col min="15387" max="15395" width="8.5703125" customWidth="1"/>
    <col min="15603" max="15603" width="34.85546875" bestFit="1" customWidth="1"/>
    <col min="15604" max="15604" width="10.42578125" customWidth="1"/>
    <col min="15605" max="15607" width="10.7109375" customWidth="1"/>
    <col min="15608" max="15615" width="8.7109375" customWidth="1"/>
    <col min="15616" max="15630" width="8.5703125" customWidth="1"/>
    <col min="15631" max="15642" width="8.42578125" customWidth="1"/>
    <col min="15643" max="15651" width="8.5703125" customWidth="1"/>
    <col min="15859" max="15859" width="34.85546875" bestFit="1" customWidth="1"/>
    <col min="15860" max="15860" width="10.42578125" customWidth="1"/>
    <col min="15861" max="15863" width="10.7109375" customWidth="1"/>
    <col min="15864" max="15871" width="8.7109375" customWidth="1"/>
    <col min="15872" max="15886" width="8.5703125" customWidth="1"/>
    <col min="15887" max="15898" width="8.42578125" customWidth="1"/>
    <col min="15899" max="15907" width="8.5703125" customWidth="1"/>
    <col min="16115" max="16115" width="34.85546875" bestFit="1" customWidth="1"/>
    <col min="16116" max="16116" width="10.42578125" customWidth="1"/>
    <col min="16117" max="16119" width="10.7109375" customWidth="1"/>
    <col min="16120" max="16127" width="8.7109375" customWidth="1"/>
    <col min="16128" max="16142" width="8.5703125" customWidth="1"/>
    <col min="16143" max="16154" width="8.42578125" customWidth="1"/>
    <col min="16155" max="16163" width="8.5703125" customWidth="1"/>
  </cols>
  <sheetData>
    <row r="2" spans="3:6" ht="29.25" customHeight="1"/>
    <row r="3" spans="3:6" ht="33" customHeight="1">
      <c r="C3" s="427" t="s">
        <v>192</v>
      </c>
      <c r="D3" s="427"/>
      <c r="E3" s="427"/>
      <c r="F3" s="427"/>
    </row>
    <row r="4" spans="3:6" ht="16.5" customHeight="1">
      <c r="C4" s="137"/>
      <c r="D4" s="428" t="s">
        <v>166</v>
      </c>
      <c r="E4" s="428"/>
      <c r="F4" s="428"/>
    </row>
    <row r="5" spans="3:6" ht="38.25" customHeight="1">
      <c r="C5" s="137"/>
      <c r="D5" s="7" t="s">
        <v>52</v>
      </c>
      <c r="E5" s="7" t="s">
        <v>1</v>
      </c>
      <c r="F5" s="7" t="s">
        <v>108</v>
      </c>
    </row>
    <row r="6" spans="3:6" ht="15" customHeight="1">
      <c r="C6" s="39" t="s">
        <v>172</v>
      </c>
      <c r="D6" s="148">
        <v>14.213878489164943</v>
      </c>
      <c r="E6" s="148">
        <v>15.143506784454045</v>
      </c>
      <c r="F6" s="143">
        <f>IFERROR(E6/D6-1,"-")</f>
        <v>6.5402859324972251E-2</v>
      </c>
    </row>
    <row r="7" spans="3:6" ht="15" customHeight="1">
      <c r="C7" s="151" t="s">
        <v>173</v>
      </c>
      <c r="D7" s="148">
        <v>10.385968285132353</v>
      </c>
      <c r="E7" s="148">
        <v>11.034414795828402</v>
      </c>
      <c r="F7" s="143">
        <f t="shared" ref="F7:F21" si="0">IFERROR(E7/D7-1,"-")</f>
        <v>6.2434863355428138E-2</v>
      </c>
    </row>
    <row r="8" spans="3:6" ht="15" customHeight="1">
      <c r="C8" s="39" t="s">
        <v>174</v>
      </c>
      <c r="D8" s="148">
        <v>7.7286754261392963</v>
      </c>
      <c r="E8" s="148">
        <v>6.1248676622496472</v>
      </c>
      <c r="F8" s="143">
        <f t="shared" si="0"/>
        <v>-0.2075139238562641</v>
      </c>
    </row>
    <row r="9" spans="3:6" ht="15" customHeight="1">
      <c r="C9" s="39" t="s">
        <v>175</v>
      </c>
      <c r="D9" s="148">
        <v>7.7966441061222129</v>
      </c>
      <c r="E9" s="148">
        <v>8.0139385365048632</v>
      </c>
      <c r="F9" s="143">
        <f t="shared" si="0"/>
        <v>2.7870251280550651E-2</v>
      </c>
    </row>
    <row r="10" spans="3:6" ht="15" customHeight="1">
      <c r="C10" s="39" t="s">
        <v>176</v>
      </c>
      <c r="D10" s="148">
        <v>7.9326038144563062</v>
      </c>
      <c r="E10" s="148">
        <v>7.6628425255762016</v>
      </c>
      <c r="F10" s="143">
        <f t="shared" si="0"/>
        <v>-3.4006650929483517E-2</v>
      </c>
    </row>
    <row r="11" spans="3:6" ht="15" customHeight="1">
      <c r="C11" s="39" t="s">
        <v>177</v>
      </c>
      <c r="D11" s="148">
        <v>7.2002638814807822</v>
      </c>
      <c r="E11" s="148">
        <v>7.200453464492611</v>
      </c>
      <c r="F11" s="143">
        <f t="shared" si="0"/>
        <v>2.6330008864983157E-5</v>
      </c>
    </row>
    <row r="12" spans="3:6" ht="15" customHeight="1">
      <c r="C12" s="39" t="s">
        <v>178</v>
      </c>
      <c r="D12" s="148">
        <v>20.780456844456275</v>
      </c>
      <c r="E12" s="148">
        <v>24.356328047684023</v>
      </c>
      <c r="F12" s="143">
        <f t="shared" si="0"/>
        <v>0.17207856545183242</v>
      </c>
    </row>
    <row r="13" spans="3:6" ht="15" customHeight="1">
      <c r="C13" s="39" t="s">
        <v>179</v>
      </c>
      <c r="D13" s="148">
        <v>5.4820299291595118</v>
      </c>
      <c r="E13" s="148">
        <v>5.0680046558221079</v>
      </c>
      <c r="F13" s="143">
        <f t="shared" si="0"/>
        <v>-7.5524081168393264E-2</v>
      </c>
    </row>
    <row r="14" spans="3:6" ht="15" customHeight="1">
      <c r="C14" s="39" t="s">
        <v>180</v>
      </c>
      <c r="D14" s="148">
        <v>2.3435636482363247</v>
      </c>
      <c r="E14" s="148">
        <v>2.3622131956032053</v>
      </c>
      <c r="F14" s="143">
        <f t="shared" si="0"/>
        <v>7.9577729330779778E-3</v>
      </c>
    </row>
    <row r="15" spans="3:6" ht="15" customHeight="1">
      <c r="C15" s="39" t="s">
        <v>181</v>
      </c>
      <c r="D15" s="148">
        <v>8.1523101217271989</v>
      </c>
      <c r="E15" s="148">
        <v>16.026017620038331</v>
      </c>
      <c r="F15" s="143">
        <f t="shared" si="0"/>
        <v>0.96582531586064824</v>
      </c>
    </row>
    <row r="16" spans="3:6" ht="15" customHeight="1">
      <c r="C16" s="39" t="s">
        <v>182</v>
      </c>
      <c r="D16" s="148">
        <v>3.3623981249784283</v>
      </c>
      <c r="E16" s="148">
        <v>2.7951933931333421</v>
      </c>
      <c r="F16" s="143">
        <f t="shared" si="0"/>
        <v>-0.16869053299532311</v>
      </c>
    </row>
    <row r="17" spans="3:6" ht="15" customHeight="1">
      <c r="C17" s="39" t="s">
        <v>183</v>
      </c>
      <c r="D17" s="148">
        <v>9.1846806548175977</v>
      </c>
      <c r="E17" s="148">
        <v>7.5728308565909837</v>
      </c>
      <c r="F17" s="143">
        <f t="shared" si="0"/>
        <v>-0.17549328700733413</v>
      </c>
    </row>
    <row r="18" spans="3:6" ht="15" customHeight="1">
      <c r="C18" s="151" t="s">
        <v>184</v>
      </c>
      <c r="D18" s="148">
        <v>5.9884464512058981</v>
      </c>
      <c r="E18" s="148">
        <v>4.1453158947330992</v>
      </c>
      <c r="F18" s="143">
        <f t="shared" si="0"/>
        <v>-0.30778108671267257</v>
      </c>
    </row>
    <row r="19" spans="3:6" ht="15" customHeight="1">
      <c r="C19" s="39" t="s">
        <v>185</v>
      </c>
      <c r="D19" s="152">
        <v>18.321913514042965</v>
      </c>
      <c r="E19" s="152">
        <v>14.168563239082753</v>
      </c>
      <c r="F19" s="143">
        <f t="shared" si="0"/>
        <v>-0.22668758215547991</v>
      </c>
    </row>
    <row r="20" spans="3:6" ht="15" customHeight="1">
      <c r="C20" s="39" t="s">
        <v>186</v>
      </c>
      <c r="D20" s="148">
        <v>6.0284486525471195</v>
      </c>
      <c r="E20" s="148">
        <v>6.3727422198135333</v>
      </c>
      <c r="F20" s="143">
        <f t="shared" si="0"/>
        <v>5.7111470481040705E-2</v>
      </c>
    </row>
    <row r="21" spans="3:6" ht="15" customHeight="1">
      <c r="C21" s="39" t="s">
        <v>187</v>
      </c>
      <c r="D21" s="148">
        <v>7.1129135267507522</v>
      </c>
      <c r="E21" s="148">
        <v>8.9299004961937261</v>
      </c>
      <c r="F21" s="143">
        <f t="shared" si="0"/>
        <v>0.25544904526246803</v>
      </c>
    </row>
    <row r="22" spans="3:6" ht="27" customHeight="1">
      <c r="C22" s="414" t="s">
        <v>189</v>
      </c>
      <c r="D22" s="414"/>
      <c r="E22" s="414"/>
      <c r="F22" s="414"/>
    </row>
    <row r="23" spans="3:6">
      <c r="C23" s="14"/>
      <c r="D23" s="14"/>
      <c r="E23" s="14"/>
    </row>
    <row r="24" spans="3:6">
      <c r="C24" s="14"/>
      <c r="D24" s="14"/>
      <c r="E24" s="14"/>
    </row>
    <row r="25" spans="3:6">
      <c r="C25" s="14"/>
      <c r="D25" s="14"/>
      <c r="E25" s="14"/>
    </row>
    <row r="26" spans="3:6">
      <c r="C26" s="14"/>
      <c r="D26" s="14"/>
      <c r="E26" s="14"/>
    </row>
    <row r="27" spans="3:6">
      <c r="C27" s="14"/>
      <c r="D27" s="14"/>
      <c r="E27" s="14"/>
    </row>
    <row r="28" spans="3:6" ht="15.75" customHeight="1">
      <c r="C28" s="14"/>
      <c r="D28" s="14"/>
      <c r="E28" s="14"/>
    </row>
    <row r="29" spans="3:6" ht="12.75" customHeight="1">
      <c r="C29" s="14"/>
      <c r="D29" s="14"/>
      <c r="E29" s="14"/>
    </row>
    <row r="30" spans="3:6">
      <c r="C30" s="14"/>
      <c r="D30" s="14"/>
      <c r="E30" s="14"/>
    </row>
  </sheetData>
  <mergeCells count="3">
    <mergeCell ref="C3:F3"/>
    <mergeCell ref="D4:F4"/>
    <mergeCell ref="C22:F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79"/>
  <sheetViews>
    <sheetView showGridLines="0" zoomScaleNormal="100" workbookViewId="0"/>
  </sheetViews>
  <sheetFormatPr baseColWidth="10" defaultRowHeight="12.75"/>
  <cols>
    <col min="1" max="2" width="11.42578125" style="159"/>
    <col min="3" max="3" width="16.140625" style="159" customWidth="1"/>
    <col min="4" max="4" width="7.5703125" style="159" bestFit="1" customWidth="1"/>
    <col min="5" max="5" width="12.42578125" style="159" customWidth="1"/>
    <col min="6" max="7" width="11.5703125" style="159" bestFit="1" customWidth="1"/>
    <col min="8" max="8" width="18.42578125" style="159" customWidth="1"/>
    <col min="9" max="9" width="15.85546875" style="159" customWidth="1"/>
    <col min="10" max="10" width="15.140625" style="159" bestFit="1" customWidth="1"/>
    <col min="11" max="11" width="16.42578125" style="159" customWidth="1"/>
    <col min="12" max="13" width="11.42578125" style="159"/>
    <col min="19" max="19" width="13.140625" style="159" customWidth="1"/>
    <col min="20" max="48" width="21.42578125" style="159" bestFit="1" customWidth="1"/>
    <col min="49" max="49" width="13.140625" style="159" bestFit="1" customWidth="1"/>
    <col min="50" max="16384" width="11.42578125" style="159"/>
  </cols>
  <sheetData>
    <row r="1" spans="1:49">
      <c r="M1" s="159" t="s">
        <v>193</v>
      </c>
    </row>
    <row r="2" spans="1:49" ht="44.25" customHeight="1"/>
    <row r="3" spans="1:49" ht="15.75" customHeight="1">
      <c r="C3" s="436" t="s">
        <v>194</v>
      </c>
      <c r="D3" s="436"/>
      <c r="E3" s="436"/>
      <c r="F3" s="436"/>
      <c r="G3" s="436"/>
      <c r="H3" s="436"/>
      <c r="I3" s="436"/>
      <c r="J3" s="436"/>
      <c r="M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ht="15.75" customHeight="1">
      <c r="C4" s="430">
        <v>2009</v>
      </c>
      <c r="D4" s="430"/>
      <c r="E4" s="430"/>
      <c r="F4" s="430"/>
      <c r="G4" s="430"/>
      <c r="H4" s="430"/>
      <c r="I4" s="430"/>
      <c r="J4" s="430"/>
      <c r="M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ht="12.75" customHeight="1">
      <c r="C5" s="431" t="s">
        <v>195</v>
      </c>
      <c r="D5" s="432" t="s">
        <v>196</v>
      </c>
      <c r="E5" s="431" t="s">
        <v>197</v>
      </c>
      <c r="F5" s="433" t="s">
        <v>198</v>
      </c>
      <c r="G5" s="433"/>
      <c r="H5" s="434" t="s">
        <v>199</v>
      </c>
      <c r="I5" s="434"/>
      <c r="J5" s="434"/>
      <c r="M5"/>
      <c r="S5"/>
    </row>
    <row r="6" spans="1:49" ht="38.25">
      <c r="A6" s="160"/>
      <c r="B6" s="160"/>
      <c r="C6" s="431"/>
      <c r="D6" s="432"/>
      <c r="E6" s="431"/>
      <c r="F6" s="161" t="s">
        <v>200</v>
      </c>
      <c r="G6" s="161" t="s">
        <v>201</v>
      </c>
      <c r="H6" s="162" t="s">
        <v>202</v>
      </c>
      <c r="I6" s="162" t="s">
        <v>203</v>
      </c>
      <c r="J6" s="163" t="s">
        <v>204</v>
      </c>
      <c r="M6"/>
      <c r="S6"/>
    </row>
    <row r="7" spans="1:49">
      <c r="A7" s="160"/>
      <c r="B7" s="160"/>
      <c r="C7" s="164" t="s">
        <v>188</v>
      </c>
      <c r="D7" s="165">
        <v>1</v>
      </c>
      <c r="E7" s="166">
        <v>4707782</v>
      </c>
      <c r="F7" s="167">
        <v>630.41157436711387</v>
      </c>
      <c r="G7" s="167">
        <v>357.95475030382158</v>
      </c>
      <c r="H7" s="166">
        <f t="shared" ref="H7:H13" si="0">0.53*F7*E7</f>
        <v>1572955339.0704949</v>
      </c>
      <c r="I7" s="166">
        <f t="shared" ref="I7:I13" si="1">G7*E7</f>
        <v>1685172930.2948258</v>
      </c>
      <c r="J7" s="166">
        <f t="shared" ref="J7:J13" si="2">H7+I7</f>
        <v>3258128269.3653207</v>
      </c>
      <c r="M7"/>
      <c r="S7"/>
    </row>
    <row r="8" spans="1:49">
      <c r="A8" s="160"/>
      <c r="B8" s="160"/>
      <c r="C8" s="168" t="s">
        <v>205</v>
      </c>
      <c r="D8" s="169">
        <v>0.10335544659167389</v>
      </c>
      <c r="E8" s="170">
        <f t="shared" ref="E8:E13" si="3">$E$7*D8</f>
        <v>486574.91106624372</v>
      </c>
      <c r="F8" s="83">
        <v>521.10520418206409</v>
      </c>
      <c r="G8" s="83">
        <v>328.50608420228536</v>
      </c>
      <c r="H8" s="171">
        <f t="shared" si="0"/>
        <v>134385060.74195364</v>
      </c>
      <c r="I8" s="171">
        <f t="shared" si="1"/>
        <v>159842818.70544696</v>
      </c>
      <c r="J8" s="171">
        <f t="shared" si="2"/>
        <v>294227879.44740057</v>
      </c>
      <c r="M8"/>
      <c r="S8"/>
    </row>
    <row r="9" spans="1:49">
      <c r="A9" s="160"/>
      <c r="B9" s="160"/>
      <c r="C9" s="168" t="s">
        <v>55</v>
      </c>
      <c r="D9" s="169">
        <v>0.10547062782424768</v>
      </c>
      <c r="E9" s="170">
        <f t="shared" si="3"/>
        <v>496532.72319969238</v>
      </c>
      <c r="F9" s="83">
        <v>556.48296031806569</v>
      </c>
      <c r="G9" s="83">
        <v>343.00974663781534</v>
      </c>
      <c r="H9" s="171">
        <f t="shared" si="0"/>
        <v>146445359.84150645</v>
      </c>
      <c r="I9" s="171">
        <f t="shared" si="1"/>
        <v>170315563.58211097</v>
      </c>
      <c r="J9" s="171">
        <f t="shared" si="2"/>
        <v>316760923.42361742</v>
      </c>
      <c r="M9"/>
      <c r="S9"/>
    </row>
    <row r="10" spans="1:49">
      <c r="A10" s="160"/>
      <c r="B10" s="160"/>
      <c r="C10" s="168" t="s">
        <v>56</v>
      </c>
      <c r="D10" s="169">
        <v>0.27151235458129025</v>
      </c>
      <c r="E10" s="170">
        <f t="shared" si="3"/>
        <v>1278220.9756754157</v>
      </c>
      <c r="F10" s="83">
        <v>609.18220589899602</v>
      </c>
      <c r="G10" s="83">
        <v>330.1437461117219</v>
      </c>
      <c r="H10" s="171">
        <f t="shared" si="0"/>
        <v>412694821.00180781</v>
      </c>
      <c r="I10" s="171">
        <f t="shared" si="1"/>
        <v>421996661.26806188</v>
      </c>
      <c r="J10" s="171">
        <f t="shared" si="2"/>
        <v>834691482.26986969</v>
      </c>
      <c r="M10"/>
      <c r="S10"/>
    </row>
    <row r="11" spans="1:49">
      <c r="A11" s="160"/>
      <c r="B11" s="160"/>
      <c r="C11" s="168" t="s">
        <v>58</v>
      </c>
      <c r="D11" s="169">
        <v>0.10777809825978273</v>
      </c>
      <c r="E11" s="170">
        <f t="shared" si="3"/>
        <v>507395.79098163644</v>
      </c>
      <c r="F11" s="83">
        <v>660.34135222372038</v>
      </c>
      <c r="G11" s="83">
        <v>353.3740934648136</v>
      </c>
      <c r="H11" s="171">
        <f t="shared" si="0"/>
        <v>177578844.04660213</v>
      </c>
      <c r="I11" s="171">
        <f t="shared" si="1"/>
        <v>179300527.66599783</v>
      </c>
      <c r="J11" s="171">
        <f t="shared" si="2"/>
        <v>356879371.71259999</v>
      </c>
      <c r="M11"/>
      <c r="S11"/>
    </row>
    <row r="12" spans="1:49">
      <c r="A12" s="160"/>
      <c r="B12" s="160"/>
      <c r="C12" s="168" t="s">
        <v>59</v>
      </c>
      <c r="D12" s="169">
        <v>0.19767330064416885</v>
      </c>
      <c r="E12" s="170">
        <f t="shared" si="3"/>
        <v>930602.80665320659</v>
      </c>
      <c r="F12" s="83">
        <v>646.18682476108552</v>
      </c>
      <c r="G12" s="83">
        <v>366.7791284231327</v>
      </c>
      <c r="H12" s="171">
        <f t="shared" si="0"/>
        <v>318711934.55484468</v>
      </c>
      <c r="I12" s="171">
        <f t="shared" si="1"/>
        <v>341325686.33238417</v>
      </c>
      <c r="J12" s="171">
        <f t="shared" si="2"/>
        <v>660037620.88722885</v>
      </c>
      <c r="M12"/>
      <c r="S12"/>
    </row>
    <row r="13" spans="1:49">
      <c r="C13" s="168" t="s">
        <v>206</v>
      </c>
      <c r="D13" s="169">
        <v>0.21421017209883667</v>
      </c>
      <c r="E13" s="170">
        <f t="shared" si="3"/>
        <v>1008454.7924238055</v>
      </c>
      <c r="F13" s="83">
        <v>707.36876007824651</v>
      </c>
      <c r="G13" s="83">
        <v>401.53900655783548</v>
      </c>
      <c r="H13" s="171">
        <f t="shared" si="0"/>
        <v>378075190.5392502</v>
      </c>
      <c r="I13" s="171">
        <f t="shared" si="1"/>
        <v>404933935.50834304</v>
      </c>
      <c r="J13" s="171">
        <f t="shared" si="2"/>
        <v>783009126.04759324</v>
      </c>
      <c r="M13"/>
      <c r="S13"/>
    </row>
    <row r="14" spans="1:49" ht="22.5" customHeight="1">
      <c r="C14" s="414" t="s">
        <v>207</v>
      </c>
      <c r="D14" s="414"/>
      <c r="E14" s="414"/>
      <c r="F14" s="414"/>
      <c r="G14" s="414"/>
      <c r="H14" s="414"/>
      <c r="I14" s="414"/>
      <c r="J14" s="414"/>
      <c r="M14"/>
      <c r="S14"/>
    </row>
    <row r="15" spans="1:49">
      <c r="C15" s="172"/>
      <c r="F15" s="173"/>
      <c r="G15" s="173"/>
      <c r="M15"/>
      <c r="S15"/>
    </row>
    <row r="16" spans="1:49" ht="15.75" hidden="1">
      <c r="C16" s="437" t="s">
        <v>194</v>
      </c>
      <c r="D16" s="437"/>
      <c r="E16" s="437"/>
      <c r="F16" s="437"/>
      <c r="G16" s="437"/>
      <c r="H16" s="437"/>
      <c r="I16" s="437"/>
      <c r="J16" s="437"/>
      <c r="S16"/>
    </row>
    <row r="17" spans="3:19" ht="15.75" hidden="1">
      <c r="C17" s="438" t="s">
        <v>145</v>
      </c>
      <c r="D17" s="438"/>
      <c r="E17" s="438"/>
      <c r="F17" s="438"/>
      <c r="G17" s="438"/>
      <c r="H17" s="438"/>
      <c r="I17" s="438"/>
      <c r="J17" s="438"/>
      <c r="S17"/>
    </row>
    <row r="18" spans="3:19" hidden="1">
      <c r="C18" s="443" t="s">
        <v>195</v>
      </c>
      <c r="D18" s="444" t="s">
        <v>196</v>
      </c>
      <c r="E18" s="443" t="s">
        <v>197</v>
      </c>
      <c r="F18" s="445" t="s">
        <v>198</v>
      </c>
      <c r="G18" s="445"/>
      <c r="H18" s="442" t="s">
        <v>199</v>
      </c>
      <c r="I18" s="442"/>
      <c r="J18" s="442"/>
      <c r="S18"/>
    </row>
    <row r="19" spans="3:19" ht="38.25" hidden="1">
      <c r="C19" s="443"/>
      <c r="D19" s="444"/>
      <c r="E19" s="443"/>
      <c r="F19" s="174" t="s">
        <v>200</v>
      </c>
      <c r="G19" s="174" t="s">
        <v>201</v>
      </c>
      <c r="H19" s="175" t="s">
        <v>202</v>
      </c>
      <c r="I19" s="175" t="s">
        <v>203</v>
      </c>
      <c r="J19" s="176" t="s">
        <v>204</v>
      </c>
    </row>
    <row r="20" spans="3:19" hidden="1">
      <c r="C20" s="177" t="s">
        <v>188</v>
      </c>
      <c r="D20" s="178">
        <v>1</v>
      </c>
      <c r="E20" s="179">
        <v>2331013</v>
      </c>
      <c r="F20" s="180">
        <v>646.39274393605513</v>
      </c>
      <c r="G20" s="180">
        <v>359.32228728728228</v>
      </c>
      <c r="H20" s="179">
        <f t="shared" ref="H20:H26" si="4">0.53*F20*E20</f>
        <v>798577441.28692627</v>
      </c>
      <c r="I20" s="179">
        <f t="shared" ref="I20:I26" si="5">G20*E20</f>
        <v>837584922.85638976</v>
      </c>
      <c r="J20" s="179">
        <f t="shared" ref="J20:J26" si="6">H20+I20</f>
        <v>1636162364.143316</v>
      </c>
    </row>
    <row r="21" spans="3:19" hidden="1">
      <c r="C21" s="181" t="s">
        <v>205</v>
      </c>
      <c r="D21" s="182">
        <v>6.3741191543882136E-2</v>
      </c>
      <c r="E21" s="183">
        <f t="shared" ref="E21:E26" si="7">$E$20*D21</f>
        <v>148581.54612427932</v>
      </c>
      <c r="F21" s="184">
        <v>482.31589461088845</v>
      </c>
      <c r="G21" s="184">
        <v>316.23999845102549</v>
      </c>
      <c r="H21" s="185">
        <f t="shared" si="4"/>
        <v>37981517.911048412</v>
      </c>
      <c r="I21" s="185">
        <f t="shared" si="5"/>
        <v>46987427.916193068</v>
      </c>
      <c r="J21" s="185">
        <f t="shared" si="6"/>
        <v>84968945.82724148</v>
      </c>
    </row>
    <row r="22" spans="3:19" hidden="1">
      <c r="C22" s="181" t="s">
        <v>55</v>
      </c>
      <c r="D22" s="182">
        <v>7.3670723894939158E-2</v>
      </c>
      <c r="E22" s="183">
        <f t="shared" si="7"/>
        <v>171727.4151185138</v>
      </c>
      <c r="F22" s="184">
        <v>507.71159897059175</v>
      </c>
      <c r="G22" s="184">
        <v>338.7038631223524</v>
      </c>
      <c r="H22" s="185">
        <f>0.53*F22*E22</f>
        <v>46209640.273960829</v>
      </c>
      <c r="I22" s="185">
        <f t="shared" si="5"/>
        <v>58164738.904656492</v>
      </c>
      <c r="J22" s="185">
        <f t="shared" si="6"/>
        <v>104374379.17861733</v>
      </c>
    </row>
    <row r="23" spans="3:19" hidden="1">
      <c r="C23" s="181" t="s">
        <v>56</v>
      </c>
      <c r="D23" s="182">
        <v>0.25320307495195388</v>
      </c>
      <c r="E23" s="183">
        <f t="shared" si="7"/>
        <v>590219.65935297881</v>
      </c>
      <c r="F23" s="184">
        <v>603.72914065360669</v>
      </c>
      <c r="G23" s="184">
        <v>312.51516818152595</v>
      </c>
      <c r="H23" s="185">
        <f t="shared" si="4"/>
        <v>188856388.10116035</v>
      </c>
      <c r="I23" s="185">
        <f t="shared" si="5"/>
        <v>184452596.10673913</v>
      </c>
      <c r="J23" s="185">
        <f t="shared" si="6"/>
        <v>373308984.20789945</v>
      </c>
    </row>
    <row r="24" spans="3:19" hidden="1">
      <c r="C24" s="181" t="s">
        <v>58</v>
      </c>
      <c r="D24" s="182">
        <v>0.10506085842408713</v>
      </c>
      <c r="E24" s="183">
        <f t="shared" si="7"/>
        <v>244898.22677770662</v>
      </c>
      <c r="F24" s="184">
        <v>624.60712920085064</v>
      </c>
      <c r="G24" s="184">
        <v>342.88774272008521</v>
      </c>
      <c r="H24" s="185">
        <f t="shared" si="4"/>
        <v>81071544.53822118</v>
      </c>
      <c r="I24" s="185">
        <f t="shared" si="5"/>
        <v>83972600.175959349</v>
      </c>
      <c r="J24" s="185">
        <f t="shared" si="6"/>
        <v>165044144.71418053</v>
      </c>
    </row>
    <row r="25" spans="3:19" hidden="1">
      <c r="C25" s="181" t="s">
        <v>59</v>
      </c>
      <c r="D25" s="182">
        <v>0.22517616912235749</v>
      </c>
      <c r="E25" s="183">
        <f t="shared" si="7"/>
        <v>524888.57751441386</v>
      </c>
      <c r="F25" s="184">
        <v>662.01317419831912</v>
      </c>
      <c r="G25" s="184">
        <v>367.06474882266821</v>
      </c>
      <c r="H25" s="185">
        <f t="shared" si="4"/>
        <v>184166071.24940154</v>
      </c>
      <c r="I25" s="185">
        <f t="shared" si="5"/>
        <v>192668093.86521593</v>
      </c>
      <c r="J25" s="185">
        <f t="shared" si="6"/>
        <v>376834165.11461747</v>
      </c>
    </row>
    <row r="26" spans="3:19" hidden="1">
      <c r="C26" s="181" t="s">
        <v>206</v>
      </c>
      <c r="D26" s="182">
        <v>0.2791479820627803</v>
      </c>
      <c r="E26" s="183">
        <f t="shared" si="7"/>
        <v>650697.57511210768</v>
      </c>
      <c r="F26" s="184">
        <v>742.70217426957402</v>
      </c>
      <c r="G26" s="184">
        <v>411.8827468395034</v>
      </c>
      <c r="H26" s="185">
        <f t="shared" si="4"/>
        <v>256135487.02868199</v>
      </c>
      <c r="I26" s="185">
        <f t="shared" si="5"/>
        <v>268011104.598979</v>
      </c>
      <c r="J26" s="185">
        <f t="shared" si="6"/>
        <v>524146591.62766099</v>
      </c>
    </row>
    <row r="27" spans="3:19" hidden="1">
      <c r="C27" s="420" t="s">
        <v>208</v>
      </c>
      <c r="D27" s="420"/>
      <c r="E27" s="420"/>
      <c r="F27" s="420"/>
      <c r="G27" s="420"/>
      <c r="H27" s="420"/>
      <c r="I27" s="420"/>
      <c r="J27" s="420"/>
    </row>
    <row r="28" spans="3:19" hidden="1"/>
    <row r="29" spans="3:19" hidden="1"/>
    <row r="30" spans="3:19" ht="15.75" hidden="1" customHeight="1">
      <c r="C30" s="437" t="s">
        <v>194</v>
      </c>
      <c r="D30" s="437"/>
      <c r="E30" s="437"/>
      <c r="F30" s="437"/>
      <c r="G30" s="437"/>
      <c r="H30" s="437"/>
      <c r="I30" s="437"/>
      <c r="J30" s="437"/>
    </row>
    <row r="31" spans="3:19" ht="15.75" hidden="1" customHeight="1">
      <c r="C31" s="438" t="s">
        <v>163</v>
      </c>
      <c r="D31" s="438"/>
      <c r="E31" s="438"/>
      <c r="F31" s="438"/>
      <c r="G31" s="438"/>
      <c r="H31" s="438"/>
      <c r="I31" s="438"/>
      <c r="J31" s="438"/>
    </row>
    <row r="32" spans="3:19" ht="12.75" hidden="1" customHeight="1">
      <c r="C32" s="439" t="s">
        <v>195</v>
      </c>
      <c r="D32" s="440" t="s">
        <v>196</v>
      </c>
      <c r="E32" s="439" t="s">
        <v>197</v>
      </c>
      <c r="F32" s="441" t="s">
        <v>198</v>
      </c>
      <c r="G32" s="441"/>
      <c r="H32" s="442" t="s">
        <v>199</v>
      </c>
      <c r="I32" s="442"/>
      <c r="J32" s="442"/>
    </row>
    <row r="33" spans="3:11" ht="38.25" hidden="1">
      <c r="C33" s="439"/>
      <c r="D33" s="440"/>
      <c r="E33" s="439"/>
      <c r="F33" s="186" t="s">
        <v>200</v>
      </c>
      <c r="G33" s="186" t="s">
        <v>201</v>
      </c>
      <c r="H33" s="175" t="s">
        <v>202</v>
      </c>
      <c r="I33" s="175" t="s">
        <v>203</v>
      </c>
      <c r="J33" s="176" t="s">
        <v>204</v>
      </c>
      <c r="K33" s="187"/>
    </row>
    <row r="34" spans="3:11" hidden="1">
      <c r="C34" s="188" t="s">
        <v>188</v>
      </c>
      <c r="D34" s="189">
        <v>1</v>
      </c>
      <c r="E34" s="190">
        <v>2314934</v>
      </c>
      <c r="F34" s="191">
        <v>632.96484255954954</v>
      </c>
      <c r="G34" s="191">
        <v>358.57791727140909</v>
      </c>
      <c r="H34" s="192">
        <f t="shared" ref="H34:H40" si="8">0.53*F34*E34</f>
        <v>776594072.4682467</v>
      </c>
      <c r="I34" s="192">
        <f t="shared" ref="I34:I40" si="9">G34*E34</f>
        <v>830084212.34077215</v>
      </c>
      <c r="J34" s="192">
        <f t="shared" ref="J34:J40" si="10">H34+I34</f>
        <v>1606678284.8090189</v>
      </c>
    </row>
    <row r="35" spans="3:11" hidden="1">
      <c r="C35" s="181" t="s">
        <v>205</v>
      </c>
      <c r="D35" s="182">
        <v>9.0268259252007058E-2</v>
      </c>
      <c r="E35" s="183">
        <f t="shared" ref="E35:E40" si="11">$E$20*D35</f>
        <v>210416.48580379871</v>
      </c>
      <c r="F35" s="193">
        <v>503.74769586304632</v>
      </c>
      <c r="G35" s="193">
        <v>307.26110274677552</v>
      </c>
      <c r="H35" s="194">
        <f t="shared" si="8"/>
        <v>56178314.544489399</v>
      </c>
      <c r="I35" s="194">
        <f t="shared" si="9"/>
        <v>64652801.464176431</v>
      </c>
      <c r="J35" s="194">
        <f t="shared" si="10"/>
        <v>120831116.00866583</v>
      </c>
    </row>
    <row r="36" spans="3:11" hidden="1">
      <c r="C36" s="181" t="s">
        <v>55</v>
      </c>
      <c r="D36" s="182">
        <v>8.8505972195026428E-2</v>
      </c>
      <c r="E36" s="183">
        <f t="shared" si="11"/>
        <v>206308.57176424513</v>
      </c>
      <c r="F36" s="193">
        <v>509.87635390042396</v>
      </c>
      <c r="G36" s="193">
        <v>336.48855953544739</v>
      </c>
      <c r="H36" s="194">
        <f t="shared" si="8"/>
        <v>55751687.045265354</v>
      </c>
      <c r="I36" s="194">
        <f t="shared" si="9"/>
        <v>69420474.132766321</v>
      </c>
      <c r="J36" s="194">
        <f t="shared" si="10"/>
        <v>125172161.17803168</v>
      </c>
    </row>
    <row r="37" spans="3:11" hidden="1">
      <c r="C37" s="181" t="s">
        <v>56</v>
      </c>
      <c r="D37" s="182">
        <v>0.26297239083610729</v>
      </c>
      <c r="E37" s="183">
        <f t="shared" si="11"/>
        <v>612992.06168004696</v>
      </c>
      <c r="F37" s="193">
        <v>612.8409804221875</v>
      </c>
      <c r="G37" s="193">
        <v>319.25185667431202</v>
      </c>
      <c r="H37" s="194">
        <f t="shared" si="8"/>
        <v>199103327.71763957</v>
      </c>
      <c r="I37" s="194">
        <f t="shared" si="9"/>
        <v>195698853.81796938</v>
      </c>
      <c r="J37" s="194">
        <f t="shared" si="10"/>
        <v>394802181.53560895</v>
      </c>
    </row>
    <row r="38" spans="3:11" hidden="1">
      <c r="C38" s="181" t="s">
        <v>58</v>
      </c>
      <c r="D38" s="182">
        <v>0.10064617192089288</v>
      </c>
      <c r="E38" s="183">
        <f t="shared" si="11"/>
        <v>234607.53514783629</v>
      </c>
      <c r="F38" s="193">
        <v>624.6166723722223</v>
      </c>
      <c r="G38" s="193">
        <v>335.7024307513949</v>
      </c>
      <c r="H38" s="194">
        <f t="shared" si="8"/>
        <v>77666082.296270058</v>
      </c>
      <c r="I38" s="194">
        <f t="shared" si="9"/>
        <v>78758319.821721956</v>
      </c>
      <c r="J38" s="194">
        <f t="shared" si="10"/>
        <v>156424402.11799201</v>
      </c>
    </row>
    <row r="39" spans="3:11" hidden="1">
      <c r="C39" s="181" t="s">
        <v>59</v>
      </c>
      <c r="D39" s="182">
        <v>0.20090072449579008</v>
      </c>
      <c r="E39" s="183">
        <f t="shared" si="11"/>
        <v>468302.20050910511</v>
      </c>
      <c r="F39" s="193">
        <v>654.84884662665013</v>
      </c>
      <c r="G39" s="193">
        <v>368.52753667100774</v>
      </c>
      <c r="H39" s="194">
        <f t="shared" si="8"/>
        <v>162533592.61433816</v>
      </c>
      <c r="I39" s="194">
        <f t="shared" si="9"/>
        <v>172582256.37123284</v>
      </c>
      <c r="J39" s="194">
        <f t="shared" si="10"/>
        <v>335115848.98557103</v>
      </c>
    </row>
    <row r="40" spans="3:11" hidden="1">
      <c r="C40" s="181" t="s">
        <v>206</v>
      </c>
      <c r="D40" s="182">
        <v>0.25670648130017626</v>
      </c>
      <c r="E40" s="183">
        <f t="shared" si="11"/>
        <v>598386.1450949678</v>
      </c>
      <c r="F40" s="193">
        <v>715.05674021183381</v>
      </c>
      <c r="G40" s="193">
        <v>417.39648337458482</v>
      </c>
      <c r="H40" s="194">
        <f t="shared" si="8"/>
        <v>226776424.53875256</v>
      </c>
      <c r="I40" s="194">
        <f t="shared" si="9"/>
        <v>249764272.66271362</v>
      </c>
      <c r="J40" s="194">
        <f t="shared" si="10"/>
        <v>476540697.2014662</v>
      </c>
    </row>
    <row r="41" spans="3:11" ht="12.75" hidden="1" customHeight="1">
      <c r="C41" s="435" t="s">
        <v>208</v>
      </c>
      <c r="D41" s="435"/>
      <c r="E41" s="435"/>
      <c r="F41" s="435"/>
      <c r="G41" s="435"/>
      <c r="H41" s="435"/>
      <c r="I41" s="435"/>
      <c r="J41" s="435"/>
    </row>
    <row r="42" spans="3:11" hidden="1"/>
    <row r="45" spans="3:11" ht="18" customHeight="1">
      <c r="C45" s="436" t="s">
        <v>194</v>
      </c>
      <c r="D45" s="436"/>
      <c r="E45" s="436"/>
      <c r="F45" s="436"/>
      <c r="G45" s="436"/>
      <c r="H45" s="436"/>
      <c r="I45" s="436"/>
      <c r="J45" s="436"/>
    </row>
    <row r="46" spans="3:11" ht="18" customHeight="1">
      <c r="C46" s="430" t="s">
        <v>209</v>
      </c>
      <c r="D46" s="430"/>
      <c r="E46" s="430"/>
      <c r="F46" s="430"/>
      <c r="G46" s="430"/>
      <c r="H46" s="430"/>
      <c r="I46" s="430"/>
      <c r="J46" s="430"/>
    </row>
    <row r="47" spans="3:11">
      <c r="C47" s="431" t="s">
        <v>195</v>
      </c>
      <c r="D47" s="432" t="s">
        <v>196</v>
      </c>
      <c r="E47" s="431" t="s">
        <v>197</v>
      </c>
      <c r="F47" s="433" t="s">
        <v>198</v>
      </c>
      <c r="G47" s="433"/>
      <c r="H47" s="434" t="s">
        <v>199</v>
      </c>
      <c r="I47" s="434"/>
      <c r="J47" s="434"/>
    </row>
    <row r="48" spans="3:11" ht="38.25">
      <c r="C48" s="431"/>
      <c r="D48" s="432"/>
      <c r="E48" s="431"/>
      <c r="F48" s="161" t="s">
        <v>200</v>
      </c>
      <c r="G48" s="161" t="s">
        <v>201</v>
      </c>
      <c r="H48" s="162" t="s">
        <v>202</v>
      </c>
      <c r="I48" s="162" t="s">
        <v>203</v>
      </c>
      <c r="J48" s="163" t="s">
        <v>204</v>
      </c>
    </row>
    <row r="49" spans="3:13" ht="15" customHeight="1">
      <c r="C49" s="164" t="s">
        <v>188</v>
      </c>
      <c r="D49" s="165">
        <v>1</v>
      </c>
      <c r="E49" s="166">
        <v>4831325</v>
      </c>
      <c r="F49" s="167">
        <f>'estimación de ingresos por merc'!E100</f>
        <v>653.13452385656899</v>
      </c>
      <c r="G49" s="167">
        <f>'estimación de ingresos por merc'!F100</f>
        <v>359.88552289794779</v>
      </c>
      <c r="H49" s="166">
        <f t="shared" ref="H49:H55" si="12">0.53*F49*E49</f>
        <v>1672417731.3398094</v>
      </c>
      <c r="I49" s="166">
        <f t="shared" ref="I49:I55" si="13">G49*E49</f>
        <v>1738723923.9149277</v>
      </c>
      <c r="J49" s="166">
        <f t="shared" ref="J49:J55" si="14">H49+I49</f>
        <v>3411141655.2547369</v>
      </c>
    </row>
    <row r="50" spans="3:13" ht="15" customHeight="1">
      <c r="C50" s="168" t="s">
        <v>205</v>
      </c>
      <c r="D50" s="169">
        <v>0.10540411286465805</v>
      </c>
      <c r="E50" s="170">
        <f>$E$49*D50</f>
        <v>509241.52558584407</v>
      </c>
      <c r="F50" s="83">
        <v>545.47159581105814</v>
      </c>
      <c r="G50" s="83">
        <v>326.5166619592315</v>
      </c>
      <c r="H50" s="171">
        <f t="shared" si="12"/>
        <v>147221697.43572113</v>
      </c>
      <c r="I50" s="171">
        <f t="shared" si="13"/>
        <v>166275843.06531638</v>
      </c>
      <c r="J50" s="171">
        <f t="shared" si="14"/>
        <v>313497540.50103748</v>
      </c>
      <c r="L50" s="195"/>
    </row>
    <row r="51" spans="3:13" ht="15" customHeight="1">
      <c r="C51" s="168" t="s">
        <v>55</v>
      </c>
      <c r="D51" s="169">
        <v>0.1024390243902439</v>
      </c>
      <c r="E51" s="170">
        <f t="shared" ref="E51:E55" si="15">$E$49*D51</f>
        <v>494916.21951219509</v>
      </c>
      <c r="F51" s="83">
        <v>554.6944637384612</v>
      </c>
      <c r="G51" s="83">
        <v>326.02275232581161</v>
      </c>
      <c r="H51" s="171">
        <f t="shared" si="12"/>
        <v>145499462.0982253</v>
      </c>
      <c r="I51" s="171">
        <f t="shared" si="13"/>
        <v>161353948.0560514</v>
      </c>
      <c r="J51" s="171">
        <f t="shared" si="14"/>
        <v>306853410.15427673</v>
      </c>
      <c r="L51" s="195"/>
    </row>
    <row r="52" spans="3:13" ht="15" customHeight="1">
      <c r="C52" s="168" t="s">
        <v>56</v>
      </c>
      <c r="D52" s="169">
        <v>0.29526542324246768</v>
      </c>
      <c r="E52" s="170">
        <f t="shared" si="15"/>
        <v>1426523.2209469152</v>
      </c>
      <c r="F52" s="83">
        <v>644.98952051046604</v>
      </c>
      <c r="G52" s="83">
        <v>329.58999698645226</v>
      </c>
      <c r="H52" s="171">
        <f t="shared" si="12"/>
        <v>487649039.98606616</v>
      </c>
      <c r="I52" s="171">
        <f t="shared" si="13"/>
        <v>470167784.09299797</v>
      </c>
      <c r="J52" s="171">
        <f t="shared" si="14"/>
        <v>957816824.07906413</v>
      </c>
      <c r="L52" s="195"/>
    </row>
    <row r="53" spans="3:13" ht="15" customHeight="1">
      <c r="C53" s="168" t="s">
        <v>58</v>
      </c>
      <c r="D53" s="169">
        <v>0.1068388330942133</v>
      </c>
      <c r="E53" s="170">
        <f t="shared" si="15"/>
        <v>516173.12529890006</v>
      </c>
      <c r="F53" s="83">
        <v>663.34808084521558</v>
      </c>
      <c r="G53" s="83">
        <v>359.55704463253602</v>
      </c>
      <c r="H53" s="171">
        <f t="shared" si="12"/>
        <v>181473299.58697823</v>
      </c>
      <c r="I53" s="171">
        <f t="shared" si="13"/>
        <v>185593683.45121223</v>
      </c>
      <c r="J53" s="171">
        <f t="shared" si="14"/>
        <v>367066983.03819048</v>
      </c>
      <c r="L53" s="195"/>
    </row>
    <row r="54" spans="3:13" ht="15" customHeight="1">
      <c r="C54" s="168" t="s">
        <v>59</v>
      </c>
      <c r="D54" s="169">
        <v>0.18995695839311333</v>
      </c>
      <c r="E54" s="170">
        <f t="shared" si="15"/>
        <v>917743.80200860824</v>
      </c>
      <c r="F54" s="83">
        <v>672.32214139396024</v>
      </c>
      <c r="G54" s="83">
        <v>383.77970444647974</v>
      </c>
      <c r="H54" s="171">
        <f t="shared" si="12"/>
        <v>327020323.45525497</v>
      </c>
      <c r="I54" s="171">
        <f t="shared" si="13"/>
        <v>352211445.09245229</v>
      </c>
      <c r="J54" s="171">
        <f t="shared" si="14"/>
        <v>679231768.54770732</v>
      </c>
      <c r="L54" s="195"/>
    </row>
    <row r="55" spans="3:13" ht="15" customHeight="1">
      <c r="C55" s="168" t="s">
        <v>206</v>
      </c>
      <c r="D55" s="169">
        <v>0.20009564801530369</v>
      </c>
      <c r="E55" s="170">
        <f t="shared" si="15"/>
        <v>966727.10664753709</v>
      </c>
      <c r="F55" s="83">
        <v>732.36064647773526</v>
      </c>
      <c r="G55" s="83">
        <v>408.30990845682669</v>
      </c>
      <c r="H55" s="171">
        <f t="shared" si="12"/>
        <v>375236231.05972862</v>
      </c>
      <c r="I55" s="171">
        <f t="shared" si="13"/>
        <v>394724256.41798878</v>
      </c>
      <c r="J55" s="171">
        <f t="shared" si="14"/>
        <v>769960487.4777174</v>
      </c>
      <c r="L55" s="195"/>
    </row>
    <row r="56" spans="3:13" ht="15" customHeight="1">
      <c r="C56" s="414" t="s">
        <v>207</v>
      </c>
      <c r="D56" s="414"/>
      <c r="E56" s="414"/>
      <c r="F56" s="414"/>
      <c r="G56" s="414"/>
      <c r="H56" s="414"/>
      <c r="I56" s="414"/>
      <c r="J56" s="414"/>
    </row>
    <row r="60" spans="3:13" ht="15.75">
      <c r="C60" s="430" t="s">
        <v>210</v>
      </c>
      <c r="D60" s="430"/>
      <c r="E60" s="430"/>
      <c r="F60" s="430"/>
      <c r="G60" s="430"/>
      <c r="H60" s="430"/>
      <c r="I60" s="430"/>
      <c r="J60" s="430"/>
    </row>
    <row r="61" spans="3:13">
      <c r="C61" s="431" t="s">
        <v>195</v>
      </c>
      <c r="D61" s="432" t="s">
        <v>196</v>
      </c>
      <c r="E61" s="431" t="s">
        <v>197</v>
      </c>
      <c r="F61" s="433" t="s">
        <v>198</v>
      </c>
      <c r="G61" s="433"/>
      <c r="H61" s="434" t="s">
        <v>199</v>
      </c>
      <c r="I61" s="434"/>
      <c r="J61" s="434"/>
    </row>
    <row r="62" spans="3:13" ht="38.25">
      <c r="C62" s="431"/>
      <c r="D62" s="432"/>
      <c r="E62" s="431"/>
      <c r="F62" s="161" t="s">
        <v>200</v>
      </c>
      <c r="G62" s="161" t="s">
        <v>201</v>
      </c>
      <c r="H62" s="162" t="s">
        <v>202</v>
      </c>
      <c r="I62" s="162" t="s">
        <v>203</v>
      </c>
      <c r="J62" s="163" t="s">
        <v>204</v>
      </c>
    </row>
    <row r="63" spans="3:13">
      <c r="C63" s="164" t="s">
        <v>188</v>
      </c>
      <c r="D63" s="165">
        <v>1</v>
      </c>
      <c r="E63" s="166">
        <v>1258354</v>
      </c>
      <c r="F63" s="167">
        <f>'estimación de ingresos por merc'!E124</f>
        <v>699.9908758294398</v>
      </c>
      <c r="G63" s="167">
        <f>'estimación de ingresos por merc'!F124</f>
        <v>344.83763827607117</v>
      </c>
      <c r="H63" s="166">
        <f t="shared" ref="H63:H69" si="16">0.53*F63*E63</f>
        <v>466843248.83864379</v>
      </c>
      <c r="I63" s="166">
        <f t="shared" ref="I63:I69" si="17">G63*E63</f>
        <v>433927821.47524726</v>
      </c>
      <c r="J63" s="166">
        <f t="shared" ref="J63:J69" si="18">H63+I63</f>
        <v>900771070.31389105</v>
      </c>
      <c r="M63" s="195"/>
    </row>
    <row r="64" spans="3:13" hidden="1">
      <c r="C64" s="168" t="s">
        <v>205</v>
      </c>
      <c r="D64" s="169">
        <v>7.6481835564053538E-2</v>
      </c>
      <c r="E64" s="170">
        <f>$E$49*D64</f>
        <v>369508.60420650098</v>
      </c>
      <c r="F64" s="196">
        <v>545.47159581105814</v>
      </c>
      <c r="G64" s="196">
        <v>326.5166619592315</v>
      </c>
      <c r="H64" s="171">
        <f t="shared" si="16"/>
        <v>106824917.4412915</v>
      </c>
      <c r="I64" s="171">
        <f t="shared" si="17"/>
        <v>120650716.01072155</v>
      </c>
      <c r="J64" s="171">
        <f t="shared" si="18"/>
        <v>227475633.45201305</v>
      </c>
    </row>
    <row r="65" spans="3:10" hidden="1">
      <c r="C65" s="168" t="s">
        <v>55</v>
      </c>
      <c r="D65" s="169">
        <v>7.418738049713193E-2</v>
      </c>
      <c r="E65" s="170">
        <f t="shared" ref="E65:E69" si="19">$E$49*D65</f>
        <v>358423.34608030593</v>
      </c>
      <c r="F65" s="196">
        <v>554.6944637384612</v>
      </c>
      <c r="G65" s="196">
        <v>326.02275232581161</v>
      </c>
      <c r="H65" s="171">
        <f t="shared" si="16"/>
        <v>105372186.24504089</v>
      </c>
      <c r="I65" s="171">
        <f t="shared" si="17"/>
        <v>116854165.78692824</v>
      </c>
      <c r="J65" s="171">
        <f t="shared" si="18"/>
        <v>222226352.03196913</v>
      </c>
    </row>
    <row r="66" spans="3:10" hidden="1">
      <c r="C66" s="168" t="s">
        <v>56</v>
      </c>
      <c r="D66" s="169">
        <v>0.24856596558317401</v>
      </c>
      <c r="E66" s="170">
        <f t="shared" si="19"/>
        <v>1200902.9636711283</v>
      </c>
      <c r="F66" s="196">
        <v>644.98952051046604</v>
      </c>
      <c r="G66" s="196">
        <v>329.58999698645226</v>
      </c>
      <c r="H66" s="171">
        <f t="shared" si="16"/>
        <v>410522008.16045451</v>
      </c>
      <c r="I66" s="171">
        <f t="shared" si="17"/>
        <v>395805604.17738873</v>
      </c>
      <c r="J66" s="171">
        <f t="shared" si="18"/>
        <v>806327612.33784318</v>
      </c>
    </row>
    <row r="67" spans="3:10" hidden="1">
      <c r="C67" s="168" t="s">
        <v>58</v>
      </c>
      <c r="D67" s="169">
        <v>9.2925430210325052E-2</v>
      </c>
      <c r="E67" s="170">
        <f t="shared" si="19"/>
        <v>448952.95411089866</v>
      </c>
      <c r="F67" s="196">
        <v>663.34808084521558</v>
      </c>
      <c r="G67" s="196">
        <v>359.55704463253602</v>
      </c>
      <c r="H67" s="171">
        <f t="shared" si="16"/>
        <v>157840402.66460502</v>
      </c>
      <c r="I67" s="171">
        <f t="shared" si="17"/>
        <v>161424197.35916129</v>
      </c>
      <c r="J67" s="171">
        <f t="shared" si="18"/>
        <v>319264600.02376628</v>
      </c>
    </row>
    <row r="68" spans="3:10" hidden="1">
      <c r="C68" s="168" t="s">
        <v>59</v>
      </c>
      <c r="D68" s="169">
        <v>0.20879541108986618</v>
      </c>
      <c r="E68" s="170">
        <f t="shared" si="19"/>
        <v>1008758.4894837477</v>
      </c>
      <c r="F68" s="196">
        <v>672.32214139396024</v>
      </c>
      <c r="G68" s="196">
        <v>383.77970444647974</v>
      </c>
      <c r="H68" s="171">
        <f t="shared" si="16"/>
        <v>359451653.93349653</v>
      </c>
      <c r="I68" s="171">
        <f t="shared" si="17"/>
        <v>387141034.95195007</v>
      </c>
      <c r="J68" s="171">
        <f t="shared" si="18"/>
        <v>746592688.88544655</v>
      </c>
    </row>
    <row r="69" spans="3:10" hidden="1">
      <c r="C69" s="168" t="s">
        <v>206</v>
      </c>
      <c r="D69" s="169">
        <v>0.29904397705544933</v>
      </c>
      <c r="E69" s="170">
        <f t="shared" si="19"/>
        <v>1444778.6424474188</v>
      </c>
      <c r="F69" s="196">
        <v>732.36064647773526</v>
      </c>
      <c r="G69" s="196">
        <v>408.30990845682669</v>
      </c>
      <c r="H69" s="171">
        <f t="shared" si="16"/>
        <v>560792480.91800869</v>
      </c>
      <c r="I69" s="171">
        <f t="shared" si="17"/>
        <v>589917435.23808384</v>
      </c>
      <c r="J69" s="171">
        <f t="shared" si="18"/>
        <v>1150709916.1560926</v>
      </c>
    </row>
    <row r="70" spans="3:10">
      <c r="C70" s="414" t="s">
        <v>207</v>
      </c>
      <c r="D70" s="414"/>
      <c r="E70" s="414"/>
      <c r="F70" s="414"/>
      <c r="G70" s="414"/>
      <c r="H70" s="414"/>
      <c r="I70" s="414"/>
      <c r="J70" s="414"/>
    </row>
    <row r="76" spans="3:10" ht="15.75">
      <c r="C76" s="430" t="s">
        <v>211</v>
      </c>
      <c r="D76" s="430"/>
      <c r="E76" s="430"/>
      <c r="F76" s="430"/>
      <c r="G76" s="430"/>
      <c r="H76" s="430"/>
      <c r="I76" s="430"/>
      <c r="J76" s="430"/>
    </row>
    <row r="77" spans="3:10">
      <c r="C77" s="431" t="s">
        <v>195</v>
      </c>
      <c r="D77" s="432" t="s">
        <v>196</v>
      </c>
      <c r="E77" s="431" t="s">
        <v>197</v>
      </c>
      <c r="F77" s="433" t="s">
        <v>198</v>
      </c>
      <c r="G77" s="433"/>
      <c r="H77" s="434" t="s">
        <v>199</v>
      </c>
      <c r="I77" s="434"/>
      <c r="J77" s="434"/>
    </row>
    <row r="78" spans="3:10" ht="38.25">
      <c r="C78" s="431"/>
      <c r="D78" s="432"/>
      <c r="E78" s="431"/>
      <c r="F78" s="161" t="s">
        <v>200</v>
      </c>
      <c r="G78" s="161" t="s">
        <v>201</v>
      </c>
      <c r="H78" s="162" t="s">
        <v>202</v>
      </c>
      <c r="I78" s="162" t="s">
        <v>203</v>
      </c>
      <c r="J78" s="163" t="s">
        <v>204</v>
      </c>
    </row>
    <row r="79" spans="3:10">
      <c r="C79" s="164" t="s">
        <v>188</v>
      </c>
      <c r="D79" s="165">
        <v>1</v>
      </c>
      <c r="E79" s="197">
        <v>1156145</v>
      </c>
      <c r="F79" s="167">
        <f>'Evolución gasto (nacionalidad) '!AF20</f>
        <v>666.65319334545507</v>
      </c>
      <c r="G79" s="167">
        <f>'Evolución gasto (nacionalidad) '!AG20</f>
        <v>361.16874285410671</v>
      </c>
      <c r="H79" s="166">
        <f>0.53*F79*E79</f>
        <v>408496310.79680204</v>
      </c>
      <c r="I79" s="166">
        <f t="shared" ref="I79" si="20">G79*E79</f>
        <v>417563436.20706123</v>
      </c>
      <c r="J79" s="166">
        <f t="shared" ref="J79" si="21">H79+I79</f>
        <v>826059747.00386333</v>
      </c>
    </row>
  </sheetData>
  <mergeCells count="45">
    <mergeCell ref="C3:J3"/>
    <mergeCell ref="C4:J4"/>
    <mergeCell ref="C5:C6"/>
    <mergeCell ref="D5:D6"/>
    <mergeCell ref="E5:E6"/>
    <mergeCell ref="F5:G5"/>
    <mergeCell ref="H5:J5"/>
    <mergeCell ref="C14:J14"/>
    <mergeCell ref="C16:J16"/>
    <mergeCell ref="C17:J17"/>
    <mergeCell ref="C18:C19"/>
    <mergeCell ref="D18:D19"/>
    <mergeCell ref="E18:E19"/>
    <mergeCell ref="F18:G18"/>
    <mergeCell ref="H18:J18"/>
    <mergeCell ref="C27:J27"/>
    <mergeCell ref="C30:J30"/>
    <mergeCell ref="C31:J31"/>
    <mergeCell ref="C32:C33"/>
    <mergeCell ref="D32:D33"/>
    <mergeCell ref="E32:E33"/>
    <mergeCell ref="F32:G32"/>
    <mergeCell ref="H32:J32"/>
    <mergeCell ref="C41:J41"/>
    <mergeCell ref="C45:J45"/>
    <mergeCell ref="C46:J46"/>
    <mergeCell ref="C47:C48"/>
    <mergeCell ref="D47:D48"/>
    <mergeCell ref="E47:E48"/>
    <mergeCell ref="F47:G47"/>
    <mergeCell ref="H47:J47"/>
    <mergeCell ref="C56:J56"/>
    <mergeCell ref="C60:J60"/>
    <mergeCell ref="C61:C62"/>
    <mergeCell ref="D61:D62"/>
    <mergeCell ref="E61:E62"/>
    <mergeCell ref="F61:G61"/>
    <mergeCell ref="H61:J61"/>
    <mergeCell ref="C70:J70"/>
    <mergeCell ref="C76:J76"/>
    <mergeCell ref="C77:C78"/>
    <mergeCell ref="D77:D78"/>
    <mergeCell ref="E77:E78"/>
    <mergeCell ref="F77:G77"/>
    <mergeCell ref="H77:J7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24"/>
  <sheetViews>
    <sheetView showGridLines="0" zoomScaleNormal="100" workbookViewId="0">
      <selection activeCell="A17" sqref="A17:XFD27"/>
    </sheetView>
  </sheetViews>
  <sheetFormatPr baseColWidth="10" defaultColWidth="9.42578125" defaultRowHeight="12.75"/>
  <cols>
    <col min="1" max="1" width="16.28515625" customWidth="1"/>
    <col min="2" max="2" width="18.140625" customWidth="1"/>
    <col min="3" max="6" width="6.7109375" customWidth="1"/>
    <col min="7" max="7" width="8.85546875" bestFit="1" customWidth="1"/>
    <col min="8" max="8" width="9.7109375" bestFit="1" customWidth="1"/>
    <col min="9" max="9" width="8.85546875" bestFit="1" customWidth="1"/>
    <col min="10" max="10" width="10.28515625" hidden="1" customWidth="1"/>
    <col min="11" max="11" width="10.42578125" hidden="1" customWidth="1"/>
    <col min="12" max="12" width="10.5703125" hidden="1" customWidth="1"/>
    <col min="13" max="13" width="13.85546875" hidden="1" customWidth="1"/>
    <col min="14" max="14" width="13.42578125" hidden="1" customWidth="1"/>
    <col min="15" max="17" width="9.42578125" hidden="1" customWidth="1"/>
    <col min="18" max="18" width="9" hidden="1" customWidth="1"/>
    <col min="19" max="20" width="13.85546875" bestFit="1" customWidth="1"/>
    <col min="21" max="22" width="13.85546875" customWidth="1"/>
  </cols>
  <sheetData>
    <row r="2" spans="2:24" ht="77.25" customHeight="1"/>
    <row r="3" spans="2:24" ht="18" customHeight="1">
      <c r="B3" s="404" t="s">
        <v>51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</row>
    <row r="4" spans="2:24" ht="15" customHeight="1">
      <c r="B4" s="6"/>
      <c r="C4" s="7">
        <v>2007</v>
      </c>
      <c r="D4" s="7">
        <v>2008</v>
      </c>
      <c r="E4" s="7">
        <v>2009</v>
      </c>
      <c r="F4" s="7">
        <v>2010</v>
      </c>
      <c r="G4" s="8" t="s">
        <v>547</v>
      </c>
      <c r="H4" s="8" t="s">
        <v>548</v>
      </c>
      <c r="I4" s="8" t="s">
        <v>354</v>
      </c>
      <c r="J4" s="8" t="s">
        <v>144</v>
      </c>
      <c r="K4" s="8" t="s">
        <v>145</v>
      </c>
      <c r="L4" s="8" t="s">
        <v>565</v>
      </c>
      <c r="M4" s="8" t="s">
        <v>162</v>
      </c>
      <c r="N4" s="8" t="s">
        <v>163</v>
      </c>
      <c r="O4" s="8" t="s">
        <v>274</v>
      </c>
      <c r="P4" s="8" t="s">
        <v>233</v>
      </c>
      <c r="Q4" s="8" t="s">
        <v>234</v>
      </c>
      <c r="R4" s="8" t="s">
        <v>275</v>
      </c>
      <c r="S4" s="7" t="s">
        <v>52</v>
      </c>
      <c r="T4" s="7" t="s">
        <v>1</v>
      </c>
      <c r="U4" s="8" t="s">
        <v>53</v>
      </c>
    </row>
    <row r="5" spans="2:24" ht="15" customHeight="1">
      <c r="B5" s="9" t="s">
        <v>54</v>
      </c>
      <c r="C5" s="10">
        <v>12.1181818181818</v>
      </c>
      <c r="D5" s="10">
        <v>11.972727272727273</v>
      </c>
      <c r="E5" s="10">
        <v>9.7727272727272734</v>
      </c>
      <c r="F5" s="10">
        <v>10.018181818181818</v>
      </c>
      <c r="G5" s="11">
        <f t="shared" ref="G5:I11" si="0">D5/C5-1</f>
        <v>-1.200300075018601E-2</v>
      </c>
      <c r="H5" s="11">
        <f t="shared" si="0"/>
        <v>-0.18375094912680323</v>
      </c>
      <c r="I5" s="11">
        <f t="shared" si="0"/>
        <v>2.5116279069767211E-2</v>
      </c>
      <c r="J5" s="12">
        <v>7.2346786248131538</v>
      </c>
      <c r="K5" s="12">
        <v>5.9768734044150778</v>
      </c>
      <c r="L5" s="13">
        <f>K5/J5-1</f>
        <v>-0.17385778769551918</v>
      </c>
      <c r="M5" s="12">
        <v>8.8649851632047483</v>
      </c>
      <c r="N5" s="12">
        <v>8.5008297990042418</v>
      </c>
      <c r="O5" s="13">
        <f>N5/M5-1</f>
        <v>-4.1077944011906453E-2</v>
      </c>
      <c r="P5" s="12">
        <v>11.338947882338582</v>
      </c>
      <c r="Q5" s="12">
        <v>11.402550091074682</v>
      </c>
      <c r="R5" s="13">
        <f>Q5/P5-1</f>
        <v>5.6091807984377517E-3</v>
      </c>
      <c r="S5" s="10">
        <v>6.0899653979238755</v>
      </c>
      <c r="T5" s="10">
        <v>7.4738415545590433</v>
      </c>
      <c r="U5" s="11">
        <f>T5/S5-1</f>
        <v>0.22723875526566117</v>
      </c>
    </row>
    <row r="6" spans="2:24" ht="15" customHeight="1">
      <c r="B6" s="9" t="s">
        <v>55</v>
      </c>
      <c r="C6" s="10">
        <v>10.7454545454545</v>
      </c>
      <c r="D6" s="10">
        <v>10.527272727272727</v>
      </c>
      <c r="E6" s="10">
        <v>9.9727272727272727</v>
      </c>
      <c r="F6" s="10">
        <v>9.7363636363636363</v>
      </c>
      <c r="G6" s="11">
        <f t="shared" si="0"/>
        <v>-2.0304568527914624E-2</v>
      </c>
      <c r="H6" s="11">
        <f t="shared" si="0"/>
        <v>-5.2677029360967187E-2</v>
      </c>
      <c r="I6" s="11">
        <f t="shared" si="0"/>
        <v>-2.370100273473108E-2</v>
      </c>
      <c r="J6" s="12">
        <v>7.9372197309417043</v>
      </c>
      <c r="K6" s="12">
        <v>6.9079441357561198</v>
      </c>
      <c r="L6" s="13">
        <f t="shared" ref="L6:L11" si="1">K6/J6-1</f>
        <v>-0.12967709476066969</v>
      </c>
      <c r="M6" s="12">
        <v>9.068991097922849</v>
      </c>
      <c r="N6" s="12">
        <v>8.3348699981560017</v>
      </c>
      <c r="O6" s="13">
        <f t="shared" ref="O6:O11" si="2">N6/M6-1</f>
        <v>-8.0948486092900618E-2</v>
      </c>
      <c r="P6" s="12">
        <v>10.83852068839253</v>
      </c>
      <c r="Q6" s="12">
        <v>10.321797207043108</v>
      </c>
      <c r="R6" s="13">
        <f t="shared" ref="R6:R11" si="3">Q6/P6-1</f>
        <v>-4.7674723904232108E-2</v>
      </c>
      <c r="S6" s="10">
        <v>5.3979238754325261</v>
      </c>
      <c r="T6" s="10">
        <v>7.2496263079222718</v>
      </c>
      <c r="U6" s="11">
        <f t="shared" ref="U6:U11" si="4">T6/S6-1</f>
        <v>0.34303974550611316</v>
      </c>
      <c r="W6" s="14"/>
      <c r="X6" s="14"/>
    </row>
    <row r="7" spans="2:24" ht="15" customHeight="1">
      <c r="B7" s="9" t="s">
        <v>56</v>
      </c>
      <c r="C7" s="10">
        <v>28.472727272727301</v>
      </c>
      <c r="D7" s="10">
        <v>27.436363636363637</v>
      </c>
      <c r="E7" s="10">
        <v>25.672727272727272</v>
      </c>
      <c r="F7" s="10">
        <v>28.063636363636363</v>
      </c>
      <c r="G7" s="11">
        <f t="shared" si="0"/>
        <v>-3.6398467432951165E-2</v>
      </c>
      <c r="H7" s="11">
        <f t="shared" si="0"/>
        <v>-6.4280980781974861E-2</v>
      </c>
      <c r="I7" s="11">
        <f t="shared" si="0"/>
        <v>9.3130311614730843E-2</v>
      </c>
      <c r="J7" s="12">
        <v>23.27354260089686</v>
      </c>
      <c r="K7" s="12">
        <v>23.742303649196575</v>
      </c>
      <c r="L7" s="13">
        <f t="shared" si="1"/>
        <v>2.0141370668754544E-2</v>
      </c>
      <c r="M7" s="12">
        <v>23.571958456973295</v>
      </c>
      <c r="N7" s="12">
        <v>24.764890282131663</v>
      </c>
      <c r="O7" s="13">
        <f t="shared" si="2"/>
        <v>5.0608091276584721E-2</v>
      </c>
      <c r="P7" s="12">
        <v>26.180886122299523</v>
      </c>
      <c r="Q7" s="12">
        <v>27.905282331511838</v>
      </c>
      <c r="R7" s="13">
        <f t="shared" si="3"/>
        <v>6.5864699963060547E-2</v>
      </c>
      <c r="S7" s="10">
        <v>22.249134948096884</v>
      </c>
      <c r="T7" s="10">
        <v>24.28998505231689</v>
      </c>
      <c r="U7" s="11">
        <f t="shared" si="4"/>
        <v>9.1727166426062379E-2</v>
      </c>
      <c r="W7" s="405" t="s">
        <v>57</v>
      </c>
      <c r="X7" s="15"/>
    </row>
    <row r="8" spans="2:24" ht="15" customHeight="1">
      <c r="B8" s="9" t="s">
        <v>58</v>
      </c>
      <c r="C8" s="10">
        <v>10.2272727272727</v>
      </c>
      <c r="D8" s="10">
        <v>9.8454545454545457</v>
      </c>
      <c r="E8" s="10">
        <v>10.190909090909091</v>
      </c>
      <c r="F8" s="10">
        <v>10.154545454545454</v>
      </c>
      <c r="G8" s="11">
        <f t="shared" si="0"/>
        <v>-3.7333333333330776E-2</v>
      </c>
      <c r="H8" s="11">
        <f t="shared" si="0"/>
        <v>3.5087719298245723E-2</v>
      </c>
      <c r="I8" s="11">
        <f t="shared" si="0"/>
        <v>-3.5682426404995971E-3</v>
      </c>
      <c r="J8" s="12">
        <v>10.119581464872944</v>
      </c>
      <c r="K8" s="12">
        <v>9.85132902838264</v>
      </c>
      <c r="L8" s="13">
        <f t="shared" si="1"/>
        <v>-2.6508254063812853E-2</v>
      </c>
      <c r="M8" s="12">
        <v>9.7551928783382795</v>
      </c>
      <c r="N8" s="12">
        <v>9.4781486262216479</v>
      </c>
      <c r="O8" s="13">
        <f t="shared" si="2"/>
        <v>-2.8399669342450196E-2</v>
      </c>
      <c r="P8" s="12">
        <v>10.155010374710118</v>
      </c>
      <c r="Q8" s="12">
        <v>10.066788099574985</v>
      </c>
      <c r="R8" s="13">
        <f t="shared" si="3"/>
        <v>-8.6875613002661556E-3</v>
      </c>
      <c r="S8" s="10">
        <v>9.2041522491349479</v>
      </c>
      <c r="T8" s="10">
        <v>9.0807174887892383</v>
      </c>
      <c r="U8" s="11">
        <f>T8/S8-1</f>
        <v>-1.341076907515415E-2</v>
      </c>
      <c r="W8" s="405"/>
      <c r="X8" s="15"/>
    </row>
    <row r="9" spans="2:24" ht="15" customHeight="1">
      <c r="B9" s="9" t="s">
        <v>59</v>
      </c>
      <c r="C9" s="10">
        <v>18.072727272727299</v>
      </c>
      <c r="D9" s="10">
        <v>18.336363636363636</v>
      </c>
      <c r="E9" s="10">
        <v>18.690909090909091</v>
      </c>
      <c r="F9" s="10">
        <v>18.054545454545455</v>
      </c>
      <c r="G9" s="11">
        <f t="shared" si="0"/>
        <v>1.4587525150904002E-2</v>
      </c>
      <c r="H9" s="11">
        <f t="shared" si="0"/>
        <v>1.9335647000495726E-2</v>
      </c>
      <c r="I9" s="11">
        <f t="shared" si="0"/>
        <v>-3.4046692607003881E-2</v>
      </c>
      <c r="J9" s="12">
        <v>21.01644245142003</v>
      </c>
      <c r="K9" s="12">
        <v>21.114281423637184</v>
      </c>
      <c r="L9" s="13">
        <f t="shared" si="1"/>
        <v>4.65535365670533E-3</v>
      </c>
      <c r="M9" s="12">
        <v>19.844213649851632</v>
      </c>
      <c r="N9" s="12">
        <v>18.919417296699244</v>
      </c>
      <c r="O9" s="13">
        <f t="shared" si="2"/>
        <v>-4.6602821833623187E-2</v>
      </c>
      <c r="P9" s="12">
        <v>17.490540705480289</v>
      </c>
      <c r="Q9" s="12">
        <v>16.964177292046145</v>
      </c>
      <c r="R9" s="13">
        <f t="shared" si="3"/>
        <v>-3.0094176177710708E-2</v>
      </c>
      <c r="S9" s="10">
        <v>21.038062283737023</v>
      </c>
      <c r="T9" s="10">
        <v>20.40358744394619</v>
      </c>
      <c r="U9" s="11">
        <f t="shared" si="4"/>
        <v>-3.0158425772952469E-2</v>
      </c>
      <c r="W9" s="14"/>
      <c r="X9" s="14"/>
    </row>
    <row r="10" spans="2:24" ht="15" customHeight="1">
      <c r="B10" s="9" t="s">
        <v>60</v>
      </c>
      <c r="C10" s="10">
        <v>15.2090909090909</v>
      </c>
      <c r="D10" s="10">
        <v>16.663636363636364</v>
      </c>
      <c r="E10" s="10">
        <v>20.254545454545454</v>
      </c>
      <c r="F10" s="10">
        <v>19.018181818181819</v>
      </c>
      <c r="G10" s="11">
        <f t="shared" si="0"/>
        <v>9.5636580992230158E-2</v>
      </c>
      <c r="H10" s="11">
        <f t="shared" si="0"/>
        <v>0.215493726132024</v>
      </c>
      <c r="I10" s="11">
        <f t="shared" si="0"/>
        <v>-6.1041292639138156E-2</v>
      </c>
      <c r="J10" s="12">
        <v>24.065769805680119</v>
      </c>
      <c r="K10" s="12">
        <v>26.175101366571557</v>
      </c>
      <c r="L10" s="13">
        <f t="shared" si="1"/>
        <v>8.7648622002259202E-2</v>
      </c>
      <c r="M10" s="12">
        <v>23.405044510385757</v>
      </c>
      <c r="N10" s="12">
        <v>24.174810990226813</v>
      </c>
      <c r="O10" s="13">
        <f t="shared" si="2"/>
        <v>3.2888913306679646E-2</v>
      </c>
      <c r="P10" s="12">
        <v>18.845355791529354</v>
      </c>
      <c r="Q10" s="12">
        <v>18.384942319368548</v>
      </c>
      <c r="R10" s="13">
        <f t="shared" si="3"/>
        <v>-2.4431137159413696E-2</v>
      </c>
      <c r="S10" s="10">
        <v>29.584775086505189</v>
      </c>
      <c r="T10" s="10">
        <v>29.222720478325858</v>
      </c>
      <c r="U10" s="11">
        <f t="shared" si="4"/>
        <v>-1.2237869212143537E-2</v>
      </c>
      <c r="W10" s="405" t="s">
        <v>61</v>
      </c>
      <c r="X10" s="15"/>
    </row>
    <row r="11" spans="2:24" ht="15" customHeight="1">
      <c r="B11" s="9" t="s">
        <v>62</v>
      </c>
      <c r="C11" s="10">
        <v>5.1545454545454499</v>
      </c>
      <c r="D11" s="10">
        <v>5.2181818181818178</v>
      </c>
      <c r="E11" s="10">
        <v>5.4454545454545453</v>
      </c>
      <c r="F11" s="10">
        <v>4.9545454545454541</v>
      </c>
      <c r="G11" s="11">
        <f t="shared" si="0"/>
        <v>1.2345679012346622E-2</v>
      </c>
      <c r="H11" s="11">
        <f t="shared" si="0"/>
        <v>4.355400696864109E-2</v>
      </c>
      <c r="I11" s="11">
        <f t="shared" si="0"/>
        <v>-9.0150250417362354E-2</v>
      </c>
      <c r="J11" s="12">
        <v>6.3527653213751867</v>
      </c>
      <c r="K11" s="12">
        <v>6.2321669920408471</v>
      </c>
      <c r="L11" s="13">
        <f t="shared" si="1"/>
        <v>-1.8983595841099543E-2</v>
      </c>
      <c r="M11" s="12">
        <v>5.4896142433234418</v>
      </c>
      <c r="N11" s="12">
        <v>5.8270330075603907</v>
      </c>
      <c r="O11" s="13">
        <f t="shared" si="2"/>
        <v>6.1464931647487342E-2</v>
      </c>
      <c r="P11" s="12">
        <v>5.1507384352496031</v>
      </c>
      <c r="Q11" s="12">
        <v>4.9544626593806917</v>
      </c>
      <c r="R11" s="13">
        <f t="shared" si="3"/>
        <v>-3.8106337243933419E-2</v>
      </c>
      <c r="S11" s="10">
        <v>6.4359861591695502</v>
      </c>
      <c r="T11" s="10">
        <v>2.2795216741405082</v>
      </c>
      <c r="U11" s="11">
        <f t="shared" si="4"/>
        <v>-0.64581625600720061</v>
      </c>
      <c r="W11" s="405"/>
      <c r="X11" s="15"/>
    </row>
    <row r="12" spans="2:24" ht="15" customHeight="1">
      <c r="B12" s="16" t="s">
        <v>63</v>
      </c>
      <c r="C12" s="17">
        <v>44.021086935684799</v>
      </c>
      <c r="D12" s="17">
        <v>44.413101860732851</v>
      </c>
      <c r="E12" s="17">
        <v>46.219978848187573</v>
      </c>
      <c r="F12" s="17">
        <v>45.647058823529434</v>
      </c>
      <c r="G12" s="18">
        <f>D12-C12</f>
        <v>0.39201492504805202</v>
      </c>
      <c r="H12" s="18">
        <f>E12-D12</f>
        <v>1.8068769874547215</v>
      </c>
      <c r="I12" s="18">
        <f>F12-E12</f>
        <v>-0.57292002465813852</v>
      </c>
      <c r="J12" s="19">
        <v>48.665602553870833</v>
      </c>
      <c r="K12" s="19">
        <v>49.586803331197842</v>
      </c>
      <c r="L12" s="20">
        <f>K12-J12</f>
        <v>0.92120077732700878</v>
      </c>
      <c r="M12" s="19">
        <v>47.711145996860303</v>
      </c>
      <c r="N12" s="19">
        <v>47.839436068141822</v>
      </c>
      <c r="O12" s="20">
        <f>N12-M12</f>
        <v>0.12829007128151915</v>
      </c>
      <c r="P12" s="19">
        <v>45.170634409985738</v>
      </c>
      <c r="Q12" s="19">
        <v>44.923597802478639</v>
      </c>
      <c r="R12" s="20">
        <f>Q12-P12</f>
        <v>-0.24703660750709844</v>
      </c>
      <c r="S12" s="17">
        <v>50.772189349112416</v>
      </c>
      <c r="T12" s="17">
        <v>49.604971319311666</v>
      </c>
      <c r="U12" s="18">
        <f>T12-S12</f>
        <v>-1.1672180298007504</v>
      </c>
    </row>
    <row r="13" spans="2:24" ht="15" customHeight="1">
      <c r="B13" s="406" t="s">
        <v>64</v>
      </c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</row>
    <row r="14" spans="2:24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24" ht="21.7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22"/>
      <c r="O15" s="23"/>
      <c r="S15" s="22"/>
      <c r="T15" s="22"/>
      <c r="U15" s="23"/>
    </row>
    <row r="16" spans="2:24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S16" s="22"/>
      <c r="T16" s="22"/>
      <c r="U16" s="23"/>
    </row>
    <row r="17" spans="2:12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>
      <c r="B18" s="14"/>
      <c r="C18" s="14"/>
      <c r="D18" s="14"/>
      <c r="G18" s="14"/>
      <c r="H18" s="14"/>
      <c r="I18" s="14"/>
      <c r="J18" s="14"/>
      <c r="K18" s="14"/>
      <c r="L18" s="14"/>
    </row>
    <row r="19" spans="2:12">
      <c r="B19" s="14"/>
      <c r="C19" s="14"/>
      <c r="D19" s="14"/>
      <c r="H19" s="14"/>
      <c r="I19" s="14"/>
      <c r="J19" s="14"/>
      <c r="K19" s="14"/>
      <c r="L19" s="14"/>
    </row>
    <row r="20" spans="2:12">
      <c r="B20" s="14"/>
      <c r="C20" s="14"/>
      <c r="D20" s="14"/>
      <c r="H20" s="14"/>
      <c r="I20" s="14"/>
      <c r="J20" s="14"/>
      <c r="K20" s="14"/>
      <c r="L20" s="14"/>
    </row>
    <row r="21" spans="2:12">
      <c r="B21" s="14"/>
      <c r="C21" s="14"/>
      <c r="D21" s="14"/>
      <c r="H21" s="14"/>
      <c r="I21" s="14"/>
      <c r="J21" s="14"/>
      <c r="K21" s="14"/>
      <c r="L21" s="14"/>
    </row>
    <row r="22" spans="2:12">
      <c r="B22" s="14"/>
      <c r="C22" s="14"/>
      <c r="D22" s="14"/>
      <c r="H22" s="14"/>
      <c r="I22" s="14"/>
      <c r="J22" s="14"/>
      <c r="K22" s="14"/>
      <c r="L22" s="14"/>
    </row>
    <row r="23" spans="2:12">
      <c r="B23" s="14"/>
      <c r="C23" s="14"/>
      <c r="D23" s="14"/>
      <c r="H23" s="14"/>
      <c r="I23" s="14"/>
      <c r="J23" s="14"/>
      <c r="K23" s="14"/>
      <c r="L23" s="14"/>
    </row>
    <row r="24" spans="2:1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4">
    <mergeCell ref="B3:U3"/>
    <mergeCell ref="W7:W8"/>
    <mergeCell ref="W10:W11"/>
    <mergeCell ref="B13:R13"/>
  </mergeCells>
  <hyperlinks>
    <hyperlink ref="W7:W8" location="'EDAD GRAFICA 1 '!A1" tooltip="GRÁFICA 1" display="GRÁFICA 1"/>
    <hyperlink ref="W10:W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K141"/>
  <sheetViews>
    <sheetView showGridLines="0" view="pageBreakPreview" zoomScale="60" zoomScaleNormal="100" workbookViewId="0"/>
  </sheetViews>
  <sheetFormatPr baseColWidth="10" defaultRowHeight="12.75"/>
  <cols>
    <col min="3" max="3" width="16" customWidth="1"/>
    <col min="4" max="6" width="17.140625" customWidth="1"/>
    <col min="7" max="7" width="26.140625" customWidth="1"/>
    <col min="8" max="8" width="14.42578125" customWidth="1"/>
    <col min="9" max="9" width="17.85546875" customWidth="1"/>
    <col min="10" max="10" width="11.42578125" customWidth="1"/>
    <col min="11" max="11" width="14.42578125" customWidth="1"/>
    <col min="12" max="12" width="11.42578125" customWidth="1"/>
  </cols>
  <sheetData>
    <row r="2" spans="3:9" ht="57" customHeight="1"/>
    <row r="3" spans="3:9" ht="15.75" customHeight="1">
      <c r="C3" s="437" t="s">
        <v>194</v>
      </c>
      <c r="D3" s="437"/>
      <c r="E3" s="437"/>
      <c r="F3" s="437"/>
      <c r="G3" s="437"/>
      <c r="H3" s="437"/>
      <c r="I3" s="437"/>
    </row>
    <row r="4" spans="3:9" ht="15.75" customHeight="1">
      <c r="C4" s="436">
        <v>2009</v>
      </c>
      <c r="D4" s="436"/>
      <c r="E4" s="436"/>
      <c r="F4" s="436"/>
      <c r="G4" s="436"/>
      <c r="H4" s="436"/>
      <c r="I4" s="436"/>
    </row>
    <row r="5" spans="3:9" ht="25.5" customHeight="1">
      <c r="C5" s="95"/>
      <c r="D5" s="431" t="s">
        <v>197</v>
      </c>
      <c r="E5" s="433" t="s">
        <v>198</v>
      </c>
      <c r="F5" s="433"/>
      <c r="G5" s="434" t="s">
        <v>199</v>
      </c>
      <c r="H5" s="434"/>
      <c r="I5" s="434"/>
    </row>
    <row r="6" spans="3:9" ht="25.5">
      <c r="C6" s="95"/>
      <c r="D6" s="431"/>
      <c r="E6" s="161" t="s">
        <v>200</v>
      </c>
      <c r="F6" s="161" t="s">
        <v>201</v>
      </c>
      <c r="G6" s="162" t="s">
        <v>202</v>
      </c>
      <c r="H6" s="162" t="s">
        <v>203</v>
      </c>
      <c r="I6" s="163" t="s">
        <v>204</v>
      </c>
    </row>
    <row r="7" spans="3:9" ht="15" customHeight="1">
      <c r="C7" s="198" t="s">
        <v>82</v>
      </c>
      <c r="D7" s="199">
        <v>4707782</v>
      </c>
      <c r="E7" s="200">
        <v>630.41157436711387</v>
      </c>
      <c r="F7" s="200">
        <v>357.95475030382158</v>
      </c>
      <c r="G7" s="166">
        <f t="shared" ref="G7:G22" si="0">0.53*E7*D7</f>
        <v>1572955339.0704949</v>
      </c>
      <c r="H7" s="166">
        <f>F7*D7</f>
        <v>1685172930.2948258</v>
      </c>
      <c r="I7" s="166">
        <f t="shared" ref="I7:I22" si="1">G7+H7</f>
        <v>3258128269.3653207</v>
      </c>
    </row>
    <row r="8" spans="3:9" ht="15" customHeight="1">
      <c r="C8" s="29" t="s">
        <v>75</v>
      </c>
      <c r="D8" s="201">
        <v>1430413</v>
      </c>
      <c r="E8" s="141">
        <v>529.11505623054427</v>
      </c>
      <c r="F8" s="141">
        <v>326.68363853135287</v>
      </c>
      <c r="G8" s="171">
        <f t="shared" si="0"/>
        <v>401132119.1117878</v>
      </c>
      <c r="H8" s="171">
        <f t="shared" ref="H8:H22" si="2">F8*D8</f>
        <v>467292523.44254804</v>
      </c>
      <c r="I8" s="171">
        <f t="shared" si="1"/>
        <v>868424642.55433583</v>
      </c>
    </row>
    <row r="9" spans="3:9" ht="15" customHeight="1">
      <c r="C9" s="29" t="s">
        <v>90</v>
      </c>
      <c r="D9" s="201">
        <v>1450144</v>
      </c>
      <c r="E9" s="141">
        <v>458.06965964166938</v>
      </c>
      <c r="F9" s="141">
        <v>328.48909725428297</v>
      </c>
      <c r="G9" s="171">
        <f t="shared" si="0"/>
        <v>352061493.31104678</v>
      </c>
      <c r="H9" s="171">
        <f t="shared" si="2"/>
        <v>476356493.44871491</v>
      </c>
      <c r="I9" s="171">
        <f t="shared" si="1"/>
        <v>828417986.75976169</v>
      </c>
    </row>
    <row r="10" spans="3:9" ht="15" customHeight="1">
      <c r="C10" s="29" t="s">
        <v>79</v>
      </c>
      <c r="D10" s="201">
        <v>523436</v>
      </c>
      <c r="E10" s="141">
        <v>890.44342138887146</v>
      </c>
      <c r="F10" s="141">
        <v>342.36461370262384</v>
      </c>
      <c r="G10" s="171">
        <f t="shared" si="0"/>
        <v>247027775.64059585</v>
      </c>
      <c r="H10" s="171">
        <f t="shared" si="2"/>
        <v>179205963.9380466</v>
      </c>
      <c r="I10" s="171">
        <f t="shared" si="1"/>
        <v>426233739.57864249</v>
      </c>
    </row>
    <row r="11" spans="3:9" ht="15" customHeight="1">
      <c r="C11" s="29" t="s">
        <v>77</v>
      </c>
      <c r="D11" s="201">
        <v>421317</v>
      </c>
      <c r="E11" s="141">
        <v>733.93405837244507</v>
      </c>
      <c r="F11" s="141">
        <v>401.70006182853348</v>
      </c>
      <c r="G11" s="171">
        <f t="shared" si="0"/>
        <v>163886014.70579082</v>
      </c>
      <c r="H11" s="171">
        <f t="shared" si="2"/>
        <v>169243064.94941223</v>
      </c>
      <c r="I11" s="171">
        <f t="shared" si="1"/>
        <v>333129079.65520304</v>
      </c>
    </row>
    <row r="12" spans="3:9" ht="15" customHeight="1">
      <c r="C12" s="29" t="s">
        <v>83</v>
      </c>
      <c r="D12" s="201">
        <v>141410</v>
      </c>
      <c r="E12" s="141">
        <v>786.61843478930143</v>
      </c>
      <c r="F12" s="141">
        <v>339.60711111111152</v>
      </c>
      <c r="G12" s="171">
        <f t="shared" si="0"/>
        <v>58954927.817684218</v>
      </c>
      <c r="H12" s="171">
        <f t="shared" si="2"/>
        <v>48023841.582222283</v>
      </c>
      <c r="I12" s="171">
        <f t="shared" si="1"/>
        <v>106978769.3999065</v>
      </c>
    </row>
    <row r="13" spans="3:9" ht="15" customHeight="1">
      <c r="C13" s="29" t="s">
        <v>73</v>
      </c>
      <c r="D13" s="201">
        <v>119438</v>
      </c>
      <c r="E13" s="141">
        <v>940.86738701955028</v>
      </c>
      <c r="F13" s="141">
        <v>326.61038276069928</v>
      </c>
      <c r="G13" s="171">
        <f t="shared" si="0"/>
        <v>59558919.05454576</v>
      </c>
      <c r="H13" s="171">
        <f t="shared" si="2"/>
        <v>39009690.896172404</v>
      </c>
      <c r="I13" s="171">
        <f t="shared" si="1"/>
        <v>98568609.950718164</v>
      </c>
    </row>
    <row r="14" spans="3:9" ht="15" customHeight="1">
      <c r="C14" s="29" t="s">
        <v>80</v>
      </c>
      <c r="D14" s="201">
        <v>117729</v>
      </c>
      <c r="E14" s="141">
        <v>759.47125831747337</v>
      </c>
      <c r="F14" s="141">
        <v>410.58188594586744</v>
      </c>
      <c r="G14" s="171">
        <f t="shared" si="0"/>
        <v>47388249.638342649</v>
      </c>
      <c r="H14" s="171">
        <f t="shared" si="2"/>
        <v>48337394.850521028</v>
      </c>
      <c r="I14" s="171">
        <f t="shared" si="1"/>
        <v>95725644.488863677</v>
      </c>
    </row>
    <row r="15" spans="3:9" ht="15" customHeight="1">
      <c r="C15" s="29" t="s">
        <v>74</v>
      </c>
      <c r="D15" s="201">
        <v>128236</v>
      </c>
      <c r="E15" s="141">
        <v>657.91907416066499</v>
      </c>
      <c r="F15" s="141">
        <v>374.26822527780149</v>
      </c>
      <c r="G15" s="171">
        <f t="shared" si="0"/>
        <v>44715522.508855537</v>
      </c>
      <c r="H15" s="171">
        <f t="shared" si="2"/>
        <v>47994660.136724152</v>
      </c>
      <c r="I15" s="171">
        <f t="shared" si="1"/>
        <v>92710182.645579696</v>
      </c>
    </row>
    <row r="16" spans="3:9" ht="15" customHeight="1">
      <c r="C16" s="29" t="s">
        <v>76</v>
      </c>
      <c r="D16" s="201">
        <v>80612</v>
      </c>
      <c r="E16" s="141">
        <v>819.03078620008637</v>
      </c>
      <c r="F16" s="141">
        <v>514.6915643158103</v>
      </c>
      <c r="G16" s="171">
        <f t="shared" si="0"/>
        <v>34992566.160695523</v>
      </c>
      <c r="H16" s="171">
        <f t="shared" si="2"/>
        <v>41490316.382626101</v>
      </c>
      <c r="I16" s="171">
        <f t="shared" si="1"/>
        <v>76482882.543321624</v>
      </c>
    </row>
    <row r="17" spans="3:9" ht="15" customHeight="1">
      <c r="C17" s="29" t="s">
        <v>78</v>
      </c>
      <c r="D17" s="201">
        <v>99518</v>
      </c>
      <c r="E17" s="141">
        <v>782.36562622653594</v>
      </c>
      <c r="F17" s="141">
        <v>348.92903828197956</v>
      </c>
      <c r="G17" s="171">
        <f t="shared" si="0"/>
        <v>41265515.067130573</v>
      </c>
      <c r="H17" s="171">
        <f t="shared" si="2"/>
        <v>34724720.031746045</v>
      </c>
      <c r="I17" s="171">
        <f t="shared" si="1"/>
        <v>75990235.098876625</v>
      </c>
    </row>
    <row r="18" spans="3:9" ht="15" customHeight="1">
      <c r="C18" s="29" t="s">
        <v>84</v>
      </c>
      <c r="D18" s="201">
        <v>85304</v>
      </c>
      <c r="E18" s="141">
        <v>777.80600975372158</v>
      </c>
      <c r="F18" s="141">
        <v>470.3752436647174</v>
      </c>
      <c r="G18" s="171">
        <f t="shared" si="0"/>
        <v>35165480.843696676</v>
      </c>
      <c r="H18" s="171">
        <f t="shared" si="2"/>
        <v>40124889.785575055</v>
      </c>
      <c r="I18" s="171">
        <f t="shared" si="1"/>
        <v>75290370.629271731</v>
      </c>
    </row>
    <row r="19" spans="3:9" ht="15" customHeight="1">
      <c r="C19" s="29" t="s">
        <v>72</v>
      </c>
      <c r="D19" s="201">
        <v>94740</v>
      </c>
      <c r="E19" s="141">
        <v>734.34751112747426</v>
      </c>
      <c r="F19" s="141">
        <v>340.96387362458574</v>
      </c>
      <c r="G19" s="171">
        <f t="shared" si="0"/>
        <v>36873204.098234966</v>
      </c>
      <c r="H19" s="171">
        <f t="shared" si="2"/>
        <v>32302917.387193255</v>
      </c>
      <c r="I19" s="171">
        <f t="shared" si="1"/>
        <v>69176121.485428214</v>
      </c>
    </row>
    <row r="20" spans="3:9" ht="15" customHeight="1">
      <c r="C20" s="29" t="s">
        <v>212</v>
      </c>
      <c r="D20" s="201">
        <v>76729</v>
      </c>
      <c r="E20" s="141">
        <v>458.02353040831582</v>
      </c>
      <c r="F20" s="141">
        <v>450.80732602426878</v>
      </c>
      <c r="G20" s="171">
        <f t="shared" si="0"/>
        <v>18626154.356290825</v>
      </c>
      <c r="H20" s="171">
        <f t="shared" si="2"/>
        <v>34589995.31851612</v>
      </c>
      <c r="I20" s="171">
        <f t="shared" si="1"/>
        <v>53216149.674806945</v>
      </c>
    </row>
    <row r="21" spans="3:9" ht="15" customHeight="1">
      <c r="C21" s="29" t="s">
        <v>81</v>
      </c>
      <c r="D21" s="201">
        <v>58155</v>
      </c>
      <c r="E21" s="141">
        <v>932.61449986781167</v>
      </c>
      <c r="F21" s="141">
        <v>417.79314706654759</v>
      </c>
      <c r="G21" s="171">
        <f t="shared" si="0"/>
        <v>28745184.007100672</v>
      </c>
      <c r="H21" s="171">
        <f t="shared" si="2"/>
        <v>24296760.467655074</v>
      </c>
      <c r="I21" s="171">
        <f t="shared" si="1"/>
        <v>53041944.474755749</v>
      </c>
    </row>
    <row r="22" spans="3:9" ht="15" customHeight="1">
      <c r="C22" s="29" t="s">
        <v>158</v>
      </c>
      <c r="D22" s="201">
        <v>40829</v>
      </c>
      <c r="E22" s="141">
        <v>780.26742308793234</v>
      </c>
      <c r="F22" s="141">
        <v>503.24756625092073</v>
      </c>
      <c r="G22" s="171">
        <f t="shared" si="0"/>
        <v>16884495.467146311</v>
      </c>
      <c r="H22" s="171">
        <f t="shared" si="2"/>
        <v>20547094.882458843</v>
      </c>
      <c r="I22" s="171">
        <f t="shared" si="1"/>
        <v>37431590.349605158</v>
      </c>
    </row>
    <row r="23" spans="3:9" ht="15" customHeight="1">
      <c r="C23" s="446" t="s">
        <v>161</v>
      </c>
      <c r="D23" s="446"/>
      <c r="E23" s="446"/>
      <c r="F23" s="446"/>
      <c r="G23" s="446"/>
      <c r="H23" s="446"/>
      <c r="I23" s="446"/>
    </row>
    <row r="25" spans="3:9" ht="15.75" hidden="1" customHeight="1">
      <c r="C25" s="437" t="s">
        <v>194</v>
      </c>
      <c r="D25" s="437"/>
      <c r="E25" s="437"/>
      <c r="F25" s="437"/>
      <c r="G25" s="437"/>
      <c r="H25" s="437"/>
      <c r="I25" s="437"/>
    </row>
    <row r="26" spans="3:9" ht="15.75" hidden="1" customHeight="1">
      <c r="C26" s="436" t="s">
        <v>145</v>
      </c>
      <c r="D26" s="436"/>
      <c r="E26" s="436"/>
      <c r="F26" s="436"/>
      <c r="G26" s="436"/>
      <c r="H26" s="436"/>
      <c r="I26" s="436"/>
    </row>
    <row r="27" spans="3:9" ht="12.75" hidden="1" customHeight="1">
      <c r="C27" s="95"/>
      <c r="D27" s="431" t="s">
        <v>197</v>
      </c>
      <c r="E27" s="433" t="s">
        <v>198</v>
      </c>
      <c r="F27" s="433"/>
      <c r="G27" s="434" t="s">
        <v>199</v>
      </c>
      <c r="H27" s="434"/>
      <c r="I27" s="434"/>
    </row>
    <row r="28" spans="3:9" ht="25.5" hidden="1">
      <c r="C28" s="95"/>
      <c r="D28" s="431"/>
      <c r="E28" s="161" t="s">
        <v>200</v>
      </c>
      <c r="F28" s="161" t="s">
        <v>201</v>
      </c>
      <c r="G28" s="162" t="s">
        <v>202</v>
      </c>
      <c r="H28" s="162" t="s">
        <v>203</v>
      </c>
      <c r="I28" s="163" t="s">
        <v>204</v>
      </c>
    </row>
    <row r="29" spans="3:9" ht="15" hidden="1" customHeight="1">
      <c r="C29" s="198" t="s">
        <v>82</v>
      </c>
      <c r="D29" s="199">
        <v>2331013</v>
      </c>
      <c r="E29" s="200">
        <v>646.39274393605513</v>
      </c>
      <c r="F29" s="200">
        <v>359.32228728728228</v>
      </c>
      <c r="G29" s="166">
        <f>0.53*E29*D29</f>
        <v>798577441.28692627</v>
      </c>
      <c r="H29" s="166">
        <f t="shared" ref="H29:H44" si="3">F29*D29</f>
        <v>837584922.85638976</v>
      </c>
      <c r="I29" s="166">
        <f>G29+H29</f>
        <v>1636162364.143316</v>
      </c>
    </row>
    <row r="30" spans="3:9" ht="15" hidden="1" customHeight="1">
      <c r="C30" s="29" t="s">
        <v>75</v>
      </c>
      <c r="D30" s="201">
        <v>716193</v>
      </c>
      <c r="E30" s="141">
        <v>544.8092630036997</v>
      </c>
      <c r="F30" s="141">
        <v>315.87522218336863</v>
      </c>
      <c r="G30" s="171">
        <f t="shared" ref="G30:G44" si="4">0.53*E30*D30</f>
        <v>206799947.66415662</v>
      </c>
      <c r="H30" s="171">
        <f t="shared" si="3"/>
        <v>226227623.00117335</v>
      </c>
      <c r="I30" s="171">
        <f t="shared" ref="I30:I44" si="5">G30+H30</f>
        <v>433027570.66532993</v>
      </c>
    </row>
    <row r="31" spans="3:9" ht="15" hidden="1" customHeight="1">
      <c r="C31" s="29" t="s">
        <v>90</v>
      </c>
      <c r="D31" s="201">
        <v>573870</v>
      </c>
      <c r="E31" s="141">
        <v>401.53551254392352</v>
      </c>
      <c r="F31" s="141">
        <v>324.68148977459271</v>
      </c>
      <c r="G31" s="171">
        <f t="shared" si="4"/>
        <v>122127467.82929815</v>
      </c>
      <c r="H31" s="171">
        <f t="shared" si="3"/>
        <v>186324966.53694552</v>
      </c>
      <c r="I31" s="171">
        <f t="shared" si="5"/>
        <v>308452434.36624366</v>
      </c>
    </row>
    <row r="32" spans="3:9" ht="15" hidden="1" customHeight="1">
      <c r="C32" s="29" t="s">
        <v>79</v>
      </c>
      <c r="D32" s="201">
        <v>291204</v>
      </c>
      <c r="E32" s="141">
        <v>889.87997590412988</v>
      </c>
      <c r="F32" s="141">
        <v>372.15529086366774</v>
      </c>
      <c r="G32" s="171">
        <f t="shared" si="4"/>
        <v>137342402.50668871</v>
      </c>
      <c r="H32" s="171">
        <f t="shared" si="3"/>
        <v>108373109.3206635</v>
      </c>
      <c r="I32" s="171">
        <f t="shared" si="5"/>
        <v>245715511.82735223</v>
      </c>
    </row>
    <row r="33" spans="3:9" ht="15" hidden="1" customHeight="1">
      <c r="C33" s="29" t="s">
        <v>77</v>
      </c>
      <c r="D33" s="201">
        <v>316726</v>
      </c>
      <c r="E33" s="141">
        <v>799.19243972244249</v>
      </c>
      <c r="F33" s="141">
        <v>406.72480886035589</v>
      </c>
      <c r="G33" s="171">
        <f t="shared" si="4"/>
        <v>134156263.07167107</v>
      </c>
      <c r="H33" s="171">
        <f t="shared" si="3"/>
        <v>128820321.81110509</v>
      </c>
      <c r="I33" s="171">
        <f t="shared" si="5"/>
        <v>262976584.88277614</v>
      </c>
    </row>
    <row r="34" spans="3:9" ht="15" hidden="1" customHeight="1">
      <c r="C34" s="29" t="s">
        <v>83</v>
      </c>
      <c r="D34" s="201">
        <v>65946</v>
      </c>
      <c r="E34" s="141">
        <v>725.56655353510359</v>
      </c>
      <c r="F34" s="141">
        <v>340.69627457744036</v>
      </c>
      <c r="G34" s="171">
        <f t="shared" si="4"/>
        <v>25359552.327895749</v>
      </c>
      <c r="H34" s="171">
        <f t="shared" si="3"/>
        <v>22467556.523283884</v>
      </c>
      <c r="I34" s="171">
        <f t="shared" si="5"/>
        <v>47827108.85117963</v>
      </c>
    </row>
    <row r="35" spans="3:9" ht="15" hidden="1" customHeight="1">
      <c r="C35" s="29" t="s">
        <v>73</v>
      </c>
      <c r="D35" s="201">
        <v>66024</v>
      </c>
      <c r="E35" s="141">
        <v>855.07126659640039</v>
      </c>
      <c r="F35" s="141">
        <v>366.51603498542278</v>
      </c>
      <c r="G35" s="171">
        <f t="shared" si="4"/>
        <v>29921269.412053194</v>
      </c>
      <c r="H35" s="171">
        <f t="shared" si="3"/>
        <v>24198854.693877552</v>
      </c>
      <c r="I35" s="171">
        <f t="shared" si="5"/>
        <v>54120124.105930746</v>
      </c>
    </row>
    <row r="36" spans="3:9" ht="15" hidden="1" customHeight="1">
      <c r="C36" s="29" t="s">
        <v>80</v>
      </c>
      <c r="D36" s="201">
        <v>91150</v>
      </c>
      <c r="E36" s="141">
        <v>774.83331041516021</v>
      </c>
      <c r="F36" s="141">
        <v>440.09954692400197</v>
      </c>
      <c r="G36" s="171">
        <f t="shared" si="4"/>
        <v>37431809.809501186</v>
      </c>
      <c r="H36" s="171">
        <f t="shared" si="3"/>
        <v>40115073.702122778</v>
      </c>
      <c r="I36" s="171">
        <f t="shared" si="5"/>
        <v>77546883.511623964</v>
      </c>
    </row>
    <row r="37" spans="3:9" ht="15" hidden="1" customHeight="1">
      <c r="C37" s="29" t="s">
        <v>74</v>
      </c>
      <c r="D37" s="201">
        <v>97133</v>
      </c>
      <c r="E37" s="141">
        <v>819.17170478960895</v>
      </c>
      <c r="F37" s="141">
        <v>357.87200378457271</v>
      </c>
      <c r="G37" s="171">
        <f t="shared" si="4"/>
        <v>42171360.75670442</v>
      </c>
      <c r="H37" s="171">
        <f t="shared" si="3"/>
        <v>34761181.343606904</v>
      </c>
      <c r="I37" s="171">
        <f t="shared" si="5"/>
        <v>76932542.100311324</v>
      </c>
    </row>
    <row r="38" spans="3:9" ht="15" hidden="1" customHeight="1">
      <c r="C38" s="29" t="s">
        <v>76</v>
      </c>
      <c r="D38" s="201">
        <v>64738</v>
      </c>
      <c r="E38" s="141">
        <v>882.43771498505021</v>
      </c>
      <c r="F38" s="141">
        <v>480.48613451832819</v>
      </c>
      <c r="G38" s="171">
        <f t="shared" si="4"/>
        <v>30277443.980132159</v>
      </c>
      <c r="H38" s="171">
        <f t="shared" si="3"/>
        <v>31105711.376447529</v>
      </c>
      <c r="I38" s="171">
        <f t="shared" si="5"/>
        <v>61383155.356579691</v>
      </c>
    </row>
    <row r="39" spans="3:9" ht="15" hidden="1" customHeight="1">
      <c r="C39" s="29" t="s">
        <v>78</v>
      </c>
      <c r="D39" s="201">
        <v>55993</v>
      </c>
      <c r="E39" s="141">
        <v>744.49480972031517</v>
      </c>
      <c r="F39" s="141">
        <v>323.8104166666667</v>
      </c>
      <c r="G39" s="171">
        <f t="shared" si="4"/>
        <v>22093843.876754895</v>
      </c>
      <c r="H39" s="171">
        <f t="shared" si="3"/>
        <v>18131116.66041667</v>
      </c>
      <c r="I39" s="171">
        <f t="shared" si="5"/>
        <v>40224960.537171565</v>
      </c>
    </row>
    <row r="40" spans="3:9" ht="15" hidden="1" customHeight="1">
      <c r="C40" s="29" t="s">
        <v>84</v>
      </c>
      <c r="D40" s="201">
        <v>42456</v>
      </c>
      <c r="E40" s="141">
        <v>716.97558310059105</v>
      </c>
      <c r="F40" s="141">
        <v>374.83939393939403</v>
      </c>
      <c r="G40" s="171">
        <f t="shared" si="4"/>
        <v>16133155.138742909</v>
      </c>
      <c r="H40" s="171">
        <f t="shared" si="3"/>
        <v>15914181.309090912</v>
      </c>
      <c r="I40" s="171">
        <f t="shared" si="5"/>
        <v>32047336.447833821</v>
      </c>
    </row>
    <row r="41" spans="3:9" ht="15" hidden="1" customHeight="1">
      <c r="C41" s="29" t="s">
        <v>72</v>
      </c>
      <c r="D41" s="201">
        <v>63705</v>
      </c>
      <c r="E41" s="141">
        <v>730.99340685851075</v>
      </c>
      <c r="F41" s="141">
        <v>369.78181810812629</v>
      </c>
      <c r="G41" s="171">
        <f t="shared" si="4"/>
        <v>24681005.541478358</v>
      </c>
      <c r="H41" s="171">
        <f t="shared" si="3"/>
        <v>23556950.722578187</v>
      </c>
      <c r="I41" s="171">
        <f t="shared" si="5"/>
        <v>48237956.264056548</v>
      </c>
    </row>
    <row r="42" spans="3:9" ht="15" hidden="1" customHeight="1">
      <c r="C42" s="29" t="s">
        <v>212</v>
      </c>
      <c r="D42" s="201">
        <v>35072</v>
      </c>
      <c r="E42" s="141">
        <v>523.42648033125727</v>
      </c>
      <c r="F42" s="141">
        <v>446.86011904761904</v>
      </c>
      <c r="G42" s="171">
        <f t="shared" si="4"/>
        <v>9729535.1646342631</v>
      </c>
      <c r="H42" s="171">
        <f t="shared" si="3"/>
        <v>15672278.095238095</v>
      </c>
      <c r="I42" s="171">
        <f t="shared" si="5"/>
        <v>25401813.259872358</v>
      </c>
    </row>
    <row r="43" spans="3:9" ht="15" hidden="1" customHeight="1">
      <c r="C43" s="29" t="s">
        <v>81</v>
      </c>
      <c r="D43" s="201">
        <v>31526</v>
      </c>
      <c r="E43" s="141">
        <v>918.17061630618616</v>
      </c>
      <c r="F43" s="141">
        <v>504.88012400565719</v>
      </c>
      <c r="G43" s="171">
        <f t="shared" si="4"/>
        <v>15341510.830324478</v>
      </c>
      <c r="H43" s="171">
        <f t="shared" si="3"/>
        <v>15916850.789402349</v>
      </c>
      <c r="I43" s="171">
        <f t="shared" si="5"/>
        <v>31258361.619726829</v>
      </c>
    </row>
    <row r="44" spans="3:9" ht="15" hidden="1" customHeight="1">
      <c r="C44" s="29" t="s">
        <v>158</v>
      </c>
      <c r="D44" s="201">
        <v>24629</v>
      </c>
      <c r="E44" s="141">
        <v>743.25480694971668</v>
      </c>
      <c r="F44" s="141">
        <v>411.65723111880658</v>
      </c>
      <c r="G44" s="171">
        <f t="shared" si="4"/>
        <v>9701979.9993932247</v>
      </c>
      <c r="H44" s="171">
        <f t="shared" si="3"/>
        <v>10138705.945225088</v>
      </c>
      <c r="I44" s="171">
        <f t="shared" si="5"/>
        <v>19840685.944618315</v>
      </c>
    </row>
    <row r="45" spans="3:9" ht="15" hidden="1" customHeight="1">
      <c r="C45" s="446" t="s">
        <v>189</v>
      </c>
      <c r="D45" s="446"/>
      <c r="E45" s="446"/>
      <c r="F45" s="446"/>
      <c r="G45" s="446"/>
      <c r="H45" s="446"/>
      <c r="I45" s="446"/>
    </row>
    <row r="46" spans="3:9" hidden="1"/>
    <row r="47" spans="3:9" hidden="1">
      <c r="E47" t="s">
        <v>213</v>
      </c>
    </row>
    <row r="48" spans="3:9" ht="15.75" hidden="1" customHeight="1">
      <c r="C48" s="437" t="s">
        <v>194</v>
      </c>
      <c r="D48" s="437"/>
      <c r="E48" s="437"/>
      <c r="F48" s="437"/>
      <c r="G48" s="437"/>
      <c r="H48" s="437"/>
      <c r="I48" s="437"/>
    </row>
    <row r="49" spans="3:11" ht="15.75" hidden="1" customHeight="1">
      <c r="C49" s="436" t="s">
        <v>214</v>
      </c>
      <c r="D49" s="436"/>
      <c r="E49" s="436"/>
      <c r="F49" s="436"/>
      <c r="G49" s="436"/>
      <c r="H49" s="436"/>
      <c r="I49" s="436"/>
    </row>
    <row r="50" spans="3:11" ht="12.75" hidden="1" customHeight="1">
      <c r="C50" s="95"/>
      <c r="D50" s="431" t="s">
        <v>197</v>
      </c>
      <c r="E50" s="433" t="s">
        <v>198</v>
      </c>
      <c r="F50" s="433"/>
      <c r="G50" s="434" t="s">
        <v>199</v>
      </c>
      <c r="H50" s="434"/>
      <c r="I50" s="434"/>
    </row>
    <row r="51" spans="3:11" ht="25.5" hidden="1">
      <c r="C51" s="95"/>
      <c r="D51" s="431"/>
      <c r="E51" s="161" t="s">
        <v>200</v>
      </c>
      <c r="F51" s="161" t="s">
        <v>201</v>
      </c>
      <c r="G51" s="162" t="s">
        <v>202</v>
      </c>
      <c r="H51" s="162" t="s">
        <v>203</v>
      </c>
      <c r="I51" s="163" t="s">
        <v>204</v>
      </c>
    </row>
    <row r="52" spans="3:11" ht="15" hidden="1" customHeight="1">
      <c r="C52" s="198" t="s">
        <v>82</v>
      </c>
      <c r="D52" s="199">
        <v>2314934</v>
      </c>
      <c r="E52" s="200">
        <v>632.96484255954954</v>
      </c>
      <c r="F52" s="200">
        <v>358.57791727140909</v>
      </c>
      <c r="G52" s="166">
        <f>0.53*E52*D52</f>
        <v>776594072.4682467</v>
      </c>
      <c r="H52" s="166">
        <f t="shared" ref="H52:H67" si="6">F52*D52</f>
        <v>830084212.34077215</v>
      </c>
      <c r="I52" s="166">
        <f>G52+H52</f>
        <v>1606678284.8090189</v>
      </c>
    </row>
    <row r="53" spans="3:11" ht="15" hidden="1" customHeight="1">
      <c r="C53" s="29" t="s">
        <v>75</v>
      </c>
      <c r="D53" s="201">
        <v>721242</v>
      </c>
      <c r="E53" s="141">
        <v>568.63408550434724</v>
      </c>
      <c r="F53" s="141">
        <v>323.45493398535922</v>
      </c>
      <c r="G53" s="171">
        <f t="shared" ref="G53:G67" si="7">0.53*E53*D53</f>
        <v>217365076.101583</v>
      </c>
      <c r="H53" s="171">
        <f t="shared" si="6"/>
        <v>233289283.49746844</v>
      </c>
      <c r="I53" s="171">
        <f t="shared" ref="I53:I67" si="8">G53+H53</f>
        <v>450654359.59905148</v>
      </c>
    </row>
    <row r="54" spans="3:11" ht="15" hidden="1" customHeight="1">
      <c r="C54" s="29" t="s">
        <v>90</v>
      </c>
      <c r="D54" s="201">
        <v>676835</v>
      </c>
      <c r="E54" s="141">
        <v>415.2594717495237</v>
      </c>
      <c r="F54" s="141">
        <v>307.28274821833509</v>
      </c>
      <c r="G54" s="171">
        <f t="shared" si="7"/>
        <v>148962936.6176421</v>
      </c>
      <c r="H54" s="171">
        <f t="shared" si="6"/>
        <v>207979718.89035684</v>
      </c>
      <c r="I54" s="171">
        <f t="shared" si="8"/>
        <v>356942655.50799894</v>
      </c>
    </row>
    <row r="55" spans="3:11" ht="15" hidden="1" customHeight="1">
      <c r="C55" s="29" t="s">
        <v>79</v>
      </c>
      <c r="D55" s="201">
        <v>266241</v>
      </c>
      <c r="E55" s="141">
        <v>826.66588007862231</v>
      </c>
      <c r="F55" s="141">
        <v>354.78422206832875</v>
      </c>
      <c r="G55" s="171">
        <f t="shared" si="7"/>
        <v>116648945.80634663</v>
      </c>
      <c r="H55" s="171">
        <f t="shared" si="6"/>
        <v>94458106.067693919</v>
      </c>
      <c r="I55" s="171">
        <f t="shared" si="8"/>
        <v>211107051.87404054</v>
      </c>
    </row>
    <row r="56" spans="3:11" ht="15" hidden="1" customHeight="1">
      <c r="C56" s="29" t="s">
        <v>77</v>
      </c>
      <c r="D56" s="201">
        <v>207731</v>
      </c>
      <c r="E56" s="141">
        <v>837.64087028077199</v>
      </c>
      <c r="F56" s="141">
        <v>410.93731921478269</v>
      </c>
      <c r="G56" s="171">
        <f t="shared" si="7"/>
        <v>92222107.08087638</v>
      </c>
      <c r="H56" s="171">
        <f t="shared" si="6"/>
        <v>85364420.257806018</v>
      </c>
      <c r="I56" s="171">
        <f t="shared" si="8"/>
        <v>177586527.33868241</v>
      </c>
    </row>
    <row r="57" spans="3:11" ht="15" hidden="1" customHeight="1">
      <c r="C57" s="29" t="s">
        <v>83</v>
      </c>
      <c r="D57" s="201">
        <v>66073</v>
      </c>
      <c r="E57" s="141">
        <v>695.62457649626117</v>
      </c>
      <c r="F57" s="141">
        <v>339.90872668997685</v>
      </c>
      <c r="G57" s="171">
        <f t="shared" si="7"/>
        <v>24359861.400703859</v>
      </c>
      <c r="H57" s="171">
        <f t="shared" si="6"/>
        <v>22458789.298586842</v>
      </c>
      <c r="I57" s="171">
        <f t="shared" si="8"/>
        <v>46818650.6992907</v>
      </c>
    </row>
    <row r="58" spans="3:11" ht="15" hidden="1" customHeight="1">
      <c r="C58" s="29" t="s">
        <v>73</v>
      </c>
      <c r="D58" s="201">
        <v>60780</v>
      </c>
      <c r="E58" s="141">
        <v>801.82846585017592</v>
      </c>
      <c r="F58" s="141">
        <v>388.08503401360542</v>
      </c>
      <c r="G58" s="171">
        <f t="shared" si="7"/>
        <v>25829621.101818059</v>
      </c>
      <c r="H58" s="171">
        <f t="shared" si="6"/>
        <v>23587808.367346939</v>
      </c>
      <c r="I58" s="171">
        <f t="shared" si="8"/>
        <v>49417429.469164997</v>
      </c>
    </row>
    <row r="59" spans="3:11" ht="15" hidden="1" customHeight="1">
      <c r="C59" s="29" t="s">
        <v>80</v>
      </c>
      <c r="D59" s="201">
        <v>55601</v>
      </c>
      <c r="E59" s="141">
        <v>778.55655440448731</v>
      </c>
      <c r="F59" s="141">
        <v>464.8672643946058</v>
      </c>
      <c r="G59" s="171">
        <f t="shared" si="7"/>
        <v>22942917.180165268</v>
      </c>
      <c r="H59" s="171">
        <f t="shared" si="6"/>
        <v>25847084.767604478</v>
      </c>
      <c r="I59" s="171">
        <f t="shared" si="8"/>
        <v>48790001.947769746</v>
      </c>
    </row>
    <row r="60" spans="3:11" ht="15" hidden="1" customHeight="1">
      <c r="C60" s="29" t="s">
        <v>74</v>
      </c>
      <c r="D60" s="201">
        <v>63861</v>
      </c>
      <c r="E60" s="141">
        <v>864.44476099874714</v>
      </c>
      <c r="F60" s="141">
        <v>363.08689558146278</v>
      </c>
      <c r="G60" s="171">
        <f t="shared" si="7"/>
        <v>29258282.647534728</v>
      </c>
      <c r="H60" s="171">
        <f t="shared" si="6"/>
        <v>23187092.238727793</v>
      </c>
      <c r="I60" s="171">
        <f t="shared" si="8"/>
        <v>52445374.886262521</v>
      </c>
    </row>
    <row r="61" spans="3:11" ht="15" hidden="1" customHeight="1">
      <c r="C61" s="29" t="s">
        <v>76</v>
      </c>
      <c r="D61" s="201">
        <v>42496</v>
      </c>
      <c r="E61" s="141">
        <v>928.35522816397452</v>
      </c>
      <c r="F61" s="141">
        <v>451.76242403698785</v>
      </c>
      <c r="G61" s="171">
        <f t="shared" si="7"/>
        <v>20909233.401309822</v>
      </c>
      <c r="H61" s="171">
        <f t="shared" si="6"/>
        <v>19198095.971875835</v>
      </c>
      <c r="I61" s="171">
        <f t="shared" si="8"/>
        <v>40107329.373185657</v>
      </c>
    </row>
    <row r="62" spans="3:11" ht="15" hidden="1" customHeight="1">
      <c r="C62" s="29" t="s">
        <v>78</v>
      </c>
      <c r="D62" s="201">
        <v>57095</v>
      </c>
      <c r="E62" s="141">
        <v>729.27782004460607</v>
      </c>
      <c r="F62" s="141">
        <v>298.96162280701748</v>
      </c>
      <c r="G62" s="171">
        <f t="shared" si="7"/>
        <v>22068202.081786796</v>
      </c>
      <c r="H62" s="171">
        <f t="shared" si="6"/>
        <v>17069213.854166664</v>
      </c>
      <c r="I62" s="171">
        <f t="shared" si="8"/>
        <v>39137415.935953461</v>
      </c>
      <c r="K62" s="202"/>
    </row>
    <row r="63" spans="3:11" ht="15" hidden="1" customHeight="1">
      <c r="C63" s="29" t="s">
        <v>84</v>
      </c>
      <c r="D63" s="201">
        <v>41594</v>
      </c>
      <c r="E63" s="141">
        <v>720.46180588608922</v>
      </c>
      <c r="F63" s="141">
        <v>442.35626911314989</v>
      </c>
      <c r="G63" s="171">
        <f t="shared" si="7"/>
        <v>15882450.827633779</v>
      </c>
      <c r="H63" s="171">
        <f t="shared" si="6"/>
        <v>18399366.657492358</v>
      </c>
      <c r="I63" s="171">
        <f t="shared" si="8"/>
        <v>34281817.485126138</v>
      </c>
    </row>
    <row r="64" spans="3:11" ht="15" hidden="1" customHeight="1">
      <c r="C64" s="29" t="s">
        <v>72</v>
      </c>
      <c r="D64" s="201">
        <v>45773</v>
      </c>
      <c r="E64" s="141">
        <v>796.20277408167999</v>
      </c>
      <c r="F64" s="141">
        <v>382.09146557652429</v>
      </c>
      <c r="G64" s="171">
        <f t="shared" si="7"/>
        <v>19315632.476361591</v>
      </c>
      <c r="H64" s="171">
        <f t="shared" si="6"/>
        <v>17489472.653834246</v>
      </c>
      <c r="I64" s="171">
        <f t="shared" si="8"/>
        <v>36805105.130195841</v>
      </c>
    </row>
    <row r="65" spans="3:9" ht="15" hidden="1" customHeight="1">
      <c r="C65" s="29" t="s">
        <v>212</v>
      </c>
      <c r="D65" s="201">
        <v>36946</v>
      </c>
      <c r="E65" s="141">
        <v>503.84312742273704</v>
      </c>
      <c r="F65" s="141">
        <v>486.97169811320759</v>
      </c>
      <c r="G65" s="171">
        <f t="shared" si="7"/>
        <v>9865943.7384530343</v>
      </c>
      <c r="H65" s="171">
        <f t="shared" si="6"/>
        <v>17991656.358490568</v>
      </c>
      <c r="I65" s="171">
        <f t="shared" si="8"/>
        <v>27857600.096943602</v>
      </c>
    </row>
    <row r="66" spans="3:9" ht="15" hidden="1" customHeight="1">
      <c r="C66" s="29" t="s">
        <v>81</v>
      </c>
      <c r="D66" s="201">
        <v>28482</v>
      </c>
      <c r="E66" s="141">
        <v>874.99371909159152</v>
      </c>
      <c r="F66" s="141">
        <v>482.54345451887809</v>
      </c>
      <c r="G66" s="171">
        <f t="shared" si="7"/>
        <v>13208432.686798356</v>
      </c>
      <c r="H66" s="171">
        <f t="shared" si="6"/>
        <v>13743802.671606686</v>
      </c>
      <c r="I66" s="171">
        <f t="shared" si="8"/>
        <v>26952235.358405042</v>
      </c>
    </row>
    <row r="67" spans="3:9" ht="15" hidden="1" customHeight="1">
      <c r="C67" s="29" t="s">
        <v>158</v>
      </c>
      <c r="D67" s="201">
        <v>30487</v>
      </c>
      <c r="E67" s="141">
        <v>743.2274739735235</v>
      </c>
      <c r="F67" s="141">
        <v>462.82685772400538</v>
      </c>
      <c r="G67" s="171">
        <f t="shared" si="7"/>
        <v>12009151.27948633</v>
      </c>
      <c r="H67" s="171">
        <f t="shared" si="6"/>
        <v>14110202.411431752</v>
      </c>
      <c r="I67" s="171">
        <f t="shared" si="8"/>
        <v>26119353.690918081</v>
      </c>
    </row>
    <row r="68" spans="3:9" ht="15" hidden="1" customHeight="1">
      <c r="C68" s="446" t="s">
        <v>189</v>
      </c>
      <c r="D68" s="446"/>
      <c r="E68" s="446"/>
      <c r="F68" s="446"/>
      <c r="G68" s="446"/>
      <c r="H68" s="446"/>
      <c r="I68" s="446"/>
    </row>
    <row r="71" spans="3:9" ht="21.75" hidden="1" customHeight="1">
      <c r="C71" s="437" t="s">
        <v>194</v>
      </c>
      <c r="D71" s="437"/>
      <c r="E71" s="437"/>
      <c r="F71" s="437"/>
      <c r="G71" s="437"/>
      <c r="H71" s="437"/>
      <c r="I71" s="437"/>
    </row>
    <row r="72" spans="3:9" ht="15.75" hidden="1" customHeight="1">
      <c r="C72" s="436" t="s">
        <v>215</v>
      </c>
      <c r="D72" s="436"/>
      <c r="E72" s="436"/>
      <c r="F72" s="436"/>
      <c r="G72" s="436"/>
      <c r="H72" s="436"/>
      <c r="I72" s="436"/>
    </row>
    <row r="73" spans="3:9" ht="12.75" hidden="1" customHeight="1">
      <c r="C73" s="95"/>
      <c r="D73" s="431" t="s">
        <v>197</v>
      </c>
      <c r="E73" s="433" t="s">
        <v>198</v>
      </c>
      <c r="F73" s="433"/>
      <c r="G73" s="434" t="s">
        <v>199</v>
      </c>
      <c r="H73" s="434"/>
      <c r="I73" s="434"/>
    </row>
    <row r="74" spans="3:9" ht="25.5" hidden="1">
      <c r="C74" s="95"/>
      <c r="D74" s="431"/>
      <c r="E74" s="161" t="s">
        <v>200</v>
      </c>
      <c r="F74" s="161" t="s">
        <v>201</v>
      </c>
      <c r="G74" s="162" t="s">
        <v>202</v>
      </c>
      <c r="H74" s="162" t="s">
        <v>203</v>
      </c>
      <c r="I74" s="163" t="s">
        <v>204</v>
      </c>
    </row>
    <row r="75" spans="3:9" ht="15" hidden="1" customHeight="1">
      <c r="C75" s="198" t="s">
        <v>82</v>
      </c>
      <c r="D75" s="199">
        <v>3595064</v>
      </c>
      <c r="E75" s="200">
        <v>643.49693516063758</v>
      </c>
      <c r="F75" s="200">
        <v>360.7571754844401</v>
      </c>
      <c r="G75" s="166">
        <f>0.53*E75*D75</f>
        <v>1226108712.8243613</v>
      </c>
      <c r="H75" s="166">
        <f>F75*D75</f>
        <v>1296945134.3257933</v>
      </c>
      <c r="I75" s="166">
        <f>G75+H75</f>
        <v>2523053847.1501546</v>
      </c>
    </row>
    <row r="76" spans="3:9" ht="15" hidden="1" customHeight="1">
      <c r="C76" s="29" t="s">
        <v>75</v>
      </c>
      <c r="D76" s="201">
        <v>1097054</v>
      </c>
      <c r="E76" s="141">
        <v>598.18965464722066</v>
      </c>
      <c r="F76" s="141">
        <v>332.37326948269947</v>
      </c>
      <c r="G76" s="171">
        <f t="shared" ref="G76:G91" si="9">0.53*E76*D76</f>
        <v>347810567.29635656</v>
      </c>
      <c r="H76" s="171">
        <f t="shared" ref="H76:H91" si="10">F76*D76</f>
        <v>364631424.77907336</v>
      </c>
      <c r="I76" s="171">
        <f t="shared" ref="I76:I91" si="11">G76+H76</f>
        <v>712441992.07542992</v>
      </c>
    </row>
    <row r="77" spans="3:9" ht="15" hidden="1" customHeight="1">
      <c r="C77" s="29" t="s">
        <v>90</v>
      </c>
      <c r="D77" s="201">
        <v>1183185</v>
      </c>
      <c r="E77" s="141">
        <v>480.05842170787673</v>
      </c>
      <c r="F77" s="141">
        <v>314.7034726361569</v>
      </c>
      <c r="G77" s="171">
        <f t="shared" si="9"/>
        <v>301038899.55487007</v>
      </c>
      <c r="H77" s="171">
        <f t="shared" si="10"/>
        <v>372352428.27101129</v>
      </c>
      <c r="I77" s="171">
        <f t="shared" si="11"/>
        <v>673391327.82588136</v>
      </c>
    </row>
    <row r="78" spans="3:9" ht="15" hidden="1" customHeight="1">
      <c r="C78" s="29" t="s">
        <v>79</v>
      </c>
      <c r="D78" s="201">
        <v>383811</v>
      </c>
      <c r="E78" s="141">
        <v>845.04074786228625</v>
      </c>
      <c r="F78" s="141">
        <v>338.26329522862784</v>
      </c>
      <c r="G78" s="171">
        <f t="shared" si="9"/>
        <v>171898045.27321914</v>
      </c>
      <c r="H78" s="171">
        <f t="shared" si="10"/>
        <v>129829173.60499488</v>
      </c>
      <c r="I78" s="171">
        <f t="shared" si="11"/>
        <v>301727218.878214</v>
      </c>
    </row>
    <row r="79" spans="3:9" ht="15" hidden="1" customHeight="1">
      <c r="C79" s="29" t="s">
        <v>77</v>
      </c>
      <c r="D79" s="201">
        <v>222573</v>
      </c>
      <c r="E79" s="141">
        <v>830.09968400419905</v>
      </c>
      <c r="F79" s="141">
        <v>414.86035925565574</v>
      </c>
      <c r="G79" s="171">
        <f t="shared" si="9"/>
        <v>97921621.792969301</v>
      </c>
      <c r="H79" s="171">
        <f t="shared" si="10"/>
        <v>92336714.740609065</v>
      </c>
      <c r="I79" s="171">
        <f t="shared" si="11"/>
        <v>190258336.53357837</v>
      </c>
    </row>
    <row r="80" spans="3:9" ht="15" hidden="1" customHeight="1">
      <c r="C80" s="29" t="s">
        <v>86</v>
      </c>
      <c r="D80" s="201">
        <v>60340</v>
      </c>
      <c r="E80" s="141">
        <v>978.74807761680404</v>
      </c>
      <c r="F80" s="141">
        <v>1031.0770202020201</v>
      </c>
      <c r="G80" s="171">
        <f>0.53*E80*D80</f>
        <v>31300559.271800917</v>
      </c>
      <c r="H80" s="171">
        <f>F80*D80</f>
        <v>62215187.398989893</v>
      </c>
      <c r="I80" s="171">
        <f>G80+H80</f>
        <v>93515746.670790806</v>
      </c>
    </row>
    <row r="81" spans="3:9" ht="15" hidden="1" customHeight="1">
      <c r="C81" s="29" t="s">
        <v>83</v>
      </c>
      <c r="D81" s="201">
        <v>103232</v>
      </c>
      <c r="E81" s="141">
        <v>700.0937403941324</v>
      </c>
      <c r="F81" s="141">
        <v>348.7428316494254</v>
      </c>
      <c r="G81" s="171">
        <f t="shared" si="9"/>
        <v>38304200.814434551</v>
      </c>
      <c r="H81" s="171">
        <f t="shared" si="10"/>
        <v>36001419.996833481</v>
      </c>
      <c r="I81" s="171">
        <f t="shared" si="11"/>
        <v>74305620.811268032</v>
      </c>
    </row>
    <row r="82" spans="3:9" ht="15" hidden="1" customHeight="1">
      <c r="C82" s="29" t="s">
        <v>73</v>
      </c>
      <c r="D82" s="201">
        <v>93109</v>
      </c>
      <c r="E82" s="141">
        <v>781.46503147273859</v>
      </c>
      <c r="F82" s="141">
        <v>381.48458049886608</v>
      </c>
      <c r="G82" s="171">
        <f t="shared" si="9"/>
        <v>38563556.636159465</v>
      </c>
      <c r="H82" s="171">
        <f t="shared" si="10"/>
        <v>35519647.80566892</v>
      </c>
      <c r="I82" s="171">
        <f t="shared" si="11"/>
        <v>74083204.441828385</v>
      </c>
    </row>
    <row r="83" spans="3:9" ht="15" hidden="1" customHeight="1">
      <c r="C83" s="29" t="s">
        <v>80</v>
      </c>
      <c r="D83" s="201">
        <v>56572</v>
      </c>
      <c r="E83" s="141">
        <v>778.55655440448731</v>
      </c>
      <c r="F83" s="141">
        <v>464.8672643946058</v>
      </c>
      <c r="G83" s="171">
        <f t="shared" si="9"/>
        <v>23343585.739758447</v>
      </c>
      <c r="H83" s="171">
        <f t="shared" si="10"/>
        <v>26298470.881331638</v>
      </c>
      <c r="I83" s="171">
        <f t="shared" si="11"/>
        <v>49642056.621090084</v>
      </c>
    </row>
    <row r="84" spans="3:9" ht="15" hidden="1" customHeight="1">
      <c r="C84" s="29" t="s">
        <v>74</v>
      </c>
      <c r="D84" s="201">
        <v>69059</v>
      </c>
      <c r="E84" s="141">
        <v>856.03762308654814</v>
      </c>
      <c r="F84" s="141">
        <v>372.69497707700077</v>
      </c>
      <c r="G84" s="171">
        <f t="shared" si="9"/>
        <v>31332064.172748983</v>
      </c>
      <c r="H84" s="171">
        <f t="shared" si="10"/>
        <v>25737942.421960596</v>
      </c>
      <c r="I84" s="171">
        <f t="shared" si="11"/>
        <v>57070006.594709575</v>
      </c>
    </row>
    <row r="85" spans="3:9" ht="15" hidden="1" customHeight="1">
      <c r="C85" s="29" t="s">
        <v>76</v>
      </c>
      <c r="D85" s="201">
        <v>47240</v>
      </c>
      <c r="E85" s="141">
        <v>917.60071030246718</v>
      </c>
      <c r="F85" s="141">
        <v>462.42745140204556</v>
      </c>
      <c r="G85" s="171">
        <f t="shared" si="9"/>
        <v>22974152.503984932</v>
      </c>
      <c r="H85" s="171">
        <f t="shared" si="10"/>
        <v>21845072.804232631</v>
      </c>
      <c r="I85" s="171">
        <f t="shared" si="11"/>
        <v>44819225.308217563</v>
      </c>
    </row>
    <row r="86" spans="3:9" ht="15" hidden="1" customHeight="1">
      <c r="C86" s="29" t="s">
        <v>78</v>
      </c>
      <c r="D86" s="201">
        <v>83374</v>
      </c>
      <c r="E86" s="141">
        <v>756.77250623120688</v>
      </c>
      <c r="F86" s="141">
        <v>364.49610591900279</v>
      </c>
      <c r="G86" s="171">
        <f t="shared" si="9"/>
        <v>33440429.995295942</v>
      </c>
      <c r="H86" s="171">
        <f t="shared" si="10"/>
        <v>30389498.334890939</v>
      </c>
      <c r="I86" s="171">
        <f t="shared" si="11"/>
        <v>63829928.330186881</v>
      </c>
    </row>
    <row r="87" spans="3:9" ht="15" hidden="1" customHeight="1">
      <c r="C87" s="29" t="s">
        <v>84</v>
      </c>
      <c r="D87" s="201">
        <v>71602</v>
      </c>
      <c r="E87" s="141">
        <v>707.40260389066259</v>
      </c>
      <c r="F87" s="141">
        <v>455.83573883161517</v>
      </c>
      <c r="G87" s="171">
        <f t="shared" si="9"/>
        <v>26845263.859202988</v>
      </c>
      <c r="H87" s="171">
        <f t="shared" si="10"/>
        <v>32638750.57182131</v>
      </c>
      <c r="I87" s="171">
        <f t="shared" si="11"/>
        <v>59484014.431024298</v>
      </c>
    </row>
    <row r="88" spans="3:9" ht="15" hidden="1" customHeight="1">
      <c r="C88" s="29" t="s">
        <v>72</v>
      </c>
      <c r="D88" s="201">
        <v>49702</v>
      </c>
      <c r="E88" s="141">
        <v>780.44566375488648</v>
      </c>
      <c r="F88" s="141">
        <v>379.37283537679224</v>
      </c>
      <c r="G88" s="171">
        <f t="shared" si="9"/>
        <v>20558546.501371045</v>
      </c>
      <c r="H88" s="171">
        <f t="shared" si="10"/>
        <v>18855588.663897328</v>
      </c>
      <c r="I88" s="171">
        <f t="shared" si="11"/>
        <v>39414135.165268376</v>
      </c>
    </row>
    <row r="89" spans="3:9" ht="15" hidden="1" customHeight="1">
      <c r="C89" s="29" t="s">
        <v>212</v>
      </c>
      <c r="D89" s="201">
        <v>53089</v>
      </c>
      <c r="E89" s="141">
        <v>516.18619737763925</v>
      </c>
      <c r="F89" s="141">
        <v>518.35386473429958</v>
      </c>
      <c r="G89" s="171">
        <f t="shared" si="9"/>
        <v>14524018.78726819</v>
      </c>
      <c r="H89" s="171">
        <f t="shared" si="10"/>
        <v>27518888.324879229</v>
      </c>
      <c r="I89" s="171">
        <f t="shared" si="11"/>
        <v>42042907.112147421</v>
      </c>
    </row>
    <row r="90" spans="3:9" ht="15" hidden="1" customHeight="1">
      <c r="C90" s="29" t="s">
        <v>81</v>
      </c>
      <c r="D90" s="201">
        <v>42958</v>
      </c>
      <c r="E90" s="141">
        <v>898.7529853742468</v>
      </c>
      <c r="F90" s="141">
        <v>434.43749929249537</v>
      </c>
      <c r="G90" s="171">
        <f t="shared" si="9"/>
        <v>20462574.295224655</v>
      </c>
      <c r="H90" s="171">
        <f t="shared" si="10"/>
        <v>18662566.094607018</v>
      </c>
      <c r="I90" s="171">
        <f t="shared" si="11"/>
        <v>39125140.389831677</v>
      </c>
    </row>
    <row r="91" spans="3:9" ht="15" hidden="1" customHeight="1">
      <c r="C91" s="29" t="s">
        <v>158</v>
      </c>
      <c r="D91" s="201">
        <v>45672</v>
      </c>
      <c r="E91" s="141">
        <v>776.57642015025658</v>
      </c>
      <c r="F91" s="141">
        <v>475.48995532925568</v>
      </c>
      <c r="G91" s="171">
        <f t="shared" si="9"/>
        <v>18797933.078384336</v>
      </c>
      <c r="H91" s="171">
        <f t="shared" si="10"/>
        <v>21716577.239797764</v>
      </c>
      <c r="I91" s="171">
        <f t="shared" si="11"/>
        <v>40514510.318182096</v>
      </c>
    </row>
    <row r="92" spans="3:9" ht="15" hidden="1" customHeight="1">
      <c r="C92" s="446" t="s">
        <v>189</v>
      </c>
      <c r="D92" s="446"/>
      <c r="E92" s="446"/>
      <c r="F92" s="446"/>
      <c r="G92" s="446"/>
      <c r="H92" s="446"/>
      <c r="I92" s="446"/>
    </row>
    <row r="93" spans="3:9" hidden="1"/>
    <row r="94" spans="3:9" hidden="1"/>
    <row r="95" spans="3:9" hidden="1"/>
    <row r="96" spans="3:9" ht="18" customHeight="1">
      <c r="C96" s="437" t="s">
        <v>194</v>
      </c>
      <c r="D96" s="437"/>
      <c r="E96" s="437"/>
      <c r="F96" s="437"/>
      <c r="G96" s="437"/>
      <c r="H96" s="437"/>
      <c r="I96" s="437"/>
    </row>
    <row r="97" spans="3:9" ht="18" customHeight="1">
      <c r="C97" s="436">
        <v>2010</v>
      </c>
      <c r="D97" s="436"/>
      <c r="E97" s="436"/>
      <c r="F97" s="436"/>
      <c r="G97" s="436"/>
      <c r="H97" s="436"/>
      <c r="I97" s="436"/>
    </row>
    <row r="98" spans="3:9">
      <c r="C98" s="95"/>
      <c r="D98" s="431" t="s">
        <v>197</v>
      </c>
      <c r="E98" s="433" t="s">
        <v>198</v>
      </c>
      <c r="F98" s="433"/>
      <c r="G98" s="434" t="s">
        <v>199</v>
      </c>
      <c r="H98" s="434"/>
      <c r="I98" s="434"/>
    </row>
    <row r="99" spans="3:9" ht="25.5">
      <c r="C99" s="95"/>
      <c r="D99" s="431"/>
      <c r="E99" s="161" t="s">
        <v>200</v>
      </c>
      <c r="F99" s="161" t="s">
        <v>201</v>
      </c>
      <c r="G99" s="162" t="s">
        <v>202</v>
      </c>
      <c r="H99" s="162" t="s">
        <v>203</v>
      </c>
      <c r="I99" s="163" t="s">
        <v>204</v>
      </c>
    </row>
    <row r="100" spans="3:9" ht="15" customHeight="1">
      <c r="C100" s="198" t="s">
        <v>82</v>
      </c>
      <c r="D100" s="204">
        <v>4831325</v>
      </c>
      <c r="E100" s="200">
        <v>653.13452385656899</v>
      </c>
      <c r="F100" s="200">
        <v>359.88552289794779</v>
      </c>
      <c r="G100" s="166">
        <f t="shared" ref="G100:G116" si="12">0.53*E100*D100</f>
        <v>1672417731.3398094</v>
      </c>
      <c r="H100" s="166">
        <f t="shared" ref="H100:H116" si="13">F100*D100</f>
        <v>1738723923.9149277</v>
      </c>
      <c r="I100" s="166">
        <f t="shared" ref="I100:I116" si="14">G100+H100</f>
        <v>3411141655.2547369</v>
      </c>
    </row>
    <row r="101" spans="3:9" ht="15" customHeight="1">
      <c r="C101" s="29" t="s">
        <v>75</v>
      </c>
      <c r="D101" s="206">
        <v>1499301</v>
      </c>
      <c r="E101" s="141">
        <v>597.38443624579804</v>
      </c>
      <c r="F101" s="141">
        <v>331.8469158210018</v>
      </c>
      <c r="G101" s="171">
        <f t="shared" si="12"/>
        <v>474699313.80331349</v>
      </c>
      <c r="H101" s="171">
        <f t="shared" si="13"/>
        <v>497538412.73734385</v>
      </c>
      <c r="I101" s="171">
        <f t="shared" si="14"/>
        <v>972237726.54065728</v>
      </c>
    </row>
    <row r="102" spans="3:9" ht="15" customHeight="1">
      <c r="C102" s="29" t="s">
        <v>90</v>
      </c>
      <c r="D102" s="206">
        <v>1466184</v>
      </c>
      <c r="E102" s="141">
        <v>479.13985116860067</v>
      </c>
      <c r="F102" s="141">
        <v>315.34543830105707</v>
      </c>
      <c r="G102" s="171">
        <f t="shared" si="12"/>
        <v>372328807.27926528</v>
      </c>
      <c r="H102" s="171">
        <f t="shared" si="13"/>
        <v>462354436.10999703</v>
      </c>
      <c r="I102" s="171">
        <f t="shared" si="14"/>
        <v>834683243.38926232</v>
      </c>
    </row>
    <row r="103" spans="3:9" ht="15" customHeight="1">
      <c r="C103" s="29" t="s">
        <v>79</v>
      </c>
      <c r="D103" s="206">
        <v>536354</v>
      </c>
      <c r="E103" s="141">
        <v>858.76006077097725</v>
      </c>
      <c r="F103" s="141">
        <v>334.4927215935877</v>
      </c>
      <c r="G103" s="171">
        <f t="shared" si="12"/>
        <v>244117678.62642106</v>
      </c>
      <c r="H103" s="171">
        <f t="shared" si="13"/>
        <v>179406509.19760713</v>
      </c>
      <c r="I103" s="171">
        <f t="shared" si="14"/>
        <v>423524187.82402819</v>
      </c>
    </row>
    <row r="104" spans="3:9" ht="15" customHeight="1">
      <c r="C104" s="29" t="s">
        <v>77</v>
      </c>
      <c r="D104" s="206">
        <v>386726</v>
      </c>
      <c r="E104" s="141">
        <v>790.46306521106374</v>
      </c>
      <c r="F104" s="141">
        <v>401.12903451760377</v>
      </c>
      <c r="G104" s="171">
        <f t="shared" si="12"/>
        <v>162017088.25911134</v>
      </c>
      <c r="H104" s="171">
        <f t="shared" si="13"/>
        <v>155127027.00285482</v>
      </c>
      <c r="I104" s="171">
        <f t="shared" si="14"/>
        <v>317144115.26196617</v>
      </c>
    </row>
    <row r="105" spans="3:9" ht="15" customHeight="1">
      <c r="C105" s="29" t="s">
        <v>83</v>
      </c>
      <c r="D105" s="206">
        <v>141241</v>
      </c>
      <c r="E105" s="141">
        <v>708.80168497498187</v>
      </c>
      <c r="F105" s="141">
        <v>353.72266671324832</v>
      </c>
      <c r="G105" s="171">
        <f t="shared" si="12"/>
        <v>53059285.157402255</v>
      </c>
      <c r="H105" s="171">
        <f t="shared" si="13"/>
        <v>49960143.169245906</v>
      </c>
      <c r="I105" s="171">
        <f t="shared" si="14"/>
        <v>103019428.32664816</v>
      </c>
    </row>
    <row r="106" spans="3:9" ht="15" customHeight="1">
      <c r="C106" s="29" t="s">
        <v>73</v>
      </c>
      <c r="D106" s="206">
        <v>126852</v>
      </c>
      <c r="E106" s="141">
        <v>818.35194600628722</v>
      </c>
      <c r="F106" s="141">
        <v>385.38654572940266</v>
      </c>
      <c r="G106" s="171">
        <f t="shared" si="12"/>
        <v>55019077.959038466</v>
      </c>
      <c r="H106" s="171">
        <f t="shared" si="13"/>
        <v>48887054.098866187</v>
      </c>
      <c r="I106" s="171">
        <f t="shared" si="14"/>
        <v>103906132.05790466</v>
      </c>
    </row>
    <row r="107" spans="3:9" ht="15" customHeight="1">
      <c r="C107" s="29" t="s">
        <v>80</v>
      </c>
      <c r="D107" s="206">
        <v>108125</v>
      </c>
      <c r="E107" s="141">
        <v>731.35930647907253</v>
      </c>
      <c r="F107" s="141">
        <v>447.96235875585921</v>
      </c>
      <c r="G107" s="171">
        <f t="shared" si="12"/>
        <v>41911459.256916352</v>
      </c>
      <c r="H107" s="171">
        <f t="shared" si="13"/>
        <v>48435930.040477276</v>
      </c>
      <c r="I107" s="171">
        <f t="shared" si="14"/>
        <v>90347389.29739362</v>
      </c>
    </row>
    <row r="108" spans="3:9" ht="15" customHeight="1">
      <c r="C108" s="29" t="s">
        <v>74</v>
      </c>
      <c r="D108" s="206">
        <v>120938</v>
      </c>
      <c r="E108" s="141">
        <v>821.54139873920951</v>
      </c>
      <c r="F108" s="141">
        <v>345.41271079061642</v>
      </c>
      <c r="G108" s="171">
        <f t="shared" si="12"/>
        <v>52658454.050782941</v>
      </c>
      <c r="H108" s="171">
        <f t="shared" si="13"/>
        <v>41773522.417595565</v>
      </c>
      <c r="I108" s="171">
        <f t="shared" si="14"/>
        <v>94431976.468378514</v>
      </c>
    </row>
    <row r="109" spans="3:9" ht="15" customHeight="1">
      <c r="C109" s="29" t="s">
        <v>76</v>
      </c>
      <c r="D109" s="206">
        <v>79427</v>
      </c>
      <c r="E109" s="141">
        <v>868.48098238901127</v>
      </c>
      <c r="F109" s="141">
        <v>485.86087889726048</v>
      </c>
      <c r="G109" s="171">
        <f t="shared" si="12"/>
        <v>36559844.663752362</v>
      </c>
      <c r="H109" s="171">
        <f t="shared" si="13"/>
        <v>38590472.028172709</v>
      </c>
      <c r="I109" s="171">
        <f t="shared" si="14"/>
        <v>75150316.691925079</v>
      </c>
    </row>
    <row r="110" spans="3:9" ht="15" customHeight="1">
      <c r="C110" s="29" t="s">
        <v>78</v>
      </c>
      <c r="D110" s="206">
        <v>110903</v>
      </c>
      <c r="E110" s="141">
        <v>721.79787478496394</v>
      </c>
      <c r="F110" s="141">
        <v>335.00328947368399</v>
      </c>
      <c r="G110" s="171">
        <f t="shared" si="12"/>
        <v>42426261.344856732</v>
      </c>
      <c r="H110" s="171">
        <f t="shared" si="13"/>
        <v>37152869.812499978</v>
      </c>
      <c r="I110" s="171">
        <f t="shared" si="14"/>
        <v>79579131.157356709</v>
      </c>
    </row>
    <row r="111" spans="3:9" ht="15" customHeight="1">
      <c r="C111" s="29" t="s">
        <v>84</v>
      </c>
      <c r="D111" s="206">
        <v>90411</v>
      </c>
      <c r="E111" s="141">
        <v>714.08793095915541</v>
      </c>
      <c r="F111" s="141">
        <v>431.86212121212128</v>
      </c>
      <c r="G111" s="171">
        <f t="shared" si="12"/>
        <v>34217544.080752552</v>
      </c>
      <c r="H111" s="171">
        <f t="shared" si="13"/>
        <v>39045086.2409091</v>
      </c>
      <c r="I111" s="171">
        <f t="shared" si="14"/>
        <v>73262630.321661651</v>
      </c>
    </row>
    <row r="112" spans="3:9" ht="15" customHeight="1">
      <c r="C112" s="29" t="s">
        <v>72</v>
      </c>
      <c r="D112" s="206">
        <v>78236</v>
      </c>
      <c r="E112" s="141">
        <v>749.21761650989413</v>
      </c>
      <c r="F112" s="141">
        <v>363.22931552805505</v>
      </c>
      <c r="G112" s="171">
        <f t="shared" si="12"/>
        <v>31066368.405992083</v>
      </c>
      <c r="H112" s="171">
        <f t="shared" si="13"/>
        <v>28417608.729652915</v>
      </c>
      <c r="I112" s="171">
        <f t="shared" si="14"/>
        <v>59483977.135645002</v>
      </c>
    </row>
    <row r="113" spans="3:10" ht="15" customHeight="1">
      <c r="C113" s="29" t="s">
        <v>212</v>
      </c>
      <c r="D113" s="206">
        <v>67848</v>
      </c>
      <c r="E113" s="141">
        <v>506.82196083516783</v>
      </c>
      <c r="F113" s="141">
        <v>538.27713178294607</v>
      </c>
      <c r="G113" s="171">
        <f t="shared" si="12"/>
        <v>18225033.891334567</v>
      </c>
      <c r="H113" s="171">
        <f t="shared" si="13"/>
        <v>36521026.837209322</v>
      </c>
      <c r="I113" s="171">
        <f t="shared" si="14"/>
        <v>54746060.728543893</v>
      </c>
    </row>
    <row r="114" spans="3:10" ht="15" customHeight="1">
      <c r="C114" s="29" t="s">
        <v>81</v>
      </c>
      <c r="D114" s="206">
        <v>61236</v>
      </c>
      <c r="E114" s="141">
        <v>974.37544878022481</v>
      </c>
      <c r="F114" s="141">
        <v>457.06037647556502</v>
      </c>
      <c r="G114" s="171">
        <f t="shared" si="12"/>
        <v>31623433.1401981</v>
      </c>
      <c r="H114" s="171">
        <f t="shared" si="13"/>
        <v>27988549.213857699</v>
      </c>
      <c r="I114" s="171">
        <f t="shared" si="14"/>
        <v>59611982.3540558</v>
      </c>
    </row>
    <row r="115" spans="3:10" ht="15" customHeight="1">
      <c r="C115" s="29" t="s">
        <v>86</v>
      </c>
      <c r="D115" s="206">
        <v>81992</v>
      </c>
      <c r="E115" s="141">
        <v>1051.1322270982805</v>
      </c>
      <c r="F115" s="141">
        <v>1040.0446927374301</v>
      </c>
      <c r="G115" s="171">
        <f t="shared" si="12"/>
        <v>45677749.789048374</v>
      </c>
      <c r="H115" s="171">
        <f t="shared" si="13"/>
        <v>85275344.446927369</v>
      </c>
      <c r="I115" s="171">
        <f t="shared" si="14"/>
        <v>130953094.23597574</v>
      </c>
    </row>
    <row r="116" spans="3:10" ht="15" customHeight="1">
      <c r="C116" s="29" t="s">
        <v>158</v>
      </c>
      <c r="D116" s="206">
        <v>60557</v>
      </c>
      <c r="E116" s="141">
        <v>766.85872191987266</v>
      </c>
      <c r="F116" s="141">
        <v>452.67609671562934</v>
      </c>
      <c r="G116" s="171">
        <f t="shared" si="12"/>
        <v>24612491.720349919</v>
      </c>
      <c r="H116" s="171">
        <f t="shared" si="13"/>
        <v>27412706.388808366</v>
      </c>
      <c r="I116" s="171">
        <f t="shared" si="14"/>
        <v>52025198.109158285</v>
      </c>
      <c r="J116" s="205"/>
    </row>
    <row r="117" spans="3:10" ht="15" customHeight="1">
      <c r="C117" s="446" t="s">
        <v>189</v>
      </c>
      <c r="D117" s="446"/>
      <c r="E117" s="446"/>
      <c r="F117" s="446"/>
      <c r="G117" s="446"/>
      <c r="H117" s="446"/>
      <c r="I117" s="446"/>
    </row>
    <row r="120" spans="3:10" ht="15.75">
      <c r="C120" s="437" t="s">
        <v>194</v>
      </c>
      <c r="D120" s="437"/>
      <c r="E120" s="437"/>
      <c r="F120" s="437"/>
      <c r="G120" s="437"/>
      <c r="H120" s="437"/>
      <c r="I120" s="437"/>
    </row>
    <row r="121" spans="3:10" ht="15.75">
      <c r="C121" s="436" t="s">
        <v>1</v>
      </c>
      <c r="D121" s="436"/>
      <c r="E121" s="436"/>
      <c r="F121" s="436"/>
      <c r="G121" s="436"/>
      <c r="H121" s="436"/>
      <c r="I121" s="436"/>
    </row>
    <row r="122" spans="3:10">
      <c r="C122" s="95"/>
      <c r="D122" s="431" t="s">
        <v>197</v>
      </c>
      <c r="E122" s="433" t="s">
        <v>198</v>
      </c>
      <c r="F122" s="433"/>
      <c r="G122" s="434" t="s">
        <v>199</v>
      </c>
      <c r="H122" s="434"/>
      <c r="I122" s="434"/>
    </row>
    <row r="123" spans="3:10" ht="25.5">
      <c r="C123" s="95"/>
      <c r="D123" s="431"/>
      <c r="E123" s="161" t="s">
        <v>200</v>
      </c>
      <c r="F123" s="161" t="s">
        <v>201</v>
      </c>
      <c r="G123" s="162" t="s">
        <v>202</v>
      </c>
      <c r="H123" s="162" t="s">
        <v>203</v>
      </c>
      <c r="I123" s="163" t="s">
        <v>204</v>
      </c>
    </row>
    <row r="124" spans="3:10">
      <c r="C124" s="198" t="s">
        <v>82</v>
      </c>
      <c r="D124" s="204">
        <v>1258354</v>
      </c>
      <c r="E124" s="200">
        <v>699.9908758294398</v>
      </c>
      <c r="F124" s="200">
        <v>344.83763827607117</v>
      </c>
      <c r="G124" s="166">
        <f t="shared" ref="G124:G140" si="15">0.53*E124*D124</f>
        <v>466843248.83864379</v>
      </c>
      <c r="H124" s="166">
        <f t="shared" ref="H124:H140" si="16">F124*D124</f>
        <v>433927821.47524726</v>
      </c>
      <c r="I124" s="166">
        <f>G124+H124</f>
        <v>900771070.31389105</v>
      </c>
    </row>
    <row r="125" spans="3:10">
      <c r="C125" s="29" t="s">
        <v>75</v>
      </c>
      <c r="D125" s="206">
        <v>361976</v>
      </c>
      <c r="E125" s="141">
        <v>618.66664258871367</v>
      </c>
      <c r="F125" s="141">
        <v>320.29072711651577</v>
      </c>
      <c r="G125" s="171">
        <f t="shared" si="15"/>
        <v>118689512.60737687</v>
      </c>
      <c r="H125" s="171">
        <f t="shared" si="16"/>
        <v>115937556.23872791</v>
      </c>
      <c r="I125" s="171">
        <f t="shared" ref="I125:I140" si="17">G125+H125</f>
        <v>234627068.8461048</v>
      </c>
    </row>
    <row r="126" spans="3:10">
      <c r="C126" s="29" t="s">
        <v>90</v>
      </c>
      <c r="D126" s="206">
        <v>223594</v>
      </c>
      <c r="E126" s="141">
        <v>434.94842331789101</v>
      </c>
      <c r="F126" s="141">
        <v>313.41211052322194</v>
      </c>
      <c r="G126" s="171">
        <f t="shared" si="15"/>
        <v>51543484.614570476</v>
      </c>
      <c r="H126" s="171">
        <f t="shared" si="16"/>
        <v>70077067.440329283</v>
      </c>
      <c r="I126" s="171">
        <f t="shared" si="17"/>
        <v>121620552.05489975</v>
      </c>
    </row>
    <row r="127" spans="3:10">
      <c r="C127" s="29" t="s">
        <v>79</v>
      </c>
      <c r="D127" s="206">
        <v>164124</v>
      </c>
      <c r="E127" s="141">
        <v>925.96862806321144</v>
      </c>
      <c r="F127" s="141">
        <v>349.07811140121856</v>
      </c>
      <c r="G127" s="171">
        <f t="shared" si="15"/>
        <v>80546047.809490651</v>
      </c>
      <c r="H127" s="171">
        <f t="shared" si="16"/>
        <v>57292095.955613598</v>
      </c>
      <c r="I127" s="171">
        <f t="shared" si="17"/>
        <v>137838143.76510423</v>
      </c>
    </row>
    <row r="128" spans="3:10">
      <c r="C128" s="29" t="s">
        <v>77</v>
      </c>
      <c r="D128" s="206">
        <v>229856</v>
      </c>
      <c r="E128" s="141">
        <v>810.8636858108498</v>
      </c>
      <c r="F128" s="141">
        <v>357.9758084951871</v>
      </c>
      <c r="G128" s="171">
        <f t="shared" si="15"/>
        <v>98782398.183841512</v>
      </c>
      <c r="H128" s="171">
        <f t="shared" si="16"/>
        <v>82282887.437469721</v>
      </c>
      <c r="I128" s="171">
        <f t="shared" si="17"/>
        <v>181065285.62131125</v>
      </c>
    </row>
    <row r="129" spans="3:9">
      <c r="C129" s="29" t="s">
        <v>83</v>
      </c>
      <c r="D129" s="206">
        <v>42821</v>
      </c>
      <c r="E129" s="141">
        <v>818.32568248788664</v>
      </c>
      <c r="F129" s="141">
        <v>319.21942640692652</v>
      </c>
      <c r="G129" s="171">
        <f t="shared" si="15"/>
        <v>18572007.74640131</v>
      </c>
      <c r="H129" s="171">
        <f t="shared" si="16"/>
        <v>13669295.058171</v>
      </c>
      <c r="I129" s="171">
        <f t="shared" si="17"/>
        <v>32241302.80457231</v>
      </c>
    </row>
    <row r="130" spans="3:9">
      <c r="C130" s="29" t="s">
        <v>73</v>
      </c>
      <c r="D130" s="206">
        <v>38002</v>
      </c>
      <c r="E130" s="141">
        <v>886.8766176128081</v>
      </c>
      <c r="F130" s="141">
        <v>327.46573464912285</v>
      </c>
      <c r="G130" s="171">
        <f t="shared" si="15"/>
        <v>17862635.167936627</v>
      </c>
      <c r="H130" s="171">
        <f t="shared" si="16"/>
        <v>12444352.848135967</v>
      </c>
      <c r="I130" s="171">
        <f t="shared" si="17"/>
        <v>30306988.016072594</v>
      </c>
    </row>
    <row r="131" spans="3:9">
      <c r="C131" s="29" t="s">
        <v>80</v>
      </c>
      <c r="D131" s="206">
        <v>70372</v>
      </c>
      <c r="E131" s="141">
        <v>751.40476324812278</v>
      </c>
      <c r="F131" s="141">
        <v>373.8282312925171</v>
      </c>
      <c r="G131" s="171">
        <f t="shared" si="15"/>
        <v>28025263.679627355</v>
      </c>
      <c r="H131" s="171">
        <f t="shared" si="16"/>
        <v>26307040.292517014</v>
      </c>
      <c r="I131" s="171">
        <f t="shared" si="17"/>
        <v>54332303.972144365</v>
      </c>
    </row>
    <row r="132" spans="3:9">
      <c r="C132" s="29" t="s">
        <v>74</v>
      </c>
      <c r="D132" s="206">
        <v>68792</v>
      </c>
      <c r="E132" s="141">
        <v>837.61612445997844</v>
      </c>
      <c r="F132" s="141">
        <v>311.51525828086523</v>
      </c>
      <c r="G132" s="171">
        <f t="shared" si="15"/>
        <v>30539282.869940944</v>
      </c>
      <c r="H132" s="171">
        <f t="shared" si="16"/>
        <v>21429757.647657279</v>
      </c>
      <c r="I132" s="171">
        <f t="shared" si="17"/>
        <v>51969040.517598227</v>
      </c>
    </row>
    <row r="133" spans="3:9">
      <c r="C133" s="29" t="s">
        <v>76</v>
      </c>
      <c r="D133" s="206">
        <v>44528</v>
      </c>
      <c r="E133" s="141">
        <v>878.88812382998969</v>
      </c>
      <c r="F133" s="141">
        <v>446.32736276909446</v>
      </c>
      <c r="G133" s="171">
        <f t="shared" si="15"/>
        <v>20741619.100287948</v>
      </c>
      <c r="H133" s="171">
        <f t="shared" si="16"/>
        <v>19874064.809382237</v>
      </c>
      <c r="I133" s="171">
        <f t="shared" si="17"/>
        <v>40615683.909670189</v>
      </c>
    </row>
    <row r="134" spans="3:9">
      <c r="C134" s="29" t="s">
        <v>78</v>
      </c>
      <c r="D134" s="206">
        <v>48391</v>
      </c>
      <c r="E134" s="141">
        <v>692.17977978320937</v>
      </c>
      <c r="F134" s="141">
        <v>260.62121212121207</v>
      </c>
      <c r="G134" s="171">
        <f t="shared" si="15"/>
        <v>17752494.013449322</v>
      </c>
      <c r="H134" s="171">
        <f t="shared" si="16"/>
        <v>12611721.075757572</v>
      </c>
      <c r="I134" s="171">
        <f t="shared" si="17"/>
        <v>30364215.089206897</v>
      </c>
    </row>
    <row r="135" spans="3:9">
      <c r="C135" s="29" t="s">
        <v>84</v>
      </c>
      <c r="D135" s="206">
        <v>35840</v>
      </c>
      <c r="E135" s="141">
        <v>819.93971998962922</v>
      </c>
      <c r="F135" s="141">
        <v>383.30769230769243</v>
      </c>
      <c r="G135" s="171">
        <f t="shared" si="15"/>
        <v>15574918.969147006</v>
      </c>
      <c r="H135" s="171">
        <f t="shared" si="16"/>
        <v>13737747.692307698</v>
      </c>
      <c r="I135" s="171">
        <f t="shared" si="17"/>
        <v>29312666.661454704</v>
      </c>
    </row>
    <row r="136" spans="3:9">
      <c r="C136" s="29" t="s">
        <v>72</v>
      </c>
      <c r="D136" s="206">
        <v>46164</v>
      </c>
      <c r="E136" s="141">
        <v>775.20417990323938</v>
      </c>
      <c r="F136" s="141">
        <v>319.82270861200982</v>
      </c>
      <c r="G136" s="171">
        <f t="shared" si="15"/>
        <v>18966858.653358165</v>
      </c>
      <c r="H136" s="171">
        <f t="shared" si="16"/>
        <v>14764295.520364821</v>
      </c>
      <c r="I136" s="171">
        <f t="shared" si="17"/>
        <v>33731154.173722982</v>
      </c>
    </row>
    <row r="137" spans="3:9">
      <c r="C137" s="29" t="s">
        <v>212</v>
      </c>
      <c r="D137" s="206">
        <v>17128</v>
      </c>
      <c r="E137" s="141">
        <v>517.88957871327079</v>
      </c>
      <c r="F137" s="141">
        <v>529.07407407407402</v>
      </c>
      <c r="G137" s="171">
        <f t="shared" si="15"/>
        <v>4701318.733226479</v>
      </c>
      <c r="H137" s="171">
        <f t="shared" si="16"/>
        <v>9061980.7407407407</v>
      </c>
      <c r="I137" s="171">
        <f t="shared" si="17"/>
        <v>13763299.473967221</v>
      </c>
    </row>
    <row r="138" spans="3:9">
      <c r="C138" s="29" t="s">
        <v>81</v>
      </c>
      <c r="D138" s="206">
        <v>18998</v>
      </c>
      <c r="E138" s="141">
        <v>937.76784032298156</v>
      </c>
      <c r="F138" s="141">
        <v>348.31374771663309</v>
      </c>
      <c r="G138" s="171">
        <f t="shared" si="15"/>
        <v>9442328.1181416828</v>
      </c>
      <c r="H138" s="171">
        <f t="shared" si="16"/>
        <v>6617264.579120595</v>
      </c>
      <c r="I138" s="171">
        <f t="shared" si="17"/>
        <v>16059592.697262278</v>
      </c>
    </row>
    <row r="139" spans="3:9">
      <c r="C139" s="29" t="s">
        <v>86</v>
      </c>
      <c r="D139" s="206">
        <v>19664</v>
      </c>
      <c r="E139" s="141">
        <v>806.12074003966529</v>
      </c>
      <c r="F139" s="141">
        <v>960.55555555555566</v>
      </c>
      <c r="G139" s="171">
        <f t="shared" si="15"/>
        <v>8401325.8630341887</v>
      </c>
      <c r="H139" s="171">
        <f t="shared" si="16"/>
        <v>18888364.444444448</v>
      </c>
      <c r="I139" s="171">
        <f t="shared" si="17"/>
        <v>27289690.307478637</v>
      </c>
    </row>
    <row r="140" spans="3:9">
      <c r="C140" s="29" t="s">
        <v>158</v>
      </c>
      <c r="D140" s="206">
        <v>9788</v>
      </c>
      <c r="E140" s="141">
        <v>790.66223819958327</v>
      </c>
      <c r="F140" s="141">
        <v>464.72222222222194</v>
      </c>
      <c r="G140" s="171">
        <f t="shared" si="15"/>
        <v>4101671.053373686</v>
      </c>
      <c r="H140" s="171">
        <f t="shared" si="16"/>
        <v>4548701.1111111082</v>
      </c>
      <c r="I140" s="171">
        <f t="shared" si="17"/>
        <v>8650372.1644847952</v>
      </c>
    </row>
    <row r="141" spans="3:9">
      <c r="C141" s="446" t="s">
        <v>189</v>
      </c>
      <c r="D141" s="446"/>
      <c r="E141" s="446"/>
      <c r="F141" s="446"/>
      <c r="G141" s="446"/>
      <c r="H141" s="446"/>
      <c r="I141" s="446"/>
    </row>
  </sheetData>
  <mergeCells count="36">
    <mergeCell ref="C23:I23"/>
    <mergeCell ref="C3:I3"/>
    <mergeCell ref="C4:I4"/>
    <mergeCell ref="D5:D6"/>
    <mergeCell ref="E5:F5"/>
    <mergeCell ref="G5:I5"/>
    <mergeCell ref="C68:I68"/>
    <mergeCell ref="C25:I25"/>
    <mergeCell ref="C26:I26"/>
    <mergeCell ref="D27:D28"/>
    <mergeCell ref="E27:F27"/>
    <mergeCell ref="G27:I27"/>
    <mergeCell ref="C45:I45"/>
    <mergeCell ref="C48:I48"/>
    <mergeCell ref="C49:I49"/>
    <mergeCell ref="D50:D51"/>
    <mergeCell ref="E50:F50"/>
    <mergeCell ref="G50:I50"/>
    <mergeCell ref="C71:I71"/>
    <mergeCell ref="C72:I72"/>
    <mergeCell ref="D73:D74"/>
    <mergeCell ref="E73:F73"/>
    <mergeCell ref="G73:I73"/>
    <mergeCell ref="C92:I92"/>
    <mergeCell ref="C96:I96"/>
    <mergeCell ref="C97:I97"/>
    <mergeCell ref="D98:D99"/>
    <mergeCell ref="E98:F98"/>
    <mergeCell ref="G98:I98"/>
    <mergeCell ref="C141:I141"/>
    <mergeCell ref="C117:I117"/>
    <mergeCell ref="C120:I120"/>
    <mergeCell ref="C121:I121"/>
    <mergeCell ref="D122:D123"/>
    <mergeCell ref="E122:F122"/>
    <mergeCell ref="G122:I1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8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H56"/>
  <sheetViews>
    <sheetView showGridLines="0" zoomScaleNormal="100" workbookViewId="0"/>
  </sheetViews>
  <sheetFormatPr baseColWidth="10" defaultRowHeight="12.75"/>
  <cols>
    <col min="3" max="3" width="15.5703125" customWidth="1"/>
    <col min="4" max="14" width="9.7109375" customWidth="1"/>
    <col min="15" max="29" width="11.42578125" hidden="1" customWidth="1"/>
    <col min="33" max="33" width="11.140625" customWidth="1"/>
    <col min="35" max="35" width="9.28515625" customWidth="1"/>
  </cols>
  <sheetData>
    <row r="2" spans="3:34" ht="32.25" customHeight="1"/>
    <row r="3" spans="3:34" ht="39.75" customHeight="1">
      <c r="C3" s="449" t="s">
        <v>232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</row>
    <row r="4" spans="3:34" ht="15" customHeight="1">
      <c r="C4" s="211"/>
      <c r="D4" s="447">
        <v>2007</v>
      </c>
      <c r="E4" s="447"/>
      <c r="F4" s="450">
        <v>2008</v>
      </c>
      <c r="G4" s="450"/>
      <c r="H4" s="447">
        <v>2009</v>
      </c>
      <c r="I4" s="447"/>
      <c r="J4" s="448">
        <v>2010</v>
      </c>
      <c r="K4" s="448"/>
      <c r="L4" s="8" t="s">
        <v>547</v>
      </c>
      <c r="M4" s="8" t="s">
        <v>548</v>
      </c>
      <c r="N4" s="8" t="s">
        <v>354</v>
      </c>
      <c r="O4" s="422" t="s">
        <v>144</v>
      </c>
      <c r="P4" s="422"/>
      <c r="Q4" s="422" t="s">
        <v>145</v>
      </c>
      <c r="R4" s="422"/>
      <c r="S4" s="8" t="s">
        <v>94</v>
      </c>
      <c r="T4" s="422" t="s">
        <v>162</v>
      </c>
      <c r="U4" s="422"/>
      <c r="V4" s="422" t="s">
        <v>163</v>
      </c>
      <c r="W4" s="422"/>
      <c r="X4" s="147" t="s">
        <v>274</v>
      </c>
      <c r="Y4" s="422" t="s">
        <v>233</v>
      </c>
      <c r="Z4" s="422"/>
      <c r="AA4" s="422" t="s">
        <v>234</v>
      </c>
      <c r="AB4" s="422"/>
      <c r="AC4" s="8" t="s">
        <v>275</v>
      </c>
      <c r="AD4" s="448" t="s">
        <v>52</v>
      </c>
      <c r="AE4" s="448"/>
      <c r="AF4" s="448" t="s">
        <v>1</v>
      </c>
      <c r="AG4" s="448"/>
      <c r="AH4" s="8" t="s">
        <v>108</v>
      </c>
    </row>
    <row r="5" spans="3:34" ht="15" customHeight="1">
      <c r="C5" s="212"/>
      <c r="D5" s="212" t="s">
        <v>235</v>
      </c>
      <c r="E5" s="212" t="s">
        <v>236</v>
      </c>
      <c r="F5" s="213" t="s">
        <v>235</v>
      </c>
      <c r="G5" s="213" t="s">
        <v>236</v>
      </c>
      <c r="H5" s="212" t="s">
        <v>235</v>
      </c>
      <c r="I5" s="212" t="s">
        <v>236</v>
      </c>
      <c r="J5" s="214" t="s">
        <v>235</v>
      </c>
      <c r="K5" s="214" t="s">
        <v>236</v>
      </c>
      <c r="L5" s="213" t="s">
        <v>236</v>
      </c>
      <c r="M5" s="213" t="s">
        <v>236</v>
      </c>
      <c r="N5" s="213" t="s">
        <v>236</v>
      </c>
      <c r="O5" s="214" t="s">
        <v>235</v>
      </c>
      <c r="P5" s="214" t="s">
        <v>236</v>
      </c>
      <c r="Q5" s="214" t="s">
        <v>235</v>
      </c>
      <c r="R5" s="214" t="s">
        <v>236</v>
      </c>
      <c r="S5" s="213" t="s">
        <v>236</v>
      </c>
      <c r="T5" s="214" t="s">
        <v>235</v>
      </c>
      <c r="U5" s="214" t="s">
        <v>236</v>
      </c>
      <c r="V5" s="214" t="s">
        <v>235</v>
      </c>
      <c r="W5" s="214" t="s">
        <v>236</v>
      </c>
      <c r="X5" s="213" t="s">
        <v>236</v>
      </c>
      <c r="Y5" s="214" t="s">
        <v>235</v>
      </c>
      <c r="Z5" s="214" t="s">
        <v>236</v>
      </c>
      <c r="AA5" s="214" t="s">
        <v>235</v>
      </c>
      <c r="AB5" s="214" t="s">
        <v>236</v>
      </c>
      <c r="AC5" s="213" t="s">
        <v>236</v>
      </c>
      <c r="AD5" s="214" t="s">
        <v>235</v>
      </c>
      <c r="AE5" s="214" t="s">
        <v>236</v>
      </c>
      <c r="AF5" s="214" t="s">
        <v>235</v>
      </c>
      <c r="AG5" s="214" t="s">
        <v>236</v>
      </c>
      <c r="AH5" s="213" t="s">
        <v>236</v>
      </c>
    </row>
    <row r="6" spans="3:34" ht="15" customHeight="1">
      <c r="C6" s="215" t="s">
        <v>75</v>
      </c>
      <c r="D6" s="10">
        <v>21.044007490636702</v>
      </c>
      <c r="E6" s="10">
        <v>78.675093632958806</v>
      </c>
      <c r="F6" s="216">
        <v>20.834406386814319</v>
      </c>
      <c r="G6" s="216">
        <v>78.805047643574554</v>
      </c>
      <c r="H6" s="10">
        <v>18.505060991435244</v>
      </c>
      <c r="I6" s="10">
        <v>81.209447184012461</v>
      </c>
      <c r="J6" s="216">
        <v>20.634108923548965</v>
      </c>
      <c r="K6" s="216">
        <v>78.931219636921497</v>
      </c>
      <c r="L6" s="217">
        <f>G6/E6-1</f>
        <v>1.6517808192515471E-3</v>
      </c>
      <c r="M6" s="217">
        <f t="shared" ref="M6:M24" si="0">I6/G6-1</f>
        <v>3.0510730116079632E-2</v>
      </c>
      <c r="N6" s="217">
        <f t="shared" ref="N6:N24" si="1">K6/I6-1</f>
        <v>-2.8053725595850065E-2</v>
      </c>
      <c r="O6" s="218">
        <v>17.583834909716252</v>
      </c>
      <c r="P6" s="218">
        <v>82.072226999140156</v>
      </c>
      <c r="Q6" s="218">
        <v>18.395632087358251</v>
      </c>
      <c r="R6" s="218">
        <v>81.268374632507346</v>
      </c>
      <c r="S6" s="77">
        <f t="shared" ref="S6:S24" si="2">R6/P6-1</f>
        <v>-9.7944505227235412E-3</v>
      </c>
      <c r="T6" s="218">
        <v>18.478260869565219</v>
      </c>
      <c r="U6" s="218">
        <v>81.141304347826093</v>
      </c>
      <c r="V6" s="218">
        <v>20.890052356020941</v>
      </c>
      <c r="W6" s="218">
        <v>78.7434554973822</v>
      </c>
      <c r="X6" s="77">
        <f t="shared" ref="X6:X24" si="3">W6/U6-1</f>
        <v>-2.9551519657178615E-2</v>
      </c>
      <c r="Y6" s="218">
        <v>18.736539842067479</v>
      </c>
      <c r="Z6" s="218">
        <v>80.940416367552046</v>
      </c>
      <c r="AA6" s="218">
        <v>22.368421052631579</v>
      </c>
      <c r="AB6" s="218">
        <v>77.25069252077563</v>
      </c>
      <c r="AC6" s="77">
        <f t="shared" ref="AC6:AC24" si="4">AB6/Z6-1</f>
        <v>-4.558567910030642E-2</v>
      </c>
      <c r="AD6" s="216">
        <v>18.181818181818183</v>
      </c>
      <c r="AE6" s="216">
        <v>81.295715778474403</v>
      </c>
      <c r="AF6" s="216">
        <v>17.009132420091323</v>
      </c>
      <c r="AG6" s="216">
        <v>82.534246575342465</v>
      </c>
      <c r="AH6" s="77">
        <f t="shared" ref="AH6:AH24" si="5">AG6/AE6-1</f>
        <v>1.5234883966616097E-2</v>
      </c>
    </row>
    <row r="7" spans="3:34" ht="15" customHeight="1">
      <c r="C7" s="219" t="s">
        <v>91</v>
      </c>
      <c r="D7" s="10" t="s">
        <v>89</v>
      </c>
      <c r="E7" s="10" t="s">
        <v>89</v>
      </c>
      <c r="F7" s="216">
        <v>7.1005917159763312</v>
      </c>
      <c r="G7" s="216">
        <v>76.331360946745562</v>
      </c>
      <c r="H7" s="10">
        <v>5.4216867469879517</v>
      </c>
      <c r="I7" s="10">
        <v>70.481927710843379</v>
      </c>
      <c r="J7" s="216">
        <v>4.2016806722689077</v>
      </c>
      <c r="K7" s="216">
        <v>84.033613445378151</v>
      </c>
      <c r="L7" s="217" t="s">
        <v>89</v>
      </c>
      <c r="M7" s="217">
        <f t="shared" si="0"/>
        <v>-7.663210983468749E-2</v>
      </c>
      <c r="N7" s="217">
        <f t="shared" si="1"/>
        <v>0.19227178050707461</v>
      </c>
      <c r="O7" s="218">
        <v>5.9322033898305087</v>
      </c>
      <c r="P7" s="218">
        <v>73.728813559322035</v>
      </c>
      <c r="Q7" s="218">
        <v>4.838709677419355</v>
      </c>
      <c r="R7" s="218">
        <v>79.032258064516128</v>
      </c>
      <c r="S7" s="77">
        <f t="shared" si="2"/>
        <v>7.1931776047460039E-2</v>
      </c>
      <c r="T7" s="218">
        <v>6.1855670103092786</v>
      </c>
      <c r="U7" s="218">
        <v>70.103092783505161</v>
      </c>
      <c r="V7" s="218">
        <v>5.3571428571428568</v>
      </c>
      <c r="W7" s="218">
        <v>82.142857142857139</v>
      </c>
      <c r="X7" s="77">
        <f t="shared" si="3"/>
        <v>0.17174369747899143</v>
      </c>
      <c r="Y7" s="218">
        <v>5.6737588652482271</v>
      </c>
      <c r="Z7" s="218">
        <v>69.503546099290787</v>
      </c>
      <c r="AA7" s="218">
        <v>5.1546391752577323</v>
      </c>
      <c r="AB7" s="218">
        <v>83.505154639175259</v>
      </c>
      <c r="AC7" s="77">
        <f t="shared" si="4"/>
        <v>0.20145171470650114</v>
      </c>
      <c r="AD7" s="216">
        <v>4.7619047619047619</v>
      </c>
      <c r="AE7" s="216">
        <v>90.476190476190482</v>
      </c>
      <c r="AF7" s="216">
        <v>6.8965517241379306</v>
      </c>
      <c r="AG7" s="216">
        <v>75.862068965517238</v>
      </c>
      <c r="AH7" s="77">
        <f t="shared" si="5"/>
        <v>-0.16152450090744108</v>
      </c>
    </row>
    <row r="8" spans="3:34" ht="15" customHeight="1">
      <c r="C8" s="215" t="s">
        <v>73</v>
      </c>
      <c r="D8" s="10">
        <v>33.3333333333333</v>
      </c>
      <c r="E8" s="10">
        <v>66.6666666666667</v>
      </c>
      <c r="F8" s="216">
        <v>35.887096774193552</v>
      </c>
      <c r="G8" s="216">
        <v>64.112903225806448</v>
      </c>
      <c r="H8" s="10">
        <v>34.384858044164041</v>
      </c>
      <c r="I8" s="10">
        <v>65.299684542586746</v>
      </c>
      <c r="J8" s="216">
        <v>31.446540880503143</v>
      </c>
      <c r="K8" s="216">
        <v>68.23899371069183</v>
      </c>
      <c r="L8" s="217">
        <f>G8/E8-1</f>
        <v>-3.8306451612903802E-2</v>
      </c>
      <c r="M8" s="217">
        <f t="shared" si="0"/>
        <v>1.851080292839713E-2</v>
      </c>
      <c r="N8" s="217">
        <f t="shared" si="1"/>
        <v>4.5012608999483561E-2</v>
      </c>
      <c r="O8" s="218">
        <v>29.09090909090909</v>
      </c>
      <c r="P8" s="218">
        <v>70.909090909090907</v>
      </c>
      <c r="Q8" s="218">
        <v>29.081632653061224</v>
      </c>
      <c r="R8" s="218">
        <v>70.91836734693878</v>
      </c>
      <c r="S8" s="77">
        <f t="shared" si="2"/>
        <v>1.308215593931461E-4</v>
      </c>
      <c r="T8" s="218">
        <v>36.241610738255034</v>
      </c>
      <c r="U8" s="218">
        <v>63.758389261744966</v>
      </c>
      <c r="V8" s="218">
        <v>37.662337662337663</v>
      </c>
      <c r="W8" s="218">
        <v>62.337662337662337</v>
      </c>
      <c r="X8" s="77">
        <f t="shared" si="3"/>
        <v>-2.2282980177717016E-2</v>
      </c>
      <c r="Y8" s="218">
        <v>38.938053097345133</v>
      </c>
      <c r="Z8" s="218">
        <v>60.619469026548671</v>
      </c>
      <c r="AA8" s="218">
        <v>39.810426540284361</v>
      </c>
      <c r="AB8" s="218">
        <v>60.189573459715639</v>
      </c>
      <c r="AC8" s="77">
        <f t="shared" si="4"/>
        <v>-7.0917078908222519E-3</v>
      </c>
      <c r="AD8" s="216">
        <v>33.333333333333336</v>
      </c>
      <c r="AE8" s="216">
        <v>66.666666666666671</v>
      </c>
      <c r="AF8" s="216">
        <v>32.89473684210526</v>
      </c>
      <c r="AG8" s="216">
        <v>67.10526315789474</v>
      </c>
      <c r="AH8" s="77">
        <f t="shared" si="5"/>
        <v>6.5789473684210176E-3</v>
      </c>
    </row>
    <row r="9" spans="3:34" ht="15" customHeight="1">
      <c r="C9" s="215" t="s">
        <v>212</v>
      </c>
      <c r="D9" s="10">
        <v>54.729729729729698</v>
      </c>
      <c r="E9" s="10">
        <v>45.270270270270302</v>
      </c>
      <c r="F9" s="216">
        <v>34.759358288770052</v>
      </c>
      <c r="G9" s="216">
        <v>65.240641711229941</v>
      </c>
      <c r="H9" s="10">
        <v>42.58064516129032</v>
      </c>
      <c r="I9" s="10">
        <v>56.774193548387096</v>
      </c>
      <c r="J9" s="216">
        <v>33.720930232558139</v>
      </c>
      <c r="K9" s="216">
        <v>66.279069767441854</v>
      </c>
      <c r="L9" s="217">
        <f>G9/E9-1</f>
        <v>0.44113656317343652</v>
      </c>
      <c r="M9" s="217">
        <f t="shared" si="0"/>
        <v>-0.12977260708619776</v>
      </c>
      <c r="N9" s="217">
        <f t="shared" si="1"/>
        <v>0.16741543340380538</v>
      </c>
      <c r="O9" s="218">
        <v>38.524590163934427</v>
      </c>
      <c r="P9" s="218">
        <v>61.475409836065573</v>
      </c>
      <c r="Q9" s="218">
        <v>44.247787610619469</v>
      </c>
      <c r="R9" s="218">
        <v>55.752212389380531</v>
      </c>
      <c r="S9" s="77">
        <f t="shared" si="2"/>
        <v>-9.309734513274337E-2</v>
      </c>
      <c r="T9" s="218">
        <v>33.333333333333336</v>
      </c>
      <c r="U9" s="218">
        <v>65.476190476190482</v>
      </c>
      <c r="V9" s="218">
        <v>36.79245283018868</v>
      </c>
      <c r="W9" s="218">
        <v>63.20754716981132</v>
      </c>
      <c r="X9" s="77">
        <f t="shared" si="3"/>
        <v>-3.4648370497427194E-2</v>
      </c>
      <c r="Y9" s="218">
        <v>37.5</v>
      </c>
      <c r="Z9" s="218">
        <v>61.607142857142854</v>
      </c>
      <c r="AA9" s="218">
        <v>35.507246376811594</v>
      </c>
      <c r="AB9" s="218">
        <v>64.492753623188406</v>
      </c>
      <c r="AC9" s="77">
        <f t="shared" si="4"/>
        <v>4.683889939088437E-2</v>
      </c>
      <c r="AD9" s="216">
        <v>38.805970149253731</v>
      </c>
      <c r="AE9" s="216">
        <v>61.194029850746269</v>
      </c>
      <c r="AF9" s="216">
        <v>33.333333333333336</v>
      </c>
      <c r="AG9" s="216">
        <v>66.666666666666671</v>
      </c>
      <c r="AH9" s="77">
        <f t="shared" si="5"/>
        <v>8.9430894308943243E-2</v>
      </c>
    </row>
    <row r="10" spans="3:34" ht="15" customHeight="1">
      <c r="C10" s="220" t="s">
        <v>82</v>
      </c>
      <c r="D10" s="17">
        <v>41.227272727272698</v>
      </c>
      <c r="E10" s="17">
        <v>58.090909090909101</v>
      </c>
      <c r="F10" s="17">
        <v>40.836363636363636</v>
      </c>
      <c r="G10" s="17">
        <v>58.663636363636364</v>
      </c>
      <c r="H10" s="17">
        <v>37.590909090909093</v>
      </c>
      <c r="I10" s="17">
        <v>61.654545454545456</v>
      </c>
      <c r="J10" s="17">
        <v>38.618181818181817</v>
      </c>
      <c r="K10" s="17">
        <v>60.863636363636367</v>
      </c>
      <c r="L10" s="100">
        <f>G10/E10-1</f>
        <v>9.8591549295772296E-3</v>
      </c>
      <c r="M10" s="100">
        <f t="shared" si="0"/>
        <v>5.0984038431737266E-2</v>
      </c>
      <c r="N10" s="100">
        <f t="shared" si="1"/>
        <v>-1.2828074314361504E-2</v>
      </c>
      <c r="O10" s="221">
        <v>33.692077727952167</v>
      </c>
      <c r="P10" s="221">
        <v>65.50074738415546</v>
      </c>
      <c r="Q10" s="221">
        <v>32.707613755819189</v>
      </c>
      <c r="R10" s="221">
        <v>66.706712719627575</v>
      </c>
      <c r="S10" s="222">
        <f t="shared" si="2"/>
        <v>1.8411474427906027E-2</v>
      </c>
      <c r="T10" s="221">
        <v>36.387240356083083</v>
      </c>
      <c r="U10" s="221">
        <v>62.685459940652819</v>
      </c>
      <c r="V10" s="221">
        <v>37.02747556702932</v>
      </c>
      <c r="W10" s="221">
        <v>62.437765074681913</v>
      </c>
      <c r="X10" s="222">
        <f t="shared" si="3"/>
        <v>-3.9513926547785072E-3</v>
      </c>
      <c r="Y10" s="221">
        <v>39.777859148053217</v>
      </c>
      <c r="Z10" s="221">
        <v>59.379958501159528</v>
      </c>
      <c r="AA10" s="221">
        <v>40.752884031572556</v>
      </c>
      <c r="AB10" s="221">
        <v>58.712811171827568</v>
      </c>
      <c r="AC10" s="222">
        <f t="shared" si="4"/>
        <v>-1.1235227274854598E-2</v>
      </c>
      <c r="AD10" s="17">
        <v>32.456747404844293</v>
      </c>
      <c r="AE10" s="17">
        <v>67.024221453287197</v>
      </c>
      <c r="AF10" s="17">
        <v>36.210762331838566</v>
      </c>
      <c r="AG10" s="17">
        <v>63.191330343796714</v>
      </c>
      <c r="AH10" s="223">
        <f t="shared" si="5"/>
        <v>-5.7186656202516728E-2</v>
      </c>
    </row>
    <row r="11" spans="3:34" ht="15" customHeight="1">
      <c r="C11" s="215" t="s">
        <v>90</v>
      </c>
      <c r="D11" s="10">
        <v>53.849518810148702</v>
      </c>
      <c r="E11" s="10">
        <v>43.5258092738408</v>
      </c>
      <c r="F11" s="216">
        <v>53.154952076677318</v>
      </c>
      <c r="G11" s="216">
        <v>45.367412140575077</v>
      </c>
      <c r="H11" s="10">
        <v>47.323835194455143</v>
      </c>
      <c r="I11" s="10">
        <v>50.442818636888717</v>
      </c>
      <c r="J11" s="216">
        <v>48.389630793401416</v>
      </c>
      <c r="K11" s="216">
        <v>50.7069913589945</v>
      </c>
      <c r="L11" s="217">
        <f>G11/E11-1</f>
        <v>4.2310594506075994E-2</v>
      </c>
      <c r="M11" s="217">
        <f t="shared" si="0"/>
        <v>0.1118733967145189</v>
      </c>
      <c r="N11" s="217">
        <f t="shared" si="1"/>
        <v>5.2370729718222986E-3</v>
      </c>
      <c r="O11" s="218">
        <v>38.913624220837043</v>
      </c>
      <c r="P11" s="218">
        <v>57.52448797862867</v>
      </c>
      <c r="Q11" s="218">
        <v>41.77433247200689</v>
      </c>
      <c r="R11" s="218">
        <v>56.847545219638242</v>
      </c>
      <c r="S11" s="77">
        <f t="shared" si="2"/>
        <v>-1.1767905856753136E-2</v>
      </c>
      <c r="T11" s="218">
        <v>41.6</v>
      </c>
      <c r="U11" s="218">
        <v>55.288888888888891</v>
      </c>
      <c r="V11" s="218">
        <v>46.088435374149661</v>
      </c>
      <c r="W11" s="218">
        <v>52.976190476190474</v>
      </c>
      <c r="X11" s="77">
        <f t="shared" si="3"/>
        <v>-4.1829352319706081E-2</v>
      </c>
      <c r="Y11" s="218">
        <v>48.592870544090054</v>
      </c>
      <c r="Z11" s="218">
        <v>49.061913696060039</v>
      </c>
      <c r="AA11" s="218">
        <v>50.278035217794255</v>
      </c>
      <c r="AB11" s="218">
        <v>48.841519925857277</v>
      </c>
      <c r="AC11" s="77">
        <f t="shared" si="4"/>
        <v>-4.4921560045151354E-3</v>
      </c>
      <c r="AD11" s="216">
        <v>39.573459715639814</v>
      </c>
      <c r="AE11" s="216">
        <v>59.952606635071092</v>
      </c>
      <c r="AF11" s="216">
        <v>36.049382716049379</v>
      </c>
      <c r="AG11" s="216">
        <v>62.222222222222221</v>
      </c>
      <c r="AH11" s="77">
        <f t="shared" si="5"/>
        <v>3.7856829161176941E-2</v>
      </c>
    </row>
    <row r="12" spans="3:34" ht="15" customHeight="1">
      <c r="C12" s="224" t="s">
        <v>76</v>
      </c>
      <c r="D12" s="90">
        <v>39.375</v>
      </c>
      <c r="E12" s="90">
        <v>60</v>
      </c>
      <c r="F12" s="216">
        <v>30.837004405286343</v>
      </c>
      <c r="G12" s="216">
        <v>69.162995594713649</v>
      </c>
      <c r="H12" s="90">
        <v>28.504672897196262</v>
      </c>
      <c r="I12" s="90">
        <v>70.09345794392523</v>
      </c>
      <c r="J12" s="216">
        <v>34.090909090909093</v>
      </c>
      <c r="K12" s="216">
        <v>65.340909090909093</v>
      </c>
      <c r="L12" s="217">
        <f>G12/E12-1</f>
        <v>0.15271659324522746</v>
      </c>
      <c r="M12" s="217">
        <f t="shared" si="0"/>
        <v>1.3453181737008268E-2</v>
      </c>
      <c r="N12" s="217">
        <f t="shared" si="1"/>
        <v>-6.7803030303030254E-2</v>
      </c>
      <c r="O12" s="225">
        <v>27.391304347826086</v>
      </c>
      <c r="P12" s="225">
        <v>72.173913043478265</v>
      </c>
      <c r="Q12" s="225">
        <v>31.313131313131311</v>
      </c>
      <c r="R12" s="225">
        <v>67.171717171717177</v>
      </c>
      <c r="S12" s="77">
        <f t="shared" si="2"/>
        <v>-6.9307533162954793E-2</v>
      </c>
      <c r="T12" s="225">
        <v>27.272727272727273</v>
      </c>
      <c r="U12" s="225">
        <v>71.900826446280988</v>
      </c>
      <c r="V12" s="225">
        <v>33.333333333333336</v>
      </c>
      <c r="W12" s="225">
        <v>65.765765765765764</v>
      </c>
      <c r="X12" s="77">
        <f t="shared" si="3"/>
        <v>-8.5326706016361165E-2</v>
      </c>
      <c r="Y12" s="225">
        <v>28.571428571428573</v>
      </c>
      <c r="Z12" s="225">
        <v>70.634920634920633</v>
      </c>
      <c r="AA12" s="225">
        <v>33.884297520661157</v>
      </c>
      <c r="AB12" s="225">
        <v>65.289256198347104</v>
      </c>
      <c r="AC12" s="77">
        <f t="shared" si="4"/>
        <v>-7.5680193146996033E-2</v>
      </c>
      <c r="AD12" s="216">
        <v>32.258064516129032</v>
      </c>
      <c r="AE12" s="216">
        <v>67.741935483870961</v>
      </c>
      <c r="AF12" s="216">
        <v>37.623762376237622</v>
      </c>
      <c r="AG12" s="216">
        <v>61.386138613861384</v>
      </c>
      <c r="AH12" s="77">
        <f t="shared" si="5"/>
        <v>-9.382366808109377E-2</v>
      </c>
    </row>
    <row r="13" spans="3:34" ht="15" customHeight="1">
      <c r="C13" s="219" t="s">
        <v>87</v>
      </c>
      <c r="D13" s="10" t="s">
        <v>89</v>
      </c>
      <c r="E13" s="10" t="s">
        <v>89</v>
      </c>
      <c r="F13" s="216">
        <v>56.488222698072803</v>
      </c>
      <c r="G13" s="216">
        <v>43.126338329764451</v>
      </c>
      <c r="H13" s="10">
        <v>50.18510900863842</v>
      </c>
      <c r="I13" s="10">
        <v>49.074454956807898</v>
      </c>
      <c r="J13" s="216">
        <v>50.556242274412853</v>
      </c>
      <c r="K13" s="216">
        <v>49.072929542645241</v>
      </c>
      <c r="L13" s="217" t="s">
        <v>89</v>
      </c>
      <c r="M13" s="217">
        <f t="shared" si="0"/>
        <v>0.13792306180880298</v>
      </c>
      <c r="N13" s="217">
        <f t="shared" si="1"/>
        <v>-3.1083669986720075E-5</v>
      </c>
      <c r="O13" s="218">
        <v>42.786069651741293</v>
      </c>
      <c r="P13" s="218">
        <v>55.621890547263682</v>
      </c>
      <c r="Q13" s="218">
        <v>43.858052775250229</v>
      </c>
      <c r="R13" s="218">
        <v>55.595996360327568</v>
      </c>
      <c r="S13" s="77">
        <f t="shared" si="2"/>
        <v>-4.6553949679417617E-4</v>
      </c>
      <c r="T13" s="218">
        <v>44.941634241245133</v>
      </c>
      <c r="U13" s="218">
        <v>53.891050583657588</v>
      </c>
      <c r="V13" s="218">
        <v>48.125</v>
      </c>
      <c r="W13" s="218">
        <v>51.517857142857146</v>
      </c>
      <c r="X13" s="77">
        <f t="shared" si="3"/>
        <v>-4.4036874677668814E-2</v>
      </c>
      <c r="Y13" s="218">
        <v>51.632345554997485</v>
      </c>
      <c r="Z13" s="218">
        <v>47.614264188849823</v>
      </c>
      <c r="AA13" s="218">
        <v>52.401746724890828</v>
      </c>
      <c r="AB13" s="218">
        <v>47.21009218825813</v>
      </c>
      <c r="AC13" s="77">
        <f t="shared" si="4"/>
        <v>-8.4884646959710874E-3</v>
      </c>
      <c r="AD13" s="216">
        <v>41.396508728179548</v>
      </c>
      <c r="AE13" s="216">
        <v>58.354114713216958</v>
      </c>
      <c r="AF13" s="216">
        <v>38.297872340425535</v>
      </c>
      <c r="AG13" s="216">
        <v>61.170212765957444</v>
      </c>
      <c r="AH13" s="77">
        <f t="shared" si="5"/>
        <v>4.8258774322603948E-2</v>
      </c>
    </row>
    <row r="14" spans="3:34" ht="15" customHeight="1">
      <c r="C14" s="215" t="s">
        <v>83</v>
      </c>
      <c r="D14" s="10">
        <v>60.465116279069797</v>
      </c>
      <c r="E14" s="10">
        <v>39.534883720930203</v>
      </c>
      <c r="F14" s="216">
        <v>54.016620498614955</v>
      </c>
      <c r="G14" s="216">
        <v>45.983379501385045</v>
      </c>
      <c r="H14" s="10">
        <v>51.322751322751323</v>
      </c>
      <c r="I14" s="10">
        <v>48.412698412698411</v>
      </c>
      <c r="J14" s="216">
        <v>52.38095238095238</v>
      </c>
      <c r="K14" s="216">
        <v>47.354497354497354</v>
      </c>
      <c r="L14" s="217">
        <f t="shared" ref="L14:L24" si="6">G14/E14-1</f>
        <v>0.16310901091738739</v>
      </c>
      <c r="M14" s="217">
        <f t="shared" si="0"/>
        <v>5.2830369095429264E-2</v>
      </c>
      <c r="N14" s="217">
        <f t="shared" si="1"/>
        <v>-2.1857923497267784E-2</v>
      </c>
      <c r="O14" s="218">
        <v>51.965065502183407</v>
      </c>
      <c r="P14" s="218">
        <v>48.034934497816593</v>
      </c>
      <c r="Q14" s="218">
        <v>41.255605381165921</v>
      </c>
      <c r="R14" s="218">
        <v>58.295964125560538</v>
      </c>
      <c r="S14" s="77">
        <f t="shared" si="2"/>
        <v>0.21361598043212404</v>
      </c>
      <c r="T14" s="218">
        <v>52.486187845303867</v>
      </c>
      <c r="U14" s="218">
        <v>47.513812154696133</v>
      </c>
      <c r="V14" s="218">
        <v>48.863636363636367</v>
      </c>
      <c r="W14" s="218">
        <v>50.56818181818182</v>
      </c>
      <c r="X14" s="77">
        <f t="shared" si="3"/>
        <v>6.4283826638477759E-2</v>
      </c>
      <c r="Y14" s="218">
        <v>55.244755244755247</v>
      </c>
      <c r="Z14" s="218">
        <v>44.405594405594407</v>
      </c>
      <c r="AA14" s="218">
        <v>54.578754578754577</v>
      </c>
      <c r="AB14" s="218">
        <v>45.054945054945058</v>
      </c>
      <c r="AC14" s="77">
        <f t="shared" si="4"/>
        <v>1.462317210348707E-2</v>
      </c>
      <c r="AD14" s="216">
        <v>35.416666666666664</v>
      </c>
      <c r="AE14" s="216">
        <v>63.541666666666664</v>
      </c>
      <c r="AF14" s="216">
        <v>43.18181818181818</v>
      </c>
      <c r="AG14" s="216">
        <v>55.68181818181818</v>
      </c>
      <c r="AH14" s="77">
        <f t="shared" si="5"/>
        <v>-0.1236959761549925</v>
      </c>
    </row>
    <row r="15" spans="3:34" ht="15" customHeight="1">
      <c r="C15" s="219" t="s">
        <v>80</v>
      </c>
      <c r="D15" s="10">
        <v>36.787564766839402</v>
      </c>
      <c r="E15" s="10">
        <v>63.212435233160598</v>
      </c>
      <c r="F15" s="216">
        <v>33.2129963898917</v>
      </c>
      <c r="G15" s="216">
        <v>66.4259927797834</v>
      </c>
      <c r="H15" s="10">
        <v>31.914893617021278</v>
      </c>
      <c r="I15" s="10">
        <v>67.781155015197569</v>
      </c>
      <c r="J15" s="216">
        <v>31.365313653136532</v>
      </c>
      <c r="K15" s="216">
        <v>67.896678966789665</v>
      </c>
      <c r="L15" s="217">
        <f t="shared" si="6"/>
        <v>5.0837426762147642E-2</v>
      </c>
      <c r="M15" s="217">
        <f t="shared" si="0"/>
        <v>2.0401083652702434E-2</v>
      </c>
      <c r="N15" s="217">
        <f t="shared" si="1"/>
        <v>1.7043668194529626E-3</v>
      </c>
      <c r="O15" s="218">
        <v>29.315960912052116</v>
      </c>
      <c r="P15" s="218">
        <v>70.358306188925084</v>
      </c>
      <c r="Q15" s="218">
        <v>30.067567567567568</v>
      </c>
      <c r="R15" s="218">
        <v>69.594594594594597</v>
      </c>
      <c r="S15" s="77">
        <f t="shared" si="2"/>
        <v>-1.0854604604604634E-2</v>
      </c>
      <c r="T15" s="218">
        <v>32.820512820512818</v>
      </c>
      <c r="U15" s="218">
        <v>66.666666666666671</v>
      </c>
      <c r="V15" s="218">
        <v>29.518072289156628</v>
      </c>
      <c r="W15" s="218">
        <v>69.879518072289159</v>
      </c>
      <c r="X15" s="77">
        <f t="shared" si="3"/>
        <v>4.8192771084337283E-2</v>
      </c>
      <c r="Y15" s="218">
        <v>32.663316582914575</v>
      </c>
      <c r="Z15" s="218">
        <v>66.834170854271363</v>
      </c>
      <c r="AA15" s="218">
        <v>29.518072289156628</v>
      </c>
      <c r="AB15" s="218">
        <v>69.879518072289159</v>
      </c>
      <c r="AC15" s="77">
        <f t="shared" si="4"/>
        <v>4.5565721532747405E-2</v>
      </c>
      <c r="AD15" s="216">
        <v>29.518072289156628</v>
      </c>
      <c r="AE15" s="216">
        <v>69.879518072289159</v>
      </c>
      <c r="AF15" s="216">
        <v>45.714285714285715</v>
      </c>
      <c r="AG15" s="216">
        <v>53.571428571428569</v>
      </c>
      <c r="AH15" s="77">
        <f t="shared" si="5"/>
        <v>-0.23337438423645329</v>
      </c>
    </row>
    <row r="16" spans="3:34" ht="15" customHeight="1">
      <c r="C16" s="215" t="s">
        <v>77</v>
      </c>
      <c r="D16" s="10">
        <v>43.2900432900433</v>
      </c>
      <c r="E16" s="10">
        <v>56.601731601731601</v>
      </c>
      <c r="F16" s="216">
        <v>35.957066189624328</v>
      </c>
      <c r="G16" s="216">
        <v>63.864042933810374</v>
      </c>
      <c r="H16" s="10">
        <v>34.098639455782312</v>
      </c>
      <c r="I16" s="10">
        <v>65.476190476190482</v>
      </c>
      <c r="J16" s="216">
        <v>33.861386138613859</v>
      </c>
      <c r="K16" s="216">
        <v>65.346534653465341</v>
      </c>
      <c r="L16" s="217">
        <f t="shared" si="6"/>
        <v>0.12830546215756766</v>
      </c>
      <c r="M16" s="217">
        <f t="shared" si="0"/>
        <v>2.5243430705615744E-2</v>
      </c>
      <c r="N16" s="217">
        <f t="shared" si="1"/>
        <v>-1.980198019802204E-3</v>
      </c>
      <c r="O16" s="218">
        <v>33.768494342906877</v>
      </c>
      <c r="P16" s="218">
        <v>66.057441253263704</v>
      </c>
      <c r="Q16" s="218">
        <v>31.874405328258803</v>
      </c>
      <c r="R16" s="218">
        <v>67.364414843006656</v>
      </c>
      <c r="S16" s="77">
        <f t="shared" si="2"/>
        <v>1.9785410469231213E-2</v>
      </c>
      <c r="T16" s="218">
        <v>35.362318840579711</v>
      </c>
      <c r="U16" s="218">
        <v>64.347826086956516</v>
      </c>
      <c r="V16" s="218">
        <v>32.736156351791529</v>
      </c>
      <c r="W16" s="218">
        <v>66.44951140065146</v>
      </c>
      <c r="X16" s="77">
        <f t="shared" si="3"/>
        <v>3.266132582093495E-2</v>
      </c>
      <c r="Y16" s="218">
        <v>35.900962861072905</v>
      </c>
      <c r="Z16" s="218">
        <v>63.823933975240713</v>
      </c>
      <c r="AA16" s="218">
        <v>32.970451010886471</v>
      </c>
      <c r="AB16" s="218">
        <v>66.096423017107313</v>
      </c>
      <c r="AC16" s="77">
        <f t="shared" si="4"/>
        <v>3.5605593393039259E-2</v>
      </c>
      <c r="AD16" s="216">
        <v>32.136752136752136</v>
      </c>
      <c r="AE16" s="216">
        <v>67.179487179487182</v>
      </c>
      <c r="AF16" s="216">
        <v>45.783132530120483</v>
      </c>
      <c r="AG16" s="216">
        <v>53.413654618473899</v>
      </c>
      <c r="AH16" s="77">
        <f t="shared" si="5"/>
        <v>-0.20491124804561756</v>
      </c>
    </row>
    <row r="17" spans="3:34" ht="15" customHeight="1">
      <c r="C17" s="215" t="s">
        <v>79</v>
      </c>
      <c r="D17" s="10">
        <v>52.168525402726097</v>
      </c>
      <c r="E17" s="10">
        <v>47.769516728624502</v>
      </c>
      <c r="F17" s="216">
        <v>51.977793199167245</v>
      </c>
      <c r="G17" s="216">
        <v>47.952810548230396</v>
      </c>
      <c r="H17" s="10">
        <v>48.689956331877731</v>
      </c>
      <c r="I17" s="10">
        <v>50.946142649199416</v>
      </c>
      <c r="J17" s="216">
        <v>49.858557284299856</v>
      </c>
      <c r="K17" s="216">
        <v>49.858557284299856</v>
      </c>
      <c r="L17" s="217">
        <f t="shared" si="6"/>
        <v>3.8370457178198425E-3</v>
      </c>
      <c r="M17" s="217">
        <f t="shared" si="0"/>
        <v>6.2422453798789634E-2</v>
      </c>
      <c r="N17" s="217">
        <f t="shared" si="1"/>
        <v>-2.1347747019599961E-2</v>
      </c>
      <c r="O17" s="218">
        <v>44.868995633187772</v>
      </c>
      <c r="P17" s="218">
        <v>54.694323144104807</v>
      </c>
      <c r="Q17" s="218">
        <v>39.721627408993577</v>
      </c>
      <c r="R17" s="218">
        <v>59.850107066381156</v>
      </c>
      <c r="S17" s="77">
        <f t="shared" si="2"/>
        <v>9.426543059491288E-2</v>
      </c>
      <c r="T17" s="218">
        <v>47.323943661971832</v>
      </c>
      <c r="U17" s="218">
        <v>52.112676056338032</v>
      </c>
      <c r="V17" s="218">
        <v>45.42936288088643</v>
      </c>
      <c r="W17" s="218">
        <v>54.155124653739612</v>
      </c>
      <c r="X17" s="77">
        <f t="shared" si="3"/>
        <v>3.9192932544733106E-2</v>
      </c>
      <c r="Y17" s="218">
        <v>53.163265306122447</v>
      </c>
      <c r="Z17" s="218">
        <v>46.428571428571431</v>
      </c>
      <c r="AA17" s="218">
        <v>52.286282306163024</v>
      </c>
      <c r="AB17" s="218">
        <v>47.316103379721667</v>
      </c>
      <c r="AC17" s="77">
        <f t="shared" si="4"/>
        <v>1.9116072794005179E-2</v>
      </c>
      <c r="AD17" s="216">
        <v>39.849624060150376</v>
      </c>
      <c r="AE17" s="216">
        <v>59.649122807017541</v>
      </c>
      <c r="AF17" s="216">
        <v>46.997389033942561</v>
      </c>
      <c r="AG17" s="216">
        <v>53.002610966057439</v>
      </c>
      <c r="AH17" s="77">
        <f t="shared" si="5"/>
        <v>-0.11142681615727235</v>
      </c>
    </row>
    <row r="18" spans="3:34" ht="15" customHeight="1">
      <c r="C18" s="226" t="s">
        <v>81</v>
      </c>
      <c r="D18" s="90">
        <v>53.205128205128197</v>
      </c>
      <c r="E18" s="90">
        <v>46.794871794871803</v>
      </c>
      <c r="F18" s="216">
        <v>59.740259740259738</v>
      </c>
      <c r="G18" s="216">
        <v>40.259740259740262</v>
      </c>
      <c r="H18" s="90">
        <v>60.256410256410255</v>
      </c>
      <c r="I18" s="90">
        <v>39.743589743589745</v>
      </c>
      <c r="J18" s="216">
        <v>49.367088607594937</v>
      </c>
      <c r="K18" s="216">
        <v>50.632911392405063</v>
      </c>
      <c r="L18" s="217">
        <f t="shared" si="6"/>
        <v>-0.13965486568226304</v>
      </c>
      <c r="M18" s="217">
        <f t="shared" si="0"/>
        <v>-1.2820512820512886E-2</v>
      </c>
      <c r="N18" s="217">
        <f t="shared" si="1"/>
        <v>0.27398938342180479</v>
      </c>
      <c r="O18" s="225">
        <v>46.511627906976742</v>
      </c>
      <c r="P18" s="225">
        <v>53.488372093023258</v>
      </c>
      <c r="Q18" s="225">
        <v>43.617021276595743</v>
      </c>
      <c r="R18" s="225">
        <v>56.382978723404257</v>
      </c>
      <c r="S18" s="77">
        <f t="shared" si="2"/>
        <v>5.4116558741905685E-2</v>
      </c>
      <c r="T18" s="225">
        <v>59.740259740259738</v>
      </c>
      <c r="U18" s="225">
        <v>40.259740259740262</v>
      </c>
      <c r="V18" s="225">
        <v>45.454545454545453</v>
      </c>
      <c r="W18" s="225">
        <v>54.545454545454547</v>
      </c>
      <c r="X18" s="77">
        <f t="shared" si="3"/>
        <v>0.35483870967741926</v>
      </c>
      <c r="Y18" s="225">
        <v>63.333333333333336</v>
      </c>
      <c r="Z18" s="225">
        <v>36.666666666666664</v>
      </c>
      <c r="AA18" s="225">
        <v>52.678571428571431</v>
      </c>
      <c r="AB18" s="225">
        <v>47.321428571428569</v>
      </c>
      <c r="AC18" s="77">
        <f t="shared" si="4"/>
        <v>0.29058441558441572</v>
      </c>
      <c r="AD18" s="216">
        <v>36.842105263157897</v>
      </c>
      <c r="AE18" s="216">
        <v>63.157894736842103</v>
      </c>
      <c r="AF18" s="216">
        <v>48.780487804878049</v>
      </c>
      <c r="AG18" s="216">
        <v>51.219512195121951</v>
      </c>
      <c r="AH18" s="77">
        <f t="shared" si="5"/>
        <v>-0.18902439024390238</v>
      </c>
    </row>
    <row r="19" spans="3:34" ht="15" customHeight="1">
      <c r="C19" s="219" t="s">
        <v>74</v>
      </c>
      <c r="D19" s="10">
        <v>44.295302013422798</v>
      </c>
      <c r="E19" s="10">
        <v>55.704697986577202</v>
      </c>
      <c r="F19" s="216">
        <v>37.689969604863222</v>
      </c>
      <c r="G19" s="216">
        <v>62.006079027355625</v>
      </c>
      <c r="H19" s="10">
        <v>36.337209302325583</v>
      </c>
      <c r="I19" s="10">
        <v>63.372093023255815</v>
      </c>
      <c r="J19" s="216">
        <v>34.005763688760808</v>
      </c>
      <c r="K19" s="216">
        <v>65.129682997118152</v>
      </c>
      <c r="L19" s="217">
        <f t="shared" si="6"/>
        <v>0.11312117771999808</v>
      </c>
      <c r="M19" s="217">
        <f t="shared" si="0"/>
        <v>2.2030323757409986E-2</v>
      </c>
      <c r="N19" s="217">
        <f t="shared" si="1"/>
        <v>2.7734447293974451E-2</v>
      </c>
      <c r="O19" s="218">
        <v>37.931034482758619</v>
      </c>
      <c r="P19" s="218">
        <v>62.068965517241381</v>
      </c>
      <c r="Q19" s="218">
        <v>31.097560975609756</v>
      </c>
      <c r="R19" s="218">
        <v>68.292682926829272</v>
      </c>
      <c r="S19" s="227">
        <f t="shared" si="2"/>
        <v>0.10027100271002709</v>
      </c>
      <c r="T19" s="218">
        <v>40.298507462686565</v>
      </c>
      <c r="U19" s="218">
        <v>59.701492537313435</v>
      </c>
      <c r="V19" s="218">
        <v>31.313131313131311</v>
      </c>
      <c r="W19" s="218">
        <v>68.181818181818187</v>
      </c>
      <c r="X19" s="227">
        <f t="shared" si="3"/>
        <v>0.14204545454545459</v>
      </c>
      <c r="Y19" s="218">
        <v>39.523809523809526</v>
      </c>
      <c r="Z19" s="218">
        <v>60.476190476190474</v>
      </c>
      <c r="AA19" s="218">
        <v>30.582524271844662</v>
      </c>
      <c r="AB19" s="218">
        <v>68.446601941747574</v>
      </c>
      <c r="AC19" s="227">
        <f t="shared" si="4"/>
        <v>0.13179420533598352</v>
      </c>
      <c r="AD19" s="216">
        <v>30.927835051546392</v>
      </c>
      <c r="AE19" s="216">
        <v>68.55670103092784</v>
      </c>
      <c r="AF19" s="216">
        <v>48.447204968944099</v>
      </c>
      <c r="AG19" s="216">
        <v>50.931677018633543</v>
      </c>
      <c r="AH19" s="227">
        <f t="shared" si="5"/>
        <v>-0.25708681641993181</v>
      </c>
    </row>
    <row r="20" spans="3:34" ht="15" customHeight="1">
      <c r="C20" s="219" t="s">
        <v>72</v>
      </c>
      <c r="D20" s="10">
        <v>49.084249084249102</v>
      </c>
      <c r="E20" s="10">
        <v>50.915750915750898</v>
      </c>
      <c r="F20" s="216">
        <v>40.701754385964911</v>
      </c>
      <c r="G20" s="216">
        <v>59.298245614035089</v>
      </c>
      <c r="H20" s="10">
        <v>38.062283737024224</v>
      </c>
      <c r="I20" s="10">
        <v>61.937716262975776</v>
      </c>
      <c r="J20" s="216">
        <v>36.574074074074076</v>
      </c>
      <c r="K20" s="216">
        <v>62.5</v>
      </c>
      <c r="L20" s="217">
        <f t="shared" si="6"/>
        <v>0.16463460810299169</v>
      </c>
      <c r="M20" s="217">
        <f t="shared" si="0"/>
        <v>4.4511783133023508E-2</v>
      </c>
      <c r="N20" s="217">
        <f t="shared" si="1"/>
        <v>9.0782122905028739E-3</v>
      </c>
      <c r="O20" s="218">
        <v>39.015151515151516</v>
      </c>
      <c r="P20" s="218">
        <v>60.984848484848484</v>
      </c>
      <c r="Q20" s="218">
        <v>35.807860262008731</v>
      </c>
      <c r="R20" s="218">
        <v>63.318777292576421</v>
      </c>
      <c r="S20" s="227">
        <f t="shared" si="2"/>
        <v>3.8270633865849391E-2</v>
      </c>
      <c r="T20" s="218">
        <v>38.150289017341038</v>
      </c>
      <c r="U20" s="218">
        <v>61.849710982658962</v>
      </c>
      <c r="V20" s="218">
        <v>38.129496402877699</v>
      </c>
      <c r="W20" s="218">
        <v>60.431654676258994</v>
      </c>
      <c r="X20" s="227">
        <f t="shared" si="3"/>
        <v>-2.2927452430578921E-2</v>
      </c>
      <c r="Y20" s="218">
        <v>40.104166666666664</v>
      </c>
      <c r="Z20" s="218">
        <v>59.895833333333336</v>
      </c>
      <c r="AA20" s="218">
        <v>39.333333333333336</v>
      </c>
      <c r="AB20" s="218">
        <v>59.333333333333336</v>
      </c>
      <c r="AC20" s="227">
        <f t="shared" si="4"/>
        <v>-9.3913043478260905E-3</v>
      </c>
      <c r="AD20" s="216">
        <v>37.121212121212125</v>
      </c>
      <c r="AE20" s="216">
        <v>61.363636363636367</v>
      </c>
      <c r="AF20" s="216">
        <v>50</v>
      </c>
      <c r="AG20" s="216">
        <v>48.958333333333336</v>
      </c>
      <c r="AH20" s="227">
        <f t="shared" si="5"/>
        <v>-0.2021604938271605</v>
      </c>
    </row>
    <row r="21" spans="3:34" ht="15" customHeight="1">
      <c r="C21" s="226" t="s">
        <v>78</v>
      </c>
      <c r="D21" s="90">
        <v>63.157894736842103</v>
      </c>
      <c r="E21" s="90">
        <v>36.842105263157897</v>
      </c>
      <c r="F21" s="216">
        <v>58.299595141700408</v>
      </c>
      <c r="G21" s="216">
        <v>41.295546558704451</v>
      </c>
      <c r="H21" s="90">
        <v>60.392156862745097</v>
      </c>
      <c r="I21" s="90">
        <v>39.607843137254903</v>
      </c>
      <c r="J21" s="216">
        <v>58.55263157894737</v>
      </c>
      <c r="K21" s="216">
        <v>41.44736842105263</v>
      </c>
      <c r="L21" s="217">
        <f t="shared" si="6"/>
        <v>0.12087912087912067</v>
      </c>
      <c r="M21" s="217">
        <f t="shared" si="0"/>
        <v>-4.0868896578239111E-2</v>
      </c>
      <c r="N21" s="217">
        <f t="shared" si="1"/>
        <v>4.6443460135487058E-2</v>
      </c>
      <c r="O21" s="225">
        <v>56.80473372781065</v>
      </c>
      <c r="P21" s="225">
        <v>43.19526627218935</v>
      </c>
      <c r="Q21" s="225">
        <v>47.5</v>
      </c>
      <c r="R21" s="225">
        <v>52.5</v>
      </c>
      <c r="S21" s="77">
        <f t="shared" si="2"/>
        <v>0.21541095890410955</v>
      </c>
      <c r="T21" s="225">
        <v>63.758389261744966</v>
      </c>
      <c r="U21" s="225">
        <v>36.241610738255034</v>
      </c>
      <c r="V21" s="225">
        <v>55.263157894736842</v>
      </c>
      <c r="W21" s="225">
        <v>44.736842105263158</v>
      </c>
      <c r="X21" s="77">
        <f t="shared" si="3"/>
        <v>0.23440545808966862</v>
      </c>
      <c r="Y21" s="225">
        <v>63.55140186915888</v>
      </c>
      <c r="Z21" s="225">
        <v>36.44859813084112</v>
      </c>
      <c r="AA21" s="225">
        <v>56.074766355140184</v>
      </c>
      <c r="AB21" s="225">
        <v>43.925233644859816</v>
      </c>
      <c r="AC21" s="77">
        <f t="shared" si="4"/>
        <v>0.20512820512820529</v>
      </c>
      <c r="AD21" s="216">
        <v>48.101265822784811</v>
      </c>
      <c r="AE21" s="216">
        <v>51.898734177215189</v>
      </c>
      <c r="AF21" s="216">
        <v>51.136363636363633</v>
      </c>
      <c r="AG21" s="216">
        <v>48.863636363636367</v>
      </c>
      <c r="AH21" s="77">
        <f t="shared" si="5"/>
        <v>-5.8481152993347996E-2</v>
      </c>
    </row>
    <row r="22" spans="3:34" ht="15" customHeight="1">
      <c r="C22" s="215" t="s">
        <v>86</v>
      </c>
      <c r="D22" s="10">
        <v>77.702702702702695</v>
      </c>
      <c r="E22" s="10">
        <v>22.297297297297298</v>
      </c>
      <c r="F22" s="216">
        <v>72.169811320754718</v>
      </c>
      <c r="G22" s="216">
        <v>27.830188679245282</v>
      </c>
      <c r="H22" s="10">
        <v>68.681318681318686</v>
      </c>
      <c r="I22" s="10">
        <v>31.318681318681318</v>
      </c>
      <c r="J22" s="216">
        <v>65.193370165745861</v>
      </c>
      <c r="K22" s="216">
        <v>33.149171270718234</v>
      </c>
      <c r="L22" s="217">
        <f t="shared" si="6"/>
        <v>0.24814179531160652</v>
      </c>
      <c r="M22" s="217">
        <f t="shared" si="0"/>
        <v>0.12534922704414231</v>
      </c>
      <c r="N22" s="217">
        <f t="shared" si="1"/>
        <v>5.8447223029950646E-2</v>
      </c>
      <c r="O22" s="218">
        <v>71.428571428571431</v>
      </c>
      <c r="P22" s="218">
        <v>28.571428571428573</v>
      </c>
      <c r="Q22" s="218">
        <v>74.444444444444443</v>
      </c>
      <c r="R22" s="218">
        <v>23.333333333333332</v>
      </c>
      <c r="S22" s="77">
        <f t="shared" si="2"/>
        <v>-0.18333333333333346</v>
      </c>
      <c r="T22" s="218">
        <v>69.892473118279568</v>
      </c>
      <c r="U22" s="218">
        <v>30.107526881720432</v>
      </c>
      <c r="V22" s="218">
        <v>71.264367816091948</v>
      </c>
      <c r="W22" s="218">
        <v>26.436781609195403</v>
      </c>
      <c r="X22" s="77">
        <f t="shared" si="3"/>
        <v>-0.1219211822660099</v>
      </c>
      <c r="Y22" s="218">
        <v>67.123287671232873</v>
      </c>
      <c r="Z22" s="218">
        <v>32.876712328767127</v>
      </c>
      <c r="AA22" s="218">
        <v>69.924812030075188</v>
      </c>
      <c r="AB22" s="218">
        <v>27.819548872180452</v>
      </c>
      <c r="AC22" s="77">
        <f t="shared" si="4"/>
        <v>-0.15382205513784464</v>
      </c>
      <c r="AD22" s="216">
        <v>75</v>
      </c>
      <c r="AE22" s="216">
        <v>22.5</v>
      </c>
      <c r="AF22" s="216">
        <v>66.666666666666671</v>
      </c>
      <c r="AG22" s="216">
        <v>33.333333333333336</v>
      </c>
      <c r="AH22" s="77">
        <f t="shared" si="5"/>
        <v>0.48148148148148162</v>
      </c>
    </row>
    <row r="23" spans="3:34" ht="15" customHeight="1">
      <c r="C23" s="215" t="s">
        <v>84</v>
      </c>
      <c r="D23" s="10">
        <v>65.306122448979593</v>
      </c>
      <c r="E23" s="10">
        <v>34.353741496598602</v>
      </c>
      <c r="F23" s="216">
        <v>63.228699551569505</v>
      </c>
      <c r="G23" s="216">
        <v>36.771300448430495</v>
      </c>
      <c r="H23" s="10">
        <v>54.824561403508774</v>
      </c>
      <c r="I23" s="10">
        <v>45.175438596491226</v>
      </c>
      <c r="J23" s="216">
        <v>57.438016528925623</v>
      </c>
      <c r="K23" s="216">
        <v>42.561983471074377</v>
      </c>
      <c r="L23" s="217">
        <f t="shared" si="6"/>
        <v>7.0372508102829467E-2</v>
      </c>
      <c r="M23" s="217">
        <f t="shared" si="0"/>
        <v>0.22855156183140779</v>
      </c>
      <c r="N23" s="217">
        <f t="shared" si="1"/>
        <v>-5.7851239669421517E-2</v>
      </c>
      <c r="O23" s="218">
        <v>41.935483870967744</v>
      </c>
      <c r="P23" s="218">
        <v>58.064516129032256</v>
      </c>
      <c r="Q23" s="218">
        <v>44.545454545454547</v>
      </c>
      <c r="R23" s="218">
        <v>55.454545454545453</v>
      </c>
      <c r="S23" s="77">
        <f t="shared" si="2"/>
        <v>-4.4949494949494961E-2</v>
      </c>
      <c r="T23" s="218">
        <v>44.915254237288138</v>
      </c>
      <c r="U23" s="218">
        <v>55.084745762711862</v>
      </c>
      <c r="V23" s="218">
        <v>51.376146788990823</v>
      </c>
      <c r="W23" s="218">
        <v>48.623853211009177</v>
      </c>
      <c r="X23" s="77">
        <f t="shared" si="3"/>
        <v>-0.11729004940014109</v>
      </c>
      <c r="Y23" s="218">
        <v>56.78391959798995</v>
      </c>
      <c r="Z23" s="218">
        <v>43.21608040201005</v>
      </c>
      <c r="AA23" s="218">
        <v>57.731958762886599</v>
      </c>
      <c r="AB23" s="218">
        <v>42.268041237113401</v>
      </c>
      <c r="AC23" s="77">
        <f t="shared" si="4"/>
        <v>-2.1937185327259634E-2</v>
      </c>
      <c r="AD23" s="216">
        <v>41.666666666666664</v>
      </c>
      <c r="AE23" s="216">
        <v>58.333333333333336</v>
      </c>
      <c r="AF23" s="216">
        <v>67.692307692307693</v>
      </c>
      <c r="AG23" s="216">
        <v>32.307692307692307</v>
      </c>
      <c r="AH23" s="77">
        <f t="shared" si="5"/>
        <v>-0.44615384615384623</v>
      </c>
    </row>
    <row r="24" spans="3:34" ht="15" customHeight="1">
      <c r="C24" s="215" t="s">
        <v>158</v>
      </c>
      <c r="D24" s="10">
        <v>80.134680134680096</v>
      </c>
      <c r="E24" s="10">
        <v>19.865319865319901</v>
      </c>
      <c r="F24" s="216">
        <v>76.30331753554502</v>
      </c>
      <c r="G24" s="216">
        <v>23.696682464454977</v>
      </c>
      <c r="H24" s="10">
        <v>77.81155015197568</v>
      </c>
      <c r="I24" s="10">
        <v>21.88449848024316</v>
      </c>
      <c r="J24" s="216">
        <v>80.054644808743163</v>
      </c>
      <c r="K24" s="216">
        <v>19.94535519125683</v>
      </c>
      <c r="L24" s="217">
        <f t="shared" si="6"/>
        <v>0.19286689693951109</v>
      </c>
      <c r="M24" s="217">
        <f t="shared" si="0"/>
        <v>-7.6474164133738642E-2</v>
      </c>
      <c r="N24" s="217">
        <f t="shared" si="1"/>
        <v>-8.8608075288403088E-2</v>
      </c>
      <c r="O24" s="218">
        <v>75.308641975308646</v>
      </c>
      <c r="P24" s="218">
        <v>24.691358024691358</v>
      </c>
      <c r="Q24" s="218">
        <v>80.136986301369859</v>
      </c>
      <c r="R24" s="218">
        <v>19.863013698630137</v>
      </c>
      <c r="S24" s="77">
        <f t="shared" si="2"/>
        <v>-0.19554794520547947</v>
      </c>
      <c r="T24" s="218">
        <v>78.409090909090907</v>
      </c>
      <c r="U24" s="218">
        <v>21.022727272727273</v>
      </c>
      <c r="V24" s="218">
        <v>84.285714285714292</v>
      </c>
      <c r="W24" s="218">
        <v>15.714285714285714</v>
      </c>
      <c r="X24" s="77">
        <f t="shared" si="3"/>
        <v>-0.25250965250965252</v>
      </c>
      <c r="Y24" s="218">
        <v>78.490566037735846</v>
      </c>
      <c r="Z24" s="218">
        <v>21.132075471698112</v>
      </c>
      <c r="AA24" s="218">
        <v>83.396226415094333</v>
      </c>
      <c r="AB24" s="218">
        <v>16.60377358490566</v>
      </c>
      <c r="AC24" s="77">
        <f t="shared" si="4"/>
        <v>-0.2142857142857143</v>
      </c>
      <c r="AD24" s="216">
        <v>85.714285714285708</v>
      </c>
      <c r="AE24" s="216">
        <v>14.285714285714286</v>
      </c>
      <c r="AF24" s="216">
        <v>68.817204301075265</v>
      </c>
      <c r="AG24" s="216">
        <v>31.182795698924732</v>
      </c>
      <c r="AH24" s="77">
        <f t="shared" si="5"/>
        <v>1.182795698924731</v>
      </c>
    </row>
    <row r="25" spans="3:34" ht="15" customHeight="1">
      <c r="C25" s="414" t="s">
        <v>207</v>
      </c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</row>
    <row r="26" spans="3:34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3:34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3:34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3:34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10" t="s">
        <v>92</v>
      </c>
      <c r="N29" s="228"/>
      <c r="O29" s="14"/>
      <c r="P29" s="14"/>
      <c r="Q29" s="14"/>
      <c r="R29" s="14"/>
      <c r="S29" s="14"/>
      <c r="T29" s="14"/>
    </row>
    <row r="30" spans="3:34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410"/>
      <c r="N30" s="228"/>
      <c r="O30" s="14"/>
      <c r="P30" s="14"/>
      <c r="Q30" s="14"/>
      <c r="R30" s="14"/>
      <c r="S30" s="14"/>
      <c r="T30" s="14"/>
    </row>
    <row r="31" spans="3:34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3:34">
      <c r="C32" s="202" t="s">
        <v>237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3:20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3:20" ht="65.25" customHeight="1">
      <c r="C34" s="449" t="s">
        <v>238</v>
      </c>
      <c r="D34" s="449"/>
      <c r="E34" s="449"/>
    </row>
    <row r="35" spans="3:20">
      <c r="C35" s="211"/>
      <c r="D35" s="447" t="s">
        <v>1</v>
      </c>
      <c r="E35" s="447"/>
    </row>
    <row r="36" spans="3:20">
      <c r="C36" s="212"/>
      <c r="D36" s="212" t="s">
        <v>235</v>
      </c>
      <c r="E36" s="212" t="s">
        <v>236</v>
      </c>
    </row>
    <row r="37" spans="3:20">
      <c r="C37" s="219" t="s">
        <v>91</v>
      </c>
      <c r="D37" s="10">
        <v>34.482758620689658</v>
      </c>
      <c r="E37" s="10">
        <v>44.827586206896555</v>
      </c>
    </row>
    <row r="38" spans="3:20">
      <c r="C38" s="215" t="s">
        <v>75</v>
      </c>
      <c r="D38" s="10">
        <v>34.246575342465754</v>
      </c>
      <c r="E38" s="10">
        <v>63.69863013698631</v>
      </c>
    </row>
    <row r="39" spans="3:20">
      <c r="C39" s="215" t="s">
        <v>73</v>
      </c>
      <c r="D39" s="10">
        <v>52.631578947368418</v>
      </c>
      <c r="E39" s="10">
        <v>46.052631578947363</v>
      </c>
    </row>
    <row r="40" spans="3:20">
      <c r="C40" s="219" t="s">
        <v>80</v>
      </c>
      <c r="D40" s="10">
        <v>71.428571428571431</v>
      </c>
      <c r="E40" s="10">
        <v>26.428571428571431</v>
      </c>
    </row>
    <row r="41" spans="3:20">
      <c r="C41" s="215" t="s">
        <v>212</v>
      </c>
      <c r="D41" s="10">
        <v>66.666666666666671</v>
      </c>
      <c r="E41" s="10">
        <v>30.555555555555557</v>
      </c>
    </row>
    <row r="42" spans="3:20">
      <c r="C42" s="215" t="s">
        <v>77</v>
      </c>
      <c r="D42" s="10">
        <v>70.281124497991968</v>
      </c>
      <c r="E42" s="10">
        <v>27.510040160642568</v>
      </c>
    </row>
    <row r="43" spans="3:20">
      <c r="C43" s="224" t="s">
        <v>76</v>
      </c>
      <c r="D43" s="90">
        <v>61.386138613861384</v>
      </c>
      <c r="E43" s="10">
        <v>44.827586206896555</v>
      </c>
    </row>
    <row r="44" spans="3:20">
      <c r="C44" s="219" t="s">
        <v>74</v>
      </c>
      <c r="D44" s="10">
        <v>76.397515527950304</v>
      </c>
      <c r="E44" s="10">
        <v>21.739130434782606</v>
      </c>
    </row>
    <row r="45" spans="3:20">
      <c r="C45" s="219" t="s">
        <v>72</v>
      </c>
      <c r="D45" s="10">
        <v>67.708333333333329</v>
      </c>
      <c r="E45" s="10">
        <v>29.166666666666668</v>
      </c>
    </row>
    <row r="46" spans="3:20">
      <c r="C46" s="220" t="s">
        <v>82</v>
      </c>
      <c r="D46" s="17">
        <v>56.651718983557551</v>
      </c>
      <c r="E46" s="10">
        <v>40.732436472346784</v>
      </c>
    </row>
    <row r="47" spans="3:20">
      <c r="C47" s="215" t="s">
        <v>90</v>
      </c>
      <c r="D47" s="10">
        <v>65.432098765432102</v>
      </c>
      <c r="E47" s="10">
        <v>29.135802469135804</v>
      </c>
    </row>
    <row r="48" spans="3:20">
      <c r="C48" s="226" t="s">
        <v>81</v>
      </c>
      <c r="D48" s="90">
        <v>70.731707317073173</v>
      </c>
      <c r="E48" s="10">
        <v>29.26829268292683</v>
      </c>
    </row>
    <row r="49" spans="3:5">
      <c r="C49" s="215" t="s">
        <v>79</v>
      </c>
      <c r="D49" s="10">
        <v>64.751958224543074</v>
      </c>
      <c r="E49" s="10">
        <v>33.420365535248045</v>
      </c>
    </row>
    <row r="50" spans="3:5">
      <c r="C50" s="219" t="s">
        <v>87</v>
      </c>
      <c r="D50" s="10">
        <v>67.819148936170208</v>
      </c>
      <c r="E50" s="10">
        <v>27.925531914893618</v>
      </c>
    </row>
    <row r="51" spans="3:5">
      <c r="C51" s="215" t="s">
        <v>83</v>
      </c>
      <c r="D51" s="10">
        <v>67.045454545454547</v>
      </c>
      <c r="E51" s="10">
        <v>29.54545454545455</v>
      </c>
    </row>
    <row r="52" spans="3:5">
      <c r="C52" s="215" t="s">
        <v>84</v>
      </c>
      <c r="D52" s="10">
        <v>75.384615384615387</v>
      </c>
      <c r="E52" s="10">
        <v>23.07692307692308</v>
      </c>
    </row>
    <row r="53" spans="3:5">
      <c r="C53" s="226" t="s">
        <v>78</v>
      </c>
      <c r="D53" s="90">
        <v>68.181818181818187</v>
      </c>
      <c r="E53" s="10">
        <v>30.68181818181818</v>
      </c>
    </row>
    <row r="54" spans="3:5">
      <c r="C54" s="215" t="s">
        <v>86</v>
      </c>
      <c r="D54" s="10">
        <v>74.074074074074076</v>
      </c>
      <c r="E54" s="10">
        <v>22.222222222222221</v>
      </c>
    </row>
    <row r="55" spans="3:5">
      <c r="C55" s="215" t="s">
        <v>158</v>
      </c>
      <c r="D55" s="10">
        <v>77.41935483870968</v>
      </c>
      <c r="E55" s="10">
        <v>18.279569892473116</v>
      </c>
    </row>
    <row r="56" spans="3:5" ht="12.75" customHeight="1">
      <c r="C56" s="229" t="s">
        <v>207</v>
      </c>
      <c r="D56" s="229"/>
      <c r="E56" s="229"/>
    </row>
  </sheetData>
  <mergeCells count="17">
    <mergeCell ref="C3:AH3"/>
    <mergeCell ref="D4:E4"/>
    <mergeCell ref="F4:G4"/>
    <mergeCell ref="H4:I4"/>
    <mergeCell ref="J4:K4"/>
    <mergeCell ref="O4:P4"/>
    <mergeCell ref="Q4:R4"/>
    <mergeCell ref="T4:U4"/>
    <mergeCell ref="V4:W4"/>
    <mergeCell ref="Y4:Z4"/>
    <mergeCell ref="D35:E35"/>
    <mergeCell ref="AA4:AB4"/>
    <mergeCell ref="AD4:AE4"/>
    <mergeCell ref="AF4:AG4"/>
    <mergeCell ref="C25:AH25"/>
    <mergeCell ref="M29:M30"/>
    <mergeCell ref="C34:E34"/>
  </mergeCells>
  <hyperlinks>
    <hyperlink ref="M29:M30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35:L39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411" t="s">
        <v>66</v>
      </c>
    </row>
    <row r="39" spans="12:12">
      <c r="L39" s="411"/>
    </row>
  </sheetData>
  <mergeCells count="1">
    <mergeCell ref="L38:L39"/>
  </mergeCells>
  <hyperlinks>
    <hyperlink ref="L38:L39" location="fideli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C3:V366"/>
  <sheetViews>
    <sheetView showGridLines="0" zoomScaleNormal="100" zoomScaleSheetLayoutView="70" workbookViewId="0"/>
  </sheetViews>
  <sheetFormatPr baseColWidth="10" defaultRowHeight="12.75"/>
  <cols>
    <col min="1" max="1" width="11.42578125" style="230"/>
    <col min="2" max="2" width="11.140625" style="230" customWidth="1"/>
    <col min="3" max="3" width="28.42578125" style="230" customWidth="1"/>
    <col min="4" max="8" width="9.7109375" style="230" customWidth="1"/>
    <col min="9" max="10" width="9.7109375" customWidth="1"/>
    <col min="11" max="13" width="10.28515625" hidden="1" customWidth="1"/>
    <col min="14" max="17" width="11.42578125" style="230" hidden="1" customWidth="1"/>
    <col min="18" max="19" width="11.42578125" hidden="1" customWidth="1"/>
    <col min="20" max="21" width="13.85546875" bestFit="1" customWidth="1"/>
    <col min="22" max="262" width="11.42578125" style="230"/>
    <col min="263" max="263" width="5.140625" style="230" customWidth="1"/>
    <col min="264" max="264" width="33.5703125" style="230" customWidth="1"/>
    <col min="265" max="267" width="12.85546875" style="230" customWidth="1"/>
    <col min="268" max="518" width="11.42578125" style="230"/>
    <col min="519" max="519" width="5.140625" style="230" customWidth="1"/>
    <col min="520" max="520" width="33.5703125" style="230" customWidth="1"/>
    <col min="521" max="523" width="12.85546875" style="230" customWidth="1"/>
    <col min="524" max="774" width="11.42578125" style="230"/>
    <col min="775" max="775" width="5.140625" style="230" customWidth="1"/>
    <col min="776" max="776" width="33.5703125" style="230" customWidth="1"/>
    <col min="777" max="779" width="12.85546875" style="230" customWidth="1"/>
    <col min="780" max="1030" width="11.42578125" style="230"/>
    <col min="1031" max="1031" width="5.140625" style="230" customWidth="1"/>
    <col min="1032" max="1032" width="33.5703125" style="230" customWidth="1"/>
    <col min="1033" max="1035" width="12.85546875" style="230" customWidth="1"/>
    <col min="1036" max="1286" width="11.42578125" style="230"/>
    <col min="1287" max="1287" width="5.140625" style="230" customWidth="1"/>
    <col min="1288" max="1288" width="33.5703125" style="230" customWidth="1"/>
    <col min="1289" max="1291" width="12.85546875" style="230" customWidth="1"/>
    <col min="1292" max="1542" width="11.42578125" style="230"/>
    <col min="1543" max="1543" width="5.140625" style="230" customWidth="1"/>
    <col min="1544" max="1544" width="33.5703125" style="230" customWidth="1"/>
    <col min="1545" max="1547" width="12.85546875" style="230" customWidth="1"/>
    <col min="1548" max="1798" width="11.42578125" style="230"/>
    <col min="1799" max="1799" width="5.140625" style="230" customWidth="1"/>
    <col min="1800" max="1800" width="33.5703125" style="230" customWidth="1"/>
    <col min="1801" max="1803" width="12.85546875" style="230" customWidth="1"/>
    <col min="1804" max="2054" width="11.42578125" style="230"/>
    <col min="2055" max="2055" width="5.140625" style="230" customWidth="1"/>
    <col min="2056" max="2056" width="33.5703125" style="230" customWidth="1"/>
    <col min="2057" max="2059" width="12.85546875" style="230" customWidth="1"/>
    <col min="2060" max="2310" width="11.42578125" style="230"/>
    <col min="2311" max="2311" width="5.140625" style="230" customWidth="1"/>
    <col min="2312" max="2312" width="33.5703125" style="230" customWidth="1"/>
    <col min="2313" max="2315" width="12.85546875" style="230" customWidth="1"/>
    <col min="2316" max="2566" width="11.42578125" style="230"/>
    <col min="2567" max="2567" width="5.140625" style="230" customWidth="1"/>
    <col min="2568" max="2568" width="33.5703125" style="230" customWidth="1"/>
    <col min="2569" max="2571" width="12.85546875" style="230" customWidth="1"/>
    <col min="2572" max="2822" width="11.42578125" style="230"/>
    <col min="2823" max="2823" width="5.140625" style="230" customWidth="1"/>
    <col min="2824" max="2824" width="33.5703125" style="230" customWidth="1"/>
    <col min="2825" max="2827" width="12.85546875" style="230" customWidth="1"/>
    <col min="2828" max="3078" width="11.42578125" style="230"/>
    <col min="3079" max="3079" width="5.140625" style="230" customWidth="1"/>
    <col min="3080" max="3080" width="33.5703125" style="230" customWidth="1"/>
    <col min="3081" max="3083" width="12.85546875" style="230" customWidth="1"/>
    <col min="3084" max="3334" width="11.42578125" style="230"/>
    <col min="3335" max="3335" width="5.140625" style="230" customWidth="1"/>
    <col min="3336" max="3336" width="33.5703125" style="230" customWidth="1"/>
    <col min="3337" max="3339" width="12.85546875" style="230" customWidth="1"/>
    <col min="3340" max="3590" width="11.42578125" style="230"/>
    <col min="3591" max="3591" width="5.140625" style="230" customWidth="1"/>
    <col min="3592" max="3592" width="33.5703125" style="230" customWidth="1"/>
    <col min="3593" max="3595" width="12.85546875" style="230" customWidth="1"/>
    <col min="3596" max="3846" width="11.42578125" style="230"/>
    <col min="3847" max="3847" width="5.140625" style="230" customWidth="1"/>
    <col min="3848" max="3848" width="33.5703125" style="230" customWidth="1"/>
    <col min="3849" max="3851" width="12.85546875" style="230" customWidth="1"/>
    <col min="3852" max="4102" width="11.42578125" style="230"/>
    <col min="4103" max="4103" width="5.140625" style="230" customWidth="1"/>
    <col min="4104" max="4104" width="33.5703125" style="230" customWidth="1"/>
    <col min="4105" max="4107" width="12.85546875" style="230" customWidth="1"/>
    <col min="4108" max="4358" width="11.42578125" style="230"/>
    <col min="4359" max="4359" width="5.140625" style="230" customWidth="1"/>
    <col min="4360" max="4360" width="33.5703125" style="230" customWidth="1"/>
    <col min="4361" max="4363" width="12.85546875" style="230" customWidth="1"/>
    <col min="4364" max="4614" width="11.42578125" style="230"/>
    <col min="4615" max="4615" width="5.140625" style="230" customWidth="1"/>
    <col min="4616" max="4616" width="33.5703125" style="230" customWidth="1"/>
    <col min="4617" max="4619" width="12.85546875" style="230" customWidth="1"/>
    <col min="4620" max="4870" width="11.42578125" style="230"/>
    <col min="4871" max="4871" width="5.140625" style="230" customWidth="1"/>
    <col min="4872" max="4872" width="33.5703125" style="230" customWidth="1"/>
    <col min="4873" max="4875" width="12.85546875" style="230" customWidth="1"/>
    <col min="4876" max="5126" width="11.42578125" style="230"/>
    <col min="5127" max="5127" width="5.140625" style="230" customWidth="1"/>
    <col min="5128" max="5128" width="33.5703125" style="230" customWidth="1"/>
    <col min="5129" max="5131" width="12.85546875" style="230" customWidth="1"/>
    <col min="5132" max="5382" width="11.42578125" style="230"/>
    <col min="5383" max="5383" width="5.140625" style="230" customWidth="1"/>
    <col min="5384" max="5384" width="33.5703125" style="230" customWidth="1"/>
    <col min="5385" max="5387" width="12.85546875" style="230" customWidth="1"/>
    <col min="5388" max="5638" width="11.42578125" style="230"/>
    <col min="5639" max="5639" width="5.140625" style="230" customWidth="1"/>
    <col min="5640" max="5640" width="33.5703125" style="230" customWidth="1"/>
    <col min="5641" max="5643" width="12.85546875" style="230" customWidth="1"/>
    <col min="5644" max="5894" width="11.42578125" style="230"/>
    <col min="5895" max="5895" width="5.140625" style="230" customWidth="1"/>
    <col min="5896" max="5896" width="33.5703125" style="230" customWidth="1"/>
    <col min="5897" max="5899" width="12.85546875" style="230" customWidth="1"/>
    <col min="5900" max="6150" width="11.42578125" style="230"/>
    <col min="6151" max="6151" width="5.140625" style="230" customWidth="1"/>
    <col min="6152" max="6152" width="33.5703125" style="230" customWidth="1"/>
    <col min="6153" max="6155" width="12.85546875" style="230" customWidth="1"/>
    <col min="6156" max="6406" width="11.42578125" style="230"/>
    <col min="6407" max="6407" width="5.140625" style="230" customWidth="1"/>
    <col min="6408" max="6408" width="33.5703125" style="230" customWidth="1"/>
    <col min="6409" max="6411" width="12.85546875" style="230" customWidth="1"/>
    <col min="6412" max="6662" width="11.42578125" style="230"/>
    <col min="6663" max="6663" width="5.140625" style="230" customWidth="1"/>
    <col min="6664" max="6664" width="33.5703125" style="230" customWidth="1"/>
    <col min="6665" max="6667" width="12.85546875" style="230" customWidth="1"/>
    <col min="6668" max="6918" width="11.42578125" style="230"/>
    <col min="6919" max="6919" width="5.140625" style="230" customWidth="1"/>
    <col min="6920" max="6920" width="33.5703125" style="230" customWidth="1"/>
    <col min="6921" max="6923" width="12.85546875" style="230" customWidth="1"/>
    <col min="6924" max="7174" width="11.42578125" style="230"/>
    <col min="7175" max="7175" width="5.140625" style="230" customWidth="1"/>
    <col min="7176" max="7176" width="33.5703125" style="230" customWidth="1"/>
    <col min="7177" max="7179" width="12.85546875" style="230" customWidth="1"/>
    <col min="7180" max="7430" width="11.42578125" style="230"/>
    <col min="7431" max="7431" width="5.140625" style="230" customWidth="1"/>
    <col min="7432" max="7432" width="33.5703125" style="230" customWidth="1"/>
    <col min="7433" max="7435" width="12.85546875" style="230" customWidth="1"/>
    <col min="7436" max="7686" width="11.42578125" style="230"/>
    <col min="7687" max="7687" width="5.140625" style="230" customWidth="1"/>
    <col min="7688" max="7688" width="33.5703125" style="230" customWidth="1"/>
    <col min="7689" max="7691" width="12.85546875" style="230" customWidth="1"/>
    <col min="7692" max="7942" width="11.42578125" style="230"/>
    <col min="7943" max="7943" width="5.140625" style="230" customWidth="1"/>
    <col min="7944" max="7944" width="33.5703125" style="230" customWidth="1"/>
    <col min="7945" max="7947" width="12.85546875" style="230" customWidth="1"/>
    <col min="7948" max="8198" width="11.42578125" style="230"/>
    <col min="8199" max="8199" width="5.140625" style="230" customWidth="1"/>
    <col min="8200" max="8200" width="33.5703125" style="230" customWidth="1"/>
    <col min="8201" max="8203" width="12.85546875" style="230" customWidth="1"/>
    <col min="8204" max="8454" width="11.42578125" style="230"/>
    <col min="8455" max="8455" width="5.140625" style="230" customWidth="1"/>
    <col min="8456" max="8456" width="33.5703125" style="230" customWidth="1"/>
    <col min="8457" max="8459" width="12.85546875" style="230" customWidth="1"/>
    <col min="8460" max="8710" width="11.42578125" style="230"/>
    <col min="8711" max="8711" width="5.140625" style="230" customWidth="1"/>
    <col min="8712" max="8712" width="33.5703125" style="230" customWidth="1"/>
    <col min="8713" max="8715" width="12.85546875" style="230" customWidth="1"/>
    <col min="8716" max="8966" width="11.42578125" style="230"/>
    <col min="8967" max="8967" width="5.140625" style="230" customWidth="1"/>
    <col min="8968" max="8968" width="33.5703125" style="230" customWidth="1"/>
    <col min="8969" max="8971" width="12.85546875" style="230" customWidth="1"/>
    <col min="8972" max="9222" width="11.42578125" style="230"/>
    <col min="9223" max="9223" width="5.140625" style="230" customWidth="1"/>
    <col min="9224" max="9224" width="33.5703125" style="230" customWidth="1"/>
    <col min="9225" max="9227" width="12.85546875" style="230" customWidth="1"/>
    <col min="9228" max="9478" width="11.42578125" style="230"/>
    <col min="9479" max="9479" width="5.140625" style="230" customWidth="1"/>
    <col min="9480" max="9480" width="33.5703125" style="230" customWidth="1"/>
    <col min="9481" max="9483" width="12.85546875" style="230" customWidth="1"/>
    <col min="9484" max="9734" width="11.42578125" style="230"/>
    <col min="9735" max="9735" width="5.140625" style="230" customWidth="1"/>
    <col min="9736" max="9736" width="33.5703125" style="230" customWidth="1"/>
    <col min="9737" max="9739" width="12.85546875" style="230" customWidth="1"/>
    <col min="9740" max="9990" width="11.42578125" style="230"/>
    <col min="9991" max="9991" width="5.140625" style="230" customWidth="1"/>
    <col min="9992" max="9992" width="33.5703125" style="230" customWidth="1"/>
    <col min="9993" max="9995" width="12.85546875" style="230" customWidth="1"/>
    <col min="9996" max="10246" width="11.42578125" style="230"/>
    <col min="10247" max="10247" width="5.140625" style="230" customWidth="1"/>
    <col min="10248" max="10248" width="33.5703125" style="230" customWidth="1"/>
    <col min="10249" max="10251" width="12.85546875" style="230" customWidth="1"/>
    <col min="10252" max="10502" width="11.42578125" style="230"/>
    <col min="10503" max="10503" width="5.140625" style="230" customWidth="1"/>
    <col min="10504" max="10504" width="33.5703125" style="230" customWidth="1"/>
    <col min="10505" max="10507" width="12.85546875" style="230" customWidth="1"/>
    <col min="10508" max="10758" width="11.42578125" style="230"/>
    <col min="10759" max="10759" width="5.140625" style="230" customWidth="1"/>
    <col min="10760" max="10760" width="33.5703125" style="230" customWidth="1"/>
    <col min="10761" max="10763" width="12.85546875" style="230" customWidth="1"/>
    <col min="10764" max="11014" width="11.42578125" style="230"/>
    <col min="11015" max="11015" width="5.140625" style="230" customWidth="1"/>
    <col min="11016" max="11016" width="33.5703125" style="230" customWidth="1"/>
    <col min="11017" max="11019" width="12.85546875" style="230" customWidth="1"/>
    <col min="11020" max="11270" width="11.42578125" style="230"/>
    <col min="11271" max="11271" width="5.140625" style="230" customWidth="1"/>
    <col min="11272" max="11272" width="33.5703125" style="230" customWidth="1"/>
    <col min="11273" max="11275" width="12.85546875" style="230" customWidth="1"/>
    <col min="11276" max="11526" width="11.42578125" style="230"/>
    <col min="11527" max="11527" width="5.140625" style="230" customWidth="1"/>
    <col min="11528" max="11528" width="33.5703125" style="230" customWidth="1"/>
    <col min="11529" max="11531" width="12.85546875" style="230" customWidth="1"/>
    <col min="11532" max="11782" width="11.42578125" style="230"/>
    <col min="11783" max="11783" width="5.140625" style="230" customWidth="1"/>
    <col min="11784" max="11784" width="33.5703125" style="230" customWidth="1"/>
    <col min="11785" max="11787" width="12.85546875" style="230" customWidth="1"/>
    <col min="11788" max="12038" width="11.42578125" style="230"/>
    <col min="12039" max="12039" width="5.140625" style="230" customWidth="1"/>
    <col min="12040" max="12040" width="33.5703125" style="230" customWidth="1"/>
    <col min="12041" max="12043" width="12.85546875" style="230" customWidth="1"/>
    <col min="12044" max="12294" width="11.42578125" style="230"/>
    <col min="12295" max="12295" width="5.140625" style="230" customWidth="1"/>
    <col min="12296" max="12296" width="33.5703125" style="230" customWidth="1"/>
    <col min="12297" max="12299" width="12.85546875" style="230" customWidth="1"/>
    <col min="12300" max="12550" width="11.42578125" style="230"/>
    <col min="12551" max="12551" width="5.140625" style="230" customWidth="1"/>
    <col min="12552" max="12552" width="33.5703125" style="230" customWidth="1"/>
    <col min="12553" max="12555" width="12.85546875" style="230" customWidth="1"/>
    <col min="12556" max="12806" width="11.42578125" style="230"/>
    <col min="12807" max="12807" width="5.140625" style="230" customWidth="1"/>
    <col min="12808" max="12808" width="33.5703125" style="230" customWidth="1"/>
    <col min="12809" max="12811" width="12.85546875" style="230" customWidth="1"/>
    <col min="12812" max="13062" width="11.42578125" style="230"/>
    <col min="13063" max="13063" width="5.140625" style="230" customWidth="1"/>
    <col min="13064" max="13064" width="33.5703125" style="230" customWidth="1"/>
    <col min="13065" max="13067" width="12.85546875" style="230" customWidth="1"/>
    <col min="13068" max="13318" width="11.42578125" style="230"/>
    <col min="13319" max="13319" width="5.140625" style="230" customWidth="1"/>
    <col min="13320" max="13320" width="33.5703125" style="230" customWidth="1"/>
    <col min="13321" max="13323" width="12.85546875" style="230" customWidth="1"/>
    <col min="13324" max="13574" width="11.42578125" style="230"/>
    <col min="13575" max="13575" width="5.140625" style="230" customWidth="1"/>
    <col min="13576" max="13576" width="33.5703125" style="230" customWidth="1"/>
    <col min="13577" max="13579" width="12.85546875" style="230" customWidth="1"/>
    <col min="13580" max="13830" width="11.42578125" style="230"/>
    <col min="13831" max="13831" width="5.140625" style="230" customWidth="1"/>
    <col min="13832" max="13832" width="33.5703125" style="230" customWidth="1"/>
    <col min="13833" max="13835" width="12.85546875" style="230" customWidth="1"/>
    <col min="13836" max="14086" width="11.42578125" style="230"/>
    <col min="14087" max="14087" width="5.140625" style="230" customWidth="1"/>
    <col min="14088" max="14088" width="33.5703125" style="230" customWidth="1"/>
    <col min="14089" max="14091" width="12.85546875" style="230" customWidth="1"/>
    <col min="14092" max="14342" width="11.42578125" style="230"/>
    <col min="14343" max="14343" width="5.140625" style="230" customWidth="1"/>
    <col min="14344" max="14344" width="33.5703125" style="230" customWidth="1"/>
    <col min="14345" max="14347" width="12.85546875" style="230" customWidth="1"/>
    <col min="14348" max="14598" width="11.42578125" style="230"/>
    <col min="14599" max="14599" width="5.140625" style="230" customWidth="1"/>
    <col min="14600" max="14600" width="33.5703125" style="230" customWidth="1"/>
    <col min="14601" max="14603" width="12.85546875" style="230" customWidth="1"/>
    <col min="14604" max="14854" width="11.42578125" style="230"/>
    <col min="14855" max="14855" width="5.140625" style="230" customWidth="1"/>
    <col min="14856" max="14856" width="33.5703125" style="230" customWidth="1"/>
    <col min="14857" max="14859" width="12.85546875" style="230" customWidth="1"/>
    <col min="14860" max="15110" width="11.42578125" style="230"/>
    <col min="15111" max="15111" width="5.140625" style="230" customWidth="1"/>
    <col min="15112" max="15112" width="33.5703125" style="230" customWidth="1"/>
    <col min="15113" max="15115" width="12.85546875" style="230" customWidth="1"/>
    <col min="15116" max="15366" width="11.42578125" style="230"/>
    <col min="15367" max="15367" width="5.140625" style="230" customWidth="1"/>
    <col min="15368" max="15368" width="33.5703125" style="230" customWidth="1"/>
    <col min="15369" max="15371" width="12.85546875" style="230" customWidth="1"/>
    <col min="15372" max="15622" width="11.42578125" style="230"/>
    <col min="15623" max="15623" width="5.140625" style="230" customWidth="1"/>
    <col min="15624" max="15624" width="33.5703125" style="230" customWidth="1"/>
    <col min="15625" max="15627" width="12.85546875" style="230" customWidth="1"/>
    <col min="15628" max="15878" width="11.42578125" style="230"/>
    <col min="15879" max="15879" width="5.140625" style="230" customWidth="1"/>
    <col min="15880" max="15880" width="33.5703125" style="230" customWidth="1"/>
    <col min="15881" max="15883" width="12.85546875" style="230" customWidth="1"/>
    <col min="15884" max="16134" width="11.42578125" style="230"/>
    <col min="16135" max="16135" width="5.140625" style="230" customWidth="1"/>
    <col min="16136" max="16136" width="33.5703125" style="230" customWidth="1"/>
    <col min="16137" max="16139" width="12.85546875" style="230" customWidth="1"/>
    <col min="16140" max="16384" width="11.42578125" style="230"/>
  </cols>
  <sheetData>
    <row r="3" spans="3:22" ht="18" customHeight="1">
      <c r="C3" s="451" t="s">
        <v>239</v>
      </c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</row>
    <row r="4" spans="3:22" ht="15" customHeight="1">
      <c r="C4" s="231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94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232" t="s">
        <v>240</v>
      </c>
      <c r="D5" s="90">
        <v>30.509090909090901</v>
      </c>
      <c r="E5" s="90">
        <v>31.781818181818181</v>
      </c>
      <c r="F5" s="90">
        <v>30.8</v>
      </c>
      <c r="G5" s="90">
        <v>30.945454545454545</v>
      </c>
      <c r="H5" s="11">
        <f t="shared" ref="H5:J13" si="0">E5/D5-1</f>
        <v>4.1716328963051552E-2</v>
      </c>
      <c r="I5" s="11">
        <f t="shared" si="0"/>
        <v>-3.0892448512585768E-2</v>
      </c>
      <c r="J5" s="11">
        <f>G5/F5-1</f>
        <v>4.7225501770955525E-3</v>
      </c>
      <c r="K5" s="225">
        <v>30.717488789237667</v>
      </c>
      <c r="L5" s="225">
        <v>30.455023276768284</v>
      </c>
      <c r="M5" s="227">
        <f>L5/K5-1</f>
        <v>-8.5444977052077098E-3</v>
      </c>
      <c r="N5" s="225">
        <v>30.86053412462908</v>
      </c>
      <c r="O5" s="225">
        <v>30.942282869260556</v>
      </c>
      <c r="P5" s="227">
        <f t="shared" ref="P5:P13" si="1">O5/N5-1</f>
        <v>2.6489737443085026E-3</v>
      </c>
      <c r="Q5" s="225">
        <v>30.39179787623581</v>
      </c>
      <c r="R5" s="225">
        <v>30.79538554948391</v>
      </c>
      <c r="S5" s="227">
        <f t="shared" ref="S5:S13" si="2">R5/Q5-1</f>
        <v>1.3279493200488712E-2</v>
      </c>
      <c r="T5" s="90">
        <v>28.823529411764707</v>
      </c>
      <c r="U5" s="90">
        <v>30.119581464872944</v>
      </c>
      <c r="V5" s="227">
        <f>U5/T5-1</f>
        <v>4.4965071230285814E-2</v>
      </c>
    </row>
    <row r="6" spans="3:22" ht="15" customHeight="1">
      <c r="C6" s="232" t="s">
        <v>241</v>
      </c>
      <c r="D6" s="90">
        <v>20.1181818181818</v>
      </c>
      <c r="E6" s="90">
        <v>20.718181818181819</v>
      </c>
      <c r="F6" s="90">
        <v>19.972727272727273</v>
      </c>
      <c r="G6" s="90">
        <v>19.981818181818181</v>
      </c>
      <c r="H6" s="11">
        <f t="shared" si="0"/>
        <v>2.9823768639856363E-2</v>
      </c>
      <c r="I6" s="11">
        <f t="shared" si="0"/>
        <v>-3.5980693286529197E-2</v>
      </c>
      <c r="J6" s="11">
        <f t="shared" si="0"/>
        <v>4.5516613563933994E-4</v>
      </c>
      <c r="K6" s="225">
        <v>20.807174887892376</v>
      </c>
      <c r="L6" s="225">
        <v>20.558642438804625</v>
      </c>
      <c r="M6" s="227">
        <f t="shared" ref="M6:M13" si="3">L6/K6-1</f>
        <v>-1.1944555204001839E-2</v>
      </c>
      <c r="N6" s="225">
        <v>20.270771513353115</v>
      </c>
      <c r="O6" s="225">
        <v>20.542135349437579</v>
      </c>
      <c r="P6" s="227">
        <f t="shared" si="1"/>
        <v>1.3386951547734949E-2</v>
      </c>
      <c r="Q6" s="225">
        <v>19.846210179421458</v>
      </c>
      <c r="R6" s="225">
        <v>20</v>
      </c>
      <c r="S6" s="227">
        <f t="shared" si="2"/>
        <v>7.7490774907749138E-3</v>
      </c>
      <c r="T6" s="90">
        <v>21.695501730103807</v>
      </c>
      <c r="U6" s="90">
        <v>19.843049327354262</v>
      </c>
      <c r="V6" s="227">
        <f t="shared" ref="V6:V13" si="4">U6/T6-1</f>
        <v>-8.5384169759907258E-2</v>
      </c>
    </row>
    <row r="7" spans="3:22" ht="15" customHeight="1">
      <c r="C7" s="232" t="s">
        <v>242</v>
      </c>
      <c r="D7" s="90">
        <v>17.600000000000001</v>
      </c>
      <c r="E7" s="90">
        <v>18.218181818181819</v>
      </c>
      <c r="F7" s="90">
        <v>17.427272727272726</v>
      </c>
      <c r="G7" s="90">
        <v>16.654545454545456</v>
      </c>
      <c r="H7" s="11">
        <f t="shared" si="0"/>
        <v>3.512396694214881E-2</v>
      </c>
      <c r="I7" s="11">
        <f t="shared" si="0"/>
        <v>-4.3413173652694703E-2</v>
      </c>
      <c r="J7" s="11">
        <f t="shared" si="0"/>
        <v>-4.4340114762649763E-2</v>
      </c>
      <c r="K7" s="225">
        <v>16.681614349775785</v>
      </c>
      <c r="L7" s="225">
        <v>15.888271512239076</v>
      </c>
      <c r="M7" s="227">
        <f t="shared" si="3"/>
        <v>-4.7557917411474748E-2</v>
      </c>
      <c r="N7" s="225">
        <v>17.080860534124628</v>
      </c>
      <c r="O7" s="225">
        <v>16.5959800848239</v>
      </c>
      <c r="P7" s="227">
        <f t="shared" si="1"/>
        <v>-2.8387354860255454E-2</v>
      </c>
      <c r="Q7" s="225">
        <v>18.30831197363603</v>
      </c>
      <c r="R7" s="225">
        <v>17.498482088646025</v>
      </c>
      <c r="S7" s="227">
        <f t="shared" si="2"/>
        <v>-4.4232908318154074E-2</v>
      </c>
      <c r="T7" s="90">
        <v>15.813148788927336</v>
      </c>
      <c r="U7" s="90">
        <v>15.321375186846039</v>
      </c>
      <c r="V7" s="227">
        <f t="shared" si="4"/>
        <v>-3.109903085371879E-2</v>
      </c>
    </row>
    <row r="8" spans="3:22" ht="15" customHeight="1">
      <c r="C8" s="232" t="s">
        <v>243</v>
      </c>
      <c r="D8" s="90">
        <v>12.0181818181818</v>
      </c>
      <c r="E8" s="90">
        <v>11.881818181818181</v>
      </c>
      <c r="F8" s="90">
        <v>12.045454545454545</v>
      </c>
      <c r="G8" s="90">
        <v>12.727272727272727</v>
      </c>
      <c r="H8" s="11">
        <f t="shared" si="0"/>
        <v>-1.1346444780633957E-2</v>
      </c>
      <c r="I8" s="11">
        <f t="shared" si="0"/>
        <v>1.3771996939556219E-2</v>
      </c>
      <c r="J8" s="11">
        <f t="shared" si="0"/>
        <v>5.6603773584905648E-2</v>
      </c>
      <c r="K8" s="225">
        <v>11.599402092675636</v>
      </c>
      <c r="L8" s="225">
        <v>11.848625919807779</v>
      </c>
      <c r="M8" s="227">
        <f t="shared" si="3"/>
        <v>2.1485920148376803E-2</v>
      </c>
      <c r="N8" s="225">
        <v>12.147626112759644</v>
      </c>
      <c r="O8" s="225">
        <v>12.188825373409552</v>
      </c>
      <c r="P8" s="227">
        <f t="shared" si="1"/>
        <v>3.3915482965543031E-3</v>
      </c>
      <c r="Q8" s="225">
        <v>12.144513609178567</v>
      </c>
      <c r="R8" s="225">
        <v>12.544019429265331</v>
      </c>
      <c r="S8" s="227">
        <f t="shared" si="2"/>
        <v>3.2895991798702173E-2</v>
      </c>
      <c r="T8" s="90">
        <v>11.591695501730104</v>
      </c>
      <c r="U8" s="90">
        <v>12.892376681614349</v>
      </c>
      <c r="V8" s="227">
        <f t="shared" si="4"/>
        <v>0.11220801820493942</v>
      </c>
    </row>
    <row r="9" spans="3:22" ht="15" customHeight="1">
      <c r="C9" s="232" t="s">
        <v>244</v>
      </c>
      <c r="D9" s="90">
        <v>9.2818181818181795</v>
      </c>
      <c r="E9" s="90">
        <v>7.6818181818181817</v>
      </c>
      <c r="F9" s="90">
        <v>8.8000000000000007</v>
      </c>
      <c r="G9" s="90">
        <v>8.4</v>
      </c>
      <c r="H9" s="11">
        <f t="shared" si="0"/>
        <v>-0.17238001958863836</v>
      </c>
      <c r="I9" s="11">
        <f t="shared" si="0"/>
        <v>0.14556213017751496</v>
      </c>
      <c r="J9" s="11">
        <f t="shared" si="0"/>
        <v>-4.5454545454545525E-2</v>
      </c>
      <c r="K9" s="225">
        <v>8.3856502242152473</v>
      </c>
      <c r="L9" s="225">
        <v>9.1605346148070286</v>
      </c>
      <c r="M9" s="227">
        <f t="shared" si="3"/>
        <v>9.2405999519768578E-2</v>
      </c>
      <c r="N9" s="225">
        <v>8.215875370919882</v>
      </c>
      <c r="O9" s="225">
        <v>8.3348699981560017</v>
      </c>
      <c r="P9" s="227">
        <f t="shared" si="1"/>
        <v>1.4483499549822865E-2</v>
      </c>
      <c r="Q9" s="225">
        <v>8.4706456731356035</v>
      </c>
      <c r="R9" s="225">
        <v>8.1238615664845177</v>
      </c>
      <c r="S9" s="227">
        <f t="shared" si="2"/>
        <v>-4.0939512763578434E-2</v>
      </c>
      <c r="T9" s="90">
        <v>9.2041522491349479</v>
      </c>
      <c r="U9" s="90">
        <v>9.6412556053811667</v>
      </c>
      <c r="V9" s="227">
        <f t="shared" si="4"/>
        <v>4.7489800735021515E-2</v>
      </c>
    </row>
    <row r="10" spans="3:22" ht="15" customHeight="1">
      <c r="C10" s="232" t="s">
        <v>245</v>
      </c>
      <c r="D10" s="90">
        <v>5.2636363636363601</v>
      </c>
      <c r="E10" s="90">
        <v>5.4</v>
      </c>
      <c r="F10" s="90">
        <v>5.6</v>
      </c>
      <c r="G10" s="90">
        <v>6.336363636363636</v>
      </c>
      <c r="H10" s="11">
        <f t="shared" si="0"/>
        <v>2.5906735751296095E-2</v>
      </c>
      <c r="I10" s="11">
        <f t="shared" si="0"/>
        <v>3.7037037037036979E-2</v>
      </c>
      <c r="J10" s="11">
        <f t="shared" si="0"/>
        <v>0.13149350649350655</v>
      </c>
      <c r="K10" s="225">
        <v>5.9192825112107625</v>
      </c>
      <c r="L10" s="225">
        <v>6.6826850878510289</v>
      </c>
      <c r="M10" s="227">
        <f t="shared" si="3"/>
        <v>0.12896876862937834</v>
      </c>
      <c r="N10" s="225">
        <v>5.4710682492581606</v>
      </c>
      <c r="O10" s="225">
        <v>6.3064724322330816</v>
      </c>
      <c r="P10" s="227">
        <f t="shared" si="1"/>
        <v>0.15269489337629749</v>
      </c>
      <c r="Q10" s="225">
        <v>5.3948492615647501</v>
      </c>
      <c r="R10" s="225">
        <v>6.1445051608986034</v>
      </c>
      <c r="S10" s="227">
        <f t="shared" si="2"/>
        <v>0.13895771002810542</v>
      </c>
      <c r="T10" s="90">
        <v>7.5086505190311419</v>
      </c>
      <c r="U10" s="90">
        <v>6.6890881913303435</v>
      </c>
      <c r="V10" s="227">
        <f t="shared" si="4"/>
        <v>-0.10914908419609715</v>
      </c>
    </row>
    <row r="11" spans="3:22" ht="15" customHeight="1">
      <c r="C11" s="232" t="s">
        <v>246</v>
      </c>
      <c r="D11" s="90">
        <v>1.7909090909090899</v>
      </c>
      <c r="E11" s="90">
        <v>1.4727272727272727</v>
      </c>
      <c r="F11" s="90">
        <v>2.0909090909090908</v>
      </c>
      <c r="G11" s="90">
        <v>2.1181818181818182</v>
      </c>
      <c r="H11" s="11">
        <f>E11/D11-1</f>
        <v>-0.17766497461928887</v>
      </c>
      <c r="I11" s="11">
        <f>F11/E11-1</f>
        <v>0.41975308641975317</v>
      </c>
      <c r="J11" s="11">
        <f>G11/F11-1</f>
        <v>1.304347826086949E-2</v>
      </c>
      <c r="K11" s="225">
        <v>1.7638266068759343</v>
      </c>
      <c r="L11" s="225">
        <v>2.2826250187715873</v>
      </c>
      <c r="M11" s="227">
        <f>L11/K11-1</f>
        <v>0.29413231996456934</v>
      </c>
      <c r="N11" s="225">
        <v>1.9658753709198813</v>
      </c>
      <c r="O11" s="225">
        <v>2.1021574774110272</v>
      </c>
      <c r="P11" s="227">
        <f t="shared" si="1"/>
        <v>6.9323879075496198E-2</v>
      </c>
      <c r="Q11" s="225">
        <v>2.0261198584157207</v>
      </c>
      <c r="R11" s="225">
        <v>2.0400728597449911</v>
      </c>
      <c r="S11" s="227">
        <f t="shared" si="2"/>
        <v>6.8865626440188787E-3</v>
      </c>
      <c r="T11" s="90">
        <v>2.422145328719723</v>
      </c>
      <c r="U11" s="90">
        <v>2.5411061285500747</v>
      </c>
      <c r="V11" s="227">
        <f t="shared" si="4"/>
        <v>4.9113815929959559E-2</v>
      </c>
    </row>
    <row r="12" spans="3:22" ht="15" customHeight="1">
      <c r="C12" s="232" t="s">
        <v>247</v>
      </c>
      <c r="D12" s="90">
        <v>2.1727272727272702</v>
      </c>
      <c r="E12" s="90">
        <v>1.8181818181818181</v>
      </c>
      <c r="F12" s="90">
        <v>2.2181818181818183</v>
      </c>
      <c r="G12" s="90">
        <v>1.5545454545454545</v>
      </c>
      <c r="H12" s="11">
        <f t="shared" si="0"/>
        <v>-0.16317991631799067</v>
      </c>
      <c r="I12" s="11">
        <f t="shared" si="0"/>
        <v>0.21999999999999997</v>
      </c>
      <c r="J12" s="11">
        <f t="shared" si="0"/>
        <v>-0.29918032786885251</v>
      </c>
      <c r="K12" s="225">
        <v>2.9596412556053813</v>
      </c>
      <c r="L12" s="225">
        <v>1.7720378435200481</v>
      </c>
      <c r="M12" s="227">
        <f t="shared" si="3"/>
        <v>-0.40126600135610502</v>
      </c>
      <c r="N12" s="225">
        <v>2.9673590504451037</v>
      </c>
      <c r="O12" s="225">
        <v>1.7517978978425226</v>
      </c>
      <c r="P12" s="227">
        <f t="shared" si="1"/>
        <v>-0.40964410842706989</v>
      </c>
      <c r="Q12" s="225">
        <v>2.4044916392041986</v>
      </c>
      <c r="R12" s="225">
        <v>1.6514875531268973</v>
      </c>
      <c r="S12" s="227">
        <f t="shared" si="2"/>
        <v>-0.31316560798128579</v>
      </c>
      <c r="T12" s="90">
        <v>1.6955017301038062</v>
      </c>
      <c r="U12" s="90">
        <v>1.7563527653213753</v>
      </c>
      <c r="V12" s="227">
        <f t="shared" si="4"/>
        <v>3.5889692199750023E-2</v>
      </c>
    </row>
    <row r="13" spans="3:22" ht="15" customHeight="1">
      <c r="C13" s="232" t="s">
        <v>248</v>
      </c>
      <c r="D13" s="90">
        <v>1.24545454545455</v>
      </c>
      <c r="E13" s="90">
        <v>1.0272727272727273</v>
      </c>
      <c r="F13" s="90">
        <v>1.0454545454545454</v>
      </c>
      <c r="G13" s="90">
        <v>1.2818181818181817</v>
      </c>
      <c r="H13" s="11">
        <f t="shared" si="0"/>
        <v>-0.17518248175182782</v>
      </c>
      <c r="I13" s="11">
        <f t="shared" si="0"/>
        <v>1.7699115044247593E-2</v>
      </c>
      <c r="J13" s="11">
        <f t="shared" si="0"/>
        <v>0.22608695652173916</v>
      </c>
      <c r="K13" s="225">
        <v>1.1659192825112108</v>
      </c>
      <c r="L13" s="225">
        <v>1.3515542874305451</v>
      </c>
      <c r="M13" s="227">
        <f t="shared" si="3"/>
        <v>0.1592177157577368</v>
      </c>
      <c r="N13" s="225">
        <v>1.0200296735905046</v>
      </c>
      <c r="O13" s="225">
        <v>1.2354785174257792</v>
      </c>
      <c r="P13" s="227">
        <f t="shared" si="1"/>
        <v>0.21121821199269109</v>
      </c>
      <c r="Q13" s="225">
        <v>1.0130599292078604</v>
      </c>
      <c r="R13" s="225">
        <v>1.2021857923497268</v>
      </c>
      <c r="S13" s="227">
        <f t="shared" si="2"/>
        <v>0.18668773454473642</v>
      </c>
      <c r="T13" s="90">
        <v>1.2456747404844291</v>
      </c>
      <c r="U13" s="90">
        <v>1.195814648729447</v>
      </c>
      <c r="V13" s="227">
        <f t="shared" si="4"/>
        <v>-4.0026573658860642E-2</v>
      </c>
    </row>
    <row r="14" spans="3:22" ht="15" customHeight="1">
      <c r="C14" s="414" t="s">
        <v>189</v>
      </c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</row>
    <row r="15" spans="3:22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</row>
    <row r="16" spans="3:22" ht="29.25" customHeight="1">
      <c r="C16" s="233"/>
      <c r="D16" s="233"/>
      <c r="E16" s="233"/>
      <c r="F16" s="233"/>
      <c r="G16" s="233"/>
      <c r="H16" s="233"/>
      <c r="I16" s="14"/>
      <c r="J16" s="14"/>
      <c r="K16" s="14"/>
      <c r="L16" s="14"/>
      <c r="M16" s="14"/>
      <c r="N16" s="233"/>
    </row>
    <row r="17" spans="3:14">
      <c r="C17" s="233"/>
      <c r="D17" s="233"/>
      <c r="E17" s="233"/>
      <c r="F17" s="233"/>
      <c r="G17" s="233"/>
      <c r="H17" s="233"/>
      <c r="I17" s="14"/>
      <c r="J17" s="14"/>
      <c r="K17" s="14"/>
      <c r="L17" s="14"/>
      <c r="M17" s="14"/>
      <c r="N17" s="410" t="s">
        <v>92</v>
      </c>
    </row>
    <row r="18" spans="3:14">
      <c r="C18" s="233"/>
      <c r="D18" s="233"/>
      <c r="E18" s="233"/>
      <c r="F18" s="233"/>
      <c r="G18" s="233"/>
      <c r="H18" s="233"/>
      <c r="I18" s="14"/>
      <c r="J18" s="14"/>
      <c r="K18" s="14"/>
      <c r="L18" s="14"/>
      <c r="M18" s="14"/>
      <c r="N18" s="410"/>
    </row>
    <row r="19" spans="3:14"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</row>
    <row r="20" spans="3:14"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</row>
    <row r="21" spans="3:14"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</row>
    <row r="22" spans="3:14"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</row>
    <row r="23" spans="3:14">
      <c r="I23" s="230"/>
      <c r="J23" s="230"/>
      <c r="K23" s="230"/>
      <c r="L23" s="230"/>
      <c r="M23" s="230"/>
    </row>
    <row r="24" spans="3:14">
      <c r="I24" s="230"/>
      <c r="J24" s="230"/>
      <c r="K24" s="230"/>
      <c r="L24" s="230"/>
      <c r="M24" s="230"/>
    </row>
    <row r="25" spans="3:14">
      <c r="I25" s="230"/>
      <c r="J25" s="230"/>
      <c r="K25" s="230"/>
      <c r="L25" s="230"/>
      <c r="M25" s="230"/>
    </row>
    <row r="26" spans="3:14">
      <c r="I26" s="230"/>
      <c r="J26" s="230"/>
      <c r="K26" s="230"/>
      <c r="L26" s="230"/>
      <c r="M26" s="230"/>
    </row>
    <row r="27" spans="3:14">
      <c r="I27" s="230"/>
      <c r="J27" s="230"/>
      <c r="K27" s="230"/>
      <c r="L27" s="230"/>
      <c r="M27" s="230"/>
    </row>
    <row r="28" spans="3:14">
      <c r="I28" s="230"/>
      <c r="J28" s="230"/>
      <c r="K28" s="230"/>
      <c r="L28" s="230"/>
      <c r="M28" s="230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</sheetData>
  <mergeCells count="3">
    <mergeCell ref="C3:V3"/>
    <mergeCell ref="C14:V14"/>
    <mergeCell ref="N17:N18"/>
  </mergeCells>
  <hyperlinks>
    <hyperlink ref="N17:N18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J5:K40"/>
  <sheetViews>
    <sheetView showGridLines="0" zoomScaleNormal="100" workbookViewId="0"/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14"/>
      <c r="K34" s="14"/>
    </row>
    <row r="35" spans="10:11">
      <c r="J35" s="14"/>
      <c r="K35" s="14"/>
    </row>
    <row r="36" spans="10:11" ht="17.25" customHeight="1">
      <c r="J36" s="14"/>
      <c r="K36" s="14"/>
    </row>
    <row r="37" spans="10:11">
      <c r="J37" s="14"/>
      <c r="K37" s="410" t="s">
        <v>66</v>
      </c>
    </row>
    <row r="38" spans="10:11">
      <c r="J38" s="14"/>
      <c r="K38" s="410"/>
    </row>
    <row r="39" spans="10:11">
      <c r="J39" s="14"/>
      <c r="K39" s="14"/>
    </row>
    <row r="40" spans="10:11">
      <c r="J40" s="14"/>
      <c r="K40" s="14"/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35"/>
  <sheetViews>
    <sheetView showGridLines="0" zoomScaleNormal="100" workbookViewId="0"/>
  </sheetViews>
  <sheetFormatPr baseColWidth="10" defaultRowHeight="12.75"/>
  <cols>
    <col min="1" max="1" width="22.7109375" style="1" customWidth="1"/>
    <col min="2" max="2" width="22.28515625" style="1" customWidth="1"/>
    <col min="3" max="9" width="9.7109375" style="1" customWidth="1"/>
    <col min="10" max="10" width="10.42578125" style="1" hidden="1" customWidth="1"/>
    <col min="11" max="11" width="9.85546875" style="1" hidden="1" customWidth="1"/>
    <col min="12" max="18" width="11.42578125" style="1" hidden="1" customWidth="1"/>
    <col min="19" max="20" width="13.85546875" bestFit="1" customWidth="1"/>
    <col min="23" max="16384" width="11.42578125" style="1"/>
  </cols>
  <sheetData>
    <row r="2" spans="2:21" ht="23.25" customHeight="1"/>
    <row r="3" spans="2:21" ht="18" customHeight="1">
      <c r="B3" s="452" t="s">
        <v>249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2:21" ht="15" customHeight="1">
      <c r="B4" s="7"/>
      <c r="C4" s="7">
        <v>2007</v>
      </c>
      <c r="D4" s="7">
        <v>2008</v>
      </c>
      <c r="E4" s="7">
        <v>2009</v>
      </c>
      <c r="F4" s="7">
        <v>2010</v>
      </c>
      <c r="G4" s="234" t="s">
        <v>547</v>
      </c>
      <c r="H4" s="234" t="s">
        <v>548</v>
      </c>
      <c r="I4" s="234" t="s">
        <v>354</v>
      </c>
      <c r="J4" s="8" t="s">
        <v>144</v>
      </c>
      <c r="K4" s="8" t="s">
        <v>145</v>
      </c>
      <c r="L4" s="8" t="s">
        <v>94</v>
      </c>
      <c r="M4" s="8" t="s">
        <v>162</v>
      </c>
      <c r="N4" s="8" t="s">
        <v>163</v>
      </c>
      <c r="O4" s="8" t="s">
        <v>274</v>
      </c>
      <c r="P4" s="8" t="s">
        <v>233</v>
      </c>
      <c r="Q4" s="8" t="s">
        <v>234</v>
      </c>
      <c r="R4" s="8" t="s">
        <v>275</v>
      </c>
      <c r="S4" s="7" t="s">
        <v>52</v>
      </c>
      <c r="T4" s="7" t="s">
        <v>1</v>
      </c>
      <c r="U4" s="8" t="s">
        <v>108</v>
      </c>
    </row>
    <row r="5" spans="2:21" ht="15" customHeight="1">
      <c r="B5" s="39" t="s">
        <v>250</v>
      </c>
      <c r="C5" s="10">
        <v>47.527272727272702</v>
      </c>
      <c r="D5" s="10">
        <v>50.109090909090909</v>
      </c>
      <c r="E5" s="10">
        <v>50.9</v>
      </c>
      <c r="F5" s="10">
        <v>54.218181818181819</v>
      </c>
      <c r="G5" s="11">
        <f t="shared" ref="G5:I11" si="0">D5/C5-1</f>
        <v>5.4322876817139099E-2</v>
      </c>
      <c r="H5" s="11">
        <f t="shared" si="0"/>
        <v>1.5783744557329449E-2</v>
      </c>
      <c r="I5" s="11">
        <f>F5/E5-1</f>
        <v>6.5190212537953318E-2</v>
      </c>
      <c r="J5" s="40">
        <v>47.055306427503737</v>
      </c>
      <c r="K5" s="40">
        <v>49.481904189818295</v>
      </c>
      <c r="L5" s="41">
        <f t="shared" ref="L5:L10" si="1">K5/J5-1</f>
        <v>5.1569056638768762E-2</v>
      </c>
      <c r="M5" s="40">
        <v>50.09272997032641</v>
      </c>
      <c r="N5" s="40">
        <v>54.066015120781856</v>
      </c>
      <c r="O5" s="41">
        <f>N5/M5-1</f>
        <v>7.9318598782879501E-2</v>
      </c>
      <c r="P5" s="40">
        <v>52.081044794336627</v>
      </c>
      <c r="Q5" s="40">
        <v>54.99696417729205</v>
      </c>
      <c r="R5" s="41">
        <f>Q5/P5-1</f>
        <v>5.5988112267526979E-2</v>
      </c>
      <c r="S5" s="10">
        <v>47.577854671280278</v>
      </c>
      <c r="T5" s="10">
        <v>51.121076233183857</v>
      </c>
      <c r="U5" s="77">
        <f>IFERROR(T5/S5-1,"-")</f>
        <v>7.4472075010191485E-2</v>
      </c>
    </row>
    <row r="6" spans="2:21" ht="15" customHeight="1">
      <c r="B6" s="39" t="s">
        <v>251</v>
      </c>
      <c r="C6" s="10">
        <v>19.390909090909101</v>
      </c>
      <c r="D6" s="10">
        <v>19.136363636363637</v>
      </c>
      <c r="E6" s="10">
        <v>19.281818181818181</v>
      </c>
      <c r="F6" s="10">
        <v>18.109090909090909</v>
      </c>
      <c r="G6" s="11">
        <f t="shared" si="0"/>
        <v>-1.3127051101735177E-2</v>
      </c>
      <c r="H6" s="11">
        <f t="shared" si="0"/>
        <v>7.6009501187648265E-3</v>
      </c>
      <c r="I6" s="11">
        <f t="shared" si="0"/>
        <v>-6.0820367751060811E-2</v>
      </c>
      <c r="J6" s="40">
        <v>21.300448430493272</v>
      </c>
      <c r="K6" s="40">
        <v>21.414626820843971</v>
      </c>
      <c r="L6" s="41">
        <f t="shared" si="1"/>
        <v>5.3603749575170667E-3</v>
      </c>
      <c r="M6" s="40">
        <v>20.326409495548962</v>
      </c>
      <c r="N6" s="40">
        <v>19.343536787755855</v>
      </c>
      <c r="O6" s="41">
        <f t="shared" ref="O6:O11" si="2">N6/M6-1</f>
        <v>-4.8354467522084166E-2</v>
      </c>
      <c r="P6" s="40">
        <v>18.528011717319664</v>
      </c>
      <c r="Q6" s="40">
        <v>17.619914996964177</v>
      </c>
      <c r="R6" s="41">
        <f t="shared" ref="R6:R11" si="3">Q6/P6-1</f>
        <v>-4.9012097693494794E-2</v>
      </c>
      <c r="S6" s="10">
        <v>23.875432525951556</v>
      </c>
      <c r="T6" s="10">
        <v>20.777279521674142</v>
      </c>
      <c r="U6" s="77">
        <f t="shared" ref="U6:U11" si="4">IFERROR(T6/S6-1,"-")</f>
        <v>-0.12976322003422791</v>
      </c>
    </row>
    <row r="7" spans="2:21" ht="15" customHeight="1">
      <c r="B7" s="39" t="s">
        <v>252</v>
      </c>
      <c r="C7" s="10">
        <v>13.472727272727299</v>
      </c>
      <c r="D7" s="10">
        <v>12.236363636363636</v>
      </c>
      <c r="E7" s="10">
        <v>11.981818181818182</v>
      </c>
      <c r="F7" s="10">
        <v>11.227272727272727</v>
      </c>
      <c r="G7" s="11">
        <f t="shared" si="0"/>
        <v>-9.1767881241567206E-2</v>
      </c>
      <c r="H7" s="11">
        <f t="shared" si="0"/>
        <v>-2.080237741456159E-2</v>
      </c>
      <c r="I7" s="11">
        <f t="shared" si="0"/>
        <v>-6.2974203338391654E-2</v>
      </c>
      <c r="J7" s="40">
        <v>13.183856502242152</v>
      </c>
      <c r="K7" s="40">
        <v>11.698453221204385</v>
      </c>
      <c r="L7" s="41">
        <f t="shared" si="1"/>
        <v>-0.11266834410592586</v>
      </c>
      <c r="M7" s="40">
        <v>12.091988130563799</v>
      </c>
      <c r="N7" s="40">
        <v>10.455467453439056</v>
      </c>
      <c r="O7" s="41">
        <f t="shared" si="2"/>
        <v>-0.13533925599780083</v>
      </c>
      <c r="P7" s="40">
        <v>11.961430489442206</v>
      </c>
      <c r="Q7" s="40">
        <v>10.819672131147541</v>
      </c>
      <c r="R7" s="41">
        <f t="shared" si="3"/>
        <v>-9.545332887253255E-2</v>
      </c>
      <c r="S7" s="10">
        <v>11.314878892733564</v>
      </c>
      <c r="T7" s="10">
        <v>11.696562032884902</v>
      </c>
      <c r="U7" s="77">
        <f t="shared" si="4"/>
        <v>3.3732852447625916E-2</v>
      </c>
    </row>
    <row r="8" spans="2:21" ht="15" customHeight="1">
      <c r="B8" s="39" t="s">
        <v>185</v>
      </c>
      <c r="C8" s="10">
        <v>10.6181818181818</v>
      </c>
      <c r="D8" s="10">
        <v>8.709090909090909</v>
      </c>
      <c r="E8" s="10">
        <v>9.3818181818181809</v>
      </c>
      <c r="F8" s="10">
        <v>8.3545454545454554</v>
      </c>
      <c r="G8" s="11">
        <f t="shared" si="0"/>
        <v>-0.17979452054794376</v>
      </c>
      <c r="H8" s="11">
        <f t="shared" si="0"/>
        <v>7.7244258872651184E-2</v>
      </c>
      <c r="I8" s="11">
        <f t="shared" si="0"/>
        <v>-0.10949612403100761</v>
      </c>
      <c r="J8" s="40">
        <v>8.5650224215246631</v>
      </c>
      <c r="K8" s="40">
        <v>8.6048956299744699</v>
      </c>
      <c r="L8" s="41">
        <f t="shared" si="1"/>
        <v>4.6553536567051079E-3</v>
      </c>
      <c r="M8" s="40">
        <v>8.7908011869436198</v>
      </c>
      <c r="N8" s="40">
        <v>8.2057901530518169</v>
      </c>
      <c r="O8" s="41">
        <f t="shared" si="2"/>
        <v>-6.6548090606426191E-2</v>
      </c>
      <c r="P8" s="40">
        <v>9.3494446478701327</v>
      </c>
      <c r="Q8" s="40">
        <v>8.706739526411658</v>
      </c>
      <c r="R8" s="41">
        <f t="shared" si="3"/>
        <v>-6.874259869594368E-2</v>
      </c>
      <c r="S8" s="10">
        <v>8.7889273356401389</v>
      </c>
      <c r="T8" s="10">
        <v>7.8101644245142001</v>
      </c>
      <c r="U8" s="77">
        <f t="shared" si="4"/>
        <v>-0.11136318162023473</v>
      </c>
    </row>
    <row r="9" spans="2:21" ht="15" customHeight="1">
      <c r="B9" s="39" t="s">
        <v>253</v>
      </c>
      <c r="C9" s="148">
        <v>8.6363636363636402</v>
      </c>
      <c r="D9" s="148">
        <v>9.463636363636363</v>
      </c>
      <c r="E9" s="148">
        <v>8.0272727272727273</v>
      </c>
      <c r="F9" s="148">
        <v>7.581818181818182</v>
      </c>
      <c r="G9" s="11">
        <f t="shared" si="0"/>
        <v>9.578947368420998E-2</v>
      </c>
      <c r="H9" s="11">
        <f t="shared" si="0"/>
        <v>-0.15177713736791543</v>
      </c>
      <c r="I9" s="11">
        <f t="shared" si="0"/>
        <v>-5.5492638731596822E-2</v>
      </c>
      <c r="J9" s="235">
        <v>9.5067264573991039</v>
      </c>
      <c r="K9" s="235">
        <v>8.2144466136056469</v>
      </c>
      <c r="L9" s="41">
        <f t="shared" si="1"/>
        <v>-0.13593320998393443</v>
      </c>
      <c r="M9" s="235">
        <v>8.2900593471810087</v>
      </c>
      <c r="N9" s="235">
        <v>7.431311082426701</v>
      </c>
      <c r="O9" s="41">
        <f t="shared" si="2"/>
        <v>-0.10358771014664936</v>
      </c>
      <c r="P9" s="235">
        <v>7.7016965702428903</v>
      </c>
      <c r="Q9" s="235">
        <v>7.419550698239223</v>
      </c>
      <c r="R9" s="41">
        <f t="shared" si="3"/>
        <v>-3.6634249276165542E-2</v>
      </c>
      <c r="S9" s="148">
        <v>7.7508650519031139</v>
      </c>
      <c r="T9" s="148">
        <v>8.071748878923767</v>
      </c>
      <c r="U9" s="77">
        <f t="shared" si="4"/>
        <v>4.1399743754003904E-2</v>
      </c>
    </row>
    <row r="10" spans="2:21" ht="15" customHeight="1">
      <c r="B10" s="39" t="s">
        <v>254</v>
      </c>
      <c r="C10" s="148">
        <v>0.27272727272727298</v>
      </c>
      <c r="D10" s="148">
        <v>0.3</v>
      </c>
      <c r="E10" s="148">
        <v>0.38181818181818183</v>
      </c>
      <c r="F10" s="148">
        <v>0.48181818181818181</v>
      </c>
      <c r="G10" s="11">
        <f t="shared" si="0"/>
        <v>9.9999999999998979E-2</v>
      </c>
      <c r="H10" s="11">
        <f t="shared" si="0"/>
        <v>0.27272727272727293</v>
      </c>
      <c r="I10" s="11">
        <f t="shared" si="0"/>
        <v>0.26190476190476186</v>
      </c>
      <c r="J10" s="235">
        <v>0.38863976083707025</v>
      </c>
      <c r="K10" s="235">
        <v>0.55563898483255747</v>
      </c>
      <c r="L10" s="41">
        <f t="shared" si="1"/>
        <v>0.42970184943454215</v>
      </c>
      <c r="M10" s="235">
        <v>0.37091988130563797</v>
      </c>
      <c r="N10" s="235">
        <v>0.47943942467269041</v>
      </c>
      <c r="O10" s="41">
        <f t="shared" si="2"/>
        <v>0.29256868891757337</v>
      </c>
      <c r="P10" s="235">
        <v>0.32954961552544854</v>
      </c>
      <c r="Q10" s="235">
        <v>0.41287188828172433</v>
      </c>
      <c r="R10" s="41">
        <f t="shared" si="3"/>
        <v>0.25283680766376571</v>
      </c>
      <c r="S10" s="148">
        <v>0.69204152249134943</v>
      </c>
      <c r="T10" s="148">
        <v>0.4857997010463378</v>
      </c>
      <c r="U10" s="77">
        <f t="shared" si="4"/>
        <v>-0.29801943198804182</v>
      </c>
    </row>
    <row r="11" spans="2:21" ht="15" customHeight="1">
      <c r="B11" s="39" t="s">
        <v>255</v>
      </c>
      <c r="C11" s="148">
        <v>8.1818181818181804E-2</v>
      </c>
      <c r="D11" s="148">
        <v>4.5454545454545456E-2</v>
      </c>
      <c r="E11" s="148">
        <v>4.5454545454545456E-2</v>
      </c>
      <c r="F11" s="148">
        <v>2.7272727272727271E-2</v>
      </c>
      <c r="G11" s="11">
        <f t="shared" si="0"/>
        <v>-0.44444444444444431</v>
      </c>
      <c r="H11" s="11">
        <f t="shared" si="0"/>
        <v>0</v>
      </c>
      <c r="I11" s="11">
        <f t="shared" si="0"/>
        <v>-0.4</v>
      </c>
      <c r="J11" s="235">
        <v>0</v>
      </c>
      <c r="K11" s="235">
        <v>3.003453972067878E-2</v>
      </c>
      <c r="L11" s="77" t="s">
        <v>89</v>
      </c>
      <c r="M11" s="235">
        <v>3.7091988130563795E-2</v>
      </c>
      <c r="N11" s="235">
        <v>1.8439977872026555E-2</v>
      </c>
      <c r="O11" s="41">
        <f t="shared" si="2"/>
        <v>-0.50285819657016406</v>
      </c>
      <c r="P11" s="235">
        <v>4.8822165263029418E-2</v>
      </c>
      <c r="Q11" s="235">
        <v>2.4286581663630843E-2</v>
      </c>
      <c r="R11" s="41">
        <f t="shared" si="3"/>
        <v>-0.50255009107468129</v>
      </c>
      <c r="S11" s="148">
        <v>0</v>
      </c>
      <c r="T11" s="148">
        <v>3.7369207772795218E-2</v>
      </c>
      <c r="U11" s="77" t="str">
        <f t="shared" si="4"/>
        <v>-</v>
      </c>
    </row>
    <row r="12" spans="2:21" ht="15" customHeight="1">
      <c r="B12" s="453" t="s">
        <v>256</v>
      </c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</row>
    <row r="13" spans="2:21">
      <c r="N13" s="410" t="s">
        <v>92</v>
      </c>
    </row>
    <row r="14" spans="2:21">
      <c r="N14" s="410"/>
    </row>
    <row r="15" spans="2:21" ht="18" customHeight="1">
      <c r="B15" s="452" t="s">
        <v>257</v>
      </c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</row>
    <row r="16" spans="2:21" ht="15" customHeight="1">
      <c r="B16" s="7"/>
      <c r="C16" s="7">
        <v>2008</v>
      </c>
      <c r="D16" s="7">
        <v>2008</v>
      </c>
      <c r="E16" s="7">
        <v>2009</v>
      </c>
      <c r="F16" s="7">
        <v>2010</v>
      </c>
      <c r="G16" s="234" t="s">
        <v>547</v>
      </c>
      <c r="H16" s="234" t="s">
        <v>548</v>
      </c>
      <c r="I16" s="234" t="s">
        <v>354</v>
      </c>
      <c r="J16" s="8" t="s">
        <v>144</v>
      </c>
      <c r="K16" s="8" t="s">
        <v>145</v>
      </c>
      <c r="L16" s="8" t="s">
        <v>94</v>
      </c>
      <c r="M16" s="8" t="s">
        <v>162</v>
      </c>
      <c r="N16" s="8" t="s">
        <v>163</v>
      </c>
      <c r="O16" s="8" t="s">
        <v>274</v>
      </c>
      <c r="P16" s="8" t="s">
        <v>233</v>
      </c>
      <c r="Q16" s="8" t="s">
        <v>234</v>
      </c>
      <c r="R16" s="8" t="s">
        <v>275</v>
      </c>
      <c r="S16" s="7" t="s">
        <v>52</v>
      </c>
      <c r="T16" s="7" t="s">
        <v>1</v>
      </c>
      <c r="U16" s="8" t="s">
        <v>108</v>
      </c>
    </row>
    <row r="17" spans="2:21" ht="15" customHeight="1">
      <c r="B17" s="29" t="s">
        <v>258</v>
      </c>
      <c r="C17" s="10">
        <v>5.8363636363636404</v>
      </c>
      <c r="D17" s="10">
        <v>5.8636363636363633</v>
      </c>
      <c r="E17" s="10">
        <v>6.8909090909090907</v>
      </c>
      <c r="F17" s="10">
        <v>7.5181818181818185</v>
      </c>
      <c r="G17" s="11">
        <f t="shared" ref="G17:H29" si="5">D17/C17-1</f>
        <v>4.6728971962608501E-3</v>
      </c>
      <c r="H17" s="11">
        <f t="shared" si="5"/>
        <v>0.17519379844961236</v>
      </c>
      <c r="I17" s="11">
        <f>IFERROR(F17/E17-1,"-")</f>
        <v>9.1029023746701965E-2</v>
      </c>
      <c r="J17" s="40">
        <v>6.2780269058295968</v>
      </c>
      <c r="K17" s="40">
        <v>6.3072533413425438</v>
      </c>
      <c r="L17" s="41">
        <f>K17/J17-1</f>
        <v>4.6553536567051079E-3</v>
      </c>
      <c r="M17" s="40">
        <v>6.7136498516320477</v>
      </c>
      <c r="N17" s="40">
        <v>6.7305919232896922</v>
      </c>
      <c r="O17" s="41">
        <f>IFERROR(N17/M17-1,"-")</f>
        <v>2.5235262535363567E-3</v>
      </c>
      <c r="P17" s="40">
        <v>6.8839253020871478</v>
      </c>
      <c r="Q17" s="40">
        <v>7.4316939890710385</v>
      </c>
      <c r="R17" s="41">
        <f>IFERROR(Q17/P17-1,"-")</f>
        <v>7.9572142774096077E-2</v>
      </c>
      <c r="S17" s="10">
        <v>5.6747404844290656</v>
      </c>
      <c r="T17" s="10">
        <v>7.361733931240658</v>
      </c>
      <c r="U17" s="41">
        <f>IFERROR(T17/S17-1,"-")</f>
        <v>0.29728116227350632</v>
      </c>
    </row>
    <row r="18" spans="2:21" ht="15" customHeight="1">
      <c r="B18" s="29" t="s">
        <v>259</v>
      </c>
      <c r="C18" s="10">
        <v>35.636363636363598</v>
      </c>
      <c r="D18" s="10">
        <v>38.481818181818184</v>
      </c>
      <c r="E18" s="10">
        <v>37.972727272727276</v>
      </c>
      <c r="F18" s="10">
        <v>40.772727272727273</v>
      </c>
      <c r="G18" s="11">
        <f t="shared" si="5"/>
        <v>7.9846938775511411E-2</v>
      </c>
      <c r="H18" s="11">
        <f t="shared" si="5"/>
        <v>-1.3229388140798437E-2</v>
      </c>
      <c r="I18" s="11">
        <f t="shared" ref="I18:I32" si="6">IFERROR(F18/E18-1,"-")</f>
        <v>7.3737131912856135E-2</v>
      </c>
      <c r="J18" s="40">
        <v>33.856502242152466</v>
      </c>
      <c r="K18" s="40">
        <v>36.852380237272861</v>
      </c>
      <c r="L18" s="41">
        <f t="shared" ref="L18:L32" si="7">K18/J18-1</f>
        <v>8.848752223997991E-2</v>
      </c>
      <c r="M18" s="40">
        <v>36.405786350148368</v>
      </c>
      <c r="N18" s="40">
        <v>40.899870920154896</v>
      </c>
      <c r="O18" s="41">
        <f>IFERROR(N18/M18-1,"-")</f>
        <v>0.12344423841811114</v>
      </c>
      <c r="P18" s="40">
        <v>38.813621384108387</v>
      </c>
      <c r="Q18" s="40">
        <v>41.590771098967821</v>
      </c>
      <c r="R18" s="41">
        <f>IFERROR(Q18/P18-1,"-")</f>
        <v>7.155090444604828E-2</v>
      </c>
      <c r="S18" s="10">
        <v>34.775086505190309</v>
      </c>
      <c r="T18" s="10">
        <v>36.771300448430495</v>
      </c>
      <c r="U18" s="41">
        <f>IFERROR(T18/S18-1,"-")</f>
        <v>5.740356513397149E-2</v>
      </c>
    </row>
    <row r="19" spans="2:21" ht="15" customHeight="1">
      <c r="B19" s="29" t="s">
        <v>260</v>
      </c>
      <c r="C19" s="10">
        <v>5.4363636363636401</v>
      </c>
      <c r="D19" s="10">
        <v>5.127272727272727</v>
      </c>
      <c r="E19" s="10">
        <v>5.2545454545454549</v>
      </c>
      <c r="F19" s="10">
        <v>5.0272727272727273</v>
      </c>
      <c r="G19" s="11">
        <f t="shared" si="5"/>
        <v>-5.6856187290970639E-2</v>
      </c>
      <c r="H19" s="11">
        <f t="shared" si="5"/>
        <v>2.4822695035461084E-2</v>
      </c>
      <c r="I19" s="11">
        <f t="shared" si="6"/>
        <v>-4.3252595155709339E-2</v>
      </c>
      <c r="J19" s="40">
        <v>6.0388639760837073</v>
      </c>
      <c r="K19" s="40">
        <v>5.3611653401411621</v>
      </c>
      <c r="L19" s="41">
        <f>K19/J19-1</f>
        <v>-0.1122228681795947</v>
      </c>
      <c r="M19" s="40">
        <v>6.1016320474777448</v>
      </c>
      <c r="N19" s="40">
        <v>5.4397934722478336</v>
      </c>
      <c r="O19" s="41">
        <f t="shared" ref="O19:O32" si="8">IFERROR(N19/M19-1,"-")</f>
        <v>-0.10846910631123652</v>
      </c>
      <c r="P19" s="40">
        <v>5.565726839985353</v>
      </c>
      <c r="Q19" s="40">
        <v>5.1001821493624773</v>
      </c>
      <c r="R19" s="41">
        <f t="shared" ref="R19:R32" si="9">IFERROR(Q19/P19-1,"-")</f>
        <v>-8.3644904611254844E-2</v>
      </c>
      <c r="S19" s="10">
        <v>6.0553633217993079</v>
      </c>
      <c r="T19" s="10">
        <v>5.3811659192825116</v>
      </c>
      <c r="U19" s="41">
        <f t="shared" ref="U19:U32" si="10">IFERROR(T19/S19-1,"-")</f>
        <v>-0.11133888532991665</v>
      </c>
    </row>
    <row r="20" spans="2:21" ht="15" customHeight="1">
      <c r="B20" s="29" t="s">
        <v>261</v>
      </c>
      <c r="C20" s="10">
        <v>0.4</v>
      </c>
      <c r="D20" s="10">
        <v>0.39090909090909093</v>
      </c>
      <c r="E20" s="10">
        <v>0.41818181818181815</v>
      </c>
      <c r="F20" s="10">
        <v>0.37272727272727274</v>
      </c>
      <c r="G20" s="11">
        <f t="shared" si="5"/>
        <v>-2.2727272727272707E-2</v>
      </c>
      <c r="H20" s="11">
        <f t="shared" si="5"/>
        <v>6.9767441860465018E-2</v>
      </c>
      <c r="I20" s="11">
        <f t="shared" si="6"/>
        <v>-0.10869565217391297</v>
      </c>
      <c r="J20" s="40">
        <v>0.47832585949177875</v>
      </c>
      <c r="K20" s="40">
        <v>0.42048355608950294</v>
      </c>
      <c r="L20" s="41">
        <f t="shared" si="7"/>
        <v>-0.12092656555038284</v>
      </c>
      <c r="M20" s="40">
        <v>0.44510385756676557</v>
      </c>
      <c r="N20" s="40">
        <v>0.42411949105661073</v>
      </c>
      <c r="O20" s="41">
        <f t="shared" si="8"/>
        <v>-4.7144876759481202E-2</v>
      </c>
      <c r="P20" s="40">
        <v>0.43939948736726475</v>
      </c>
      <c r="Q20" s="40">
        <v>0.41287188828172433</v>
      </c>
      <c r="R20" s="41">
        <f t="shared" si="9"/>
        <v>-6.0372394252175776E-2</v>
      </c>
      <c r="S20" s="10">
        <v>0.38062283737024222</v>
      </c>
      <c r="T20" s="10">
        <v>0.59790732436472349</v>
      </c>
      <c r="U20" s="41">
        <f t="shared" si="10"/>
        <v>0.57086560674004616</v>
      </c>
    </row>
    <row r="21" spans="2:21" ht="15" customHeight="1">
      <c r="B21" s="29" t="s">
        <v>262</v>
      </c>
      <c r="C21" s="10">
        <v>3.2272727272727302</v>
      </c>
      <c r="D21" s="10">
        <v>3.2</v>
      </c>
      <c r="E21" s="10">
        <v>2.5181818181818181</v>
      </c>
      <c r="F21" s="10">
        <v>2.6</v>
      </c>
      <c r="G21" s="11">
        <f t="shared" si="5"/>
        <v>-8.4507042253529896E-3</v>
      </c>
      <c r="H21" s="11">
        <f t="shared" si="5"/>
        <v>-0.21306818181818188</v>
      </c>
      <c r="I21" s="11">
        <f t="shared" si="6"/>
        <v>3.2490974729241895E-2</v>
      </c>
      <c r="J21" s="40">
        <v>2.7952167414050821</v>
      </c>
      <c r="K21" s="40">
        <v>2.5679531461180356</v>
      </c>
      <c r="L21" s="41">
        <f t="shared" si="7"/>
        <v>-8.1304462698948754E-2</v>
      </c>
      <c r="M21" s="40">
        <v>2.4109792284866467</v>
      </c>
      <c r="N21" s="40">
        <v>2.5447169463396646</v>
      </c>
      <c r="O21" s="41">
        <f t="shared" si="8"/>
        <v>5.5470290358728747E-2</v>
      </c>
      <c r="P21" s="40">
        <v>2.453313804467228</v>
      </c>
      <c r="Q21" s="40">
        <v>2.5986642380085003</v>
      </c>
      <c r="R21" s="41">
        <f t="shared" si="9"/>
        <v>5.9246572238987216E-2</v>
      </c>
      <c r="S21" s="10">
        <v>2.2491349480968856</v>
      </c>
      <c r="T21" s="10">
        <v>2.0179372197309418</v>
      </c>
      <c r="U21" s="41">
        <f t="shared" si="10"/>
        <v>-0.10279406691962734</v>
      </c>
    </row>
    <row r="22" spans="2:21" ht="15" customHeight="1">
      <c r="B22" s="29" t="s">
        <v>263</v>
      </c>
      <c r="C22" s="10">
        <v>4.9909090909090903</v>
      </c>
      <c r="D22" s="10">
        <v>5.7818181818181822</v>
      </c>
      <c r="E22" s="10">
        <v>5.0545454545454547</v>
      </c>
      <c r="F22" s="10">
        <v>4.5727272727272723</v>
      </c>
      <c r="G22" s="11">
        <f t="shared" si="5"/>
        <v>0.15846994535519143</v>
      </c>
      <c r="H22" s="11">
        <f t="shared" si="5"/>
        <v>-0.12578616352201266</v>
      </c>
      <c r="I22" s="11">
        <f t="shared" si="6"/>
        <v>-9.5323741007194318E-2</v>
      </c>
      <c r="J22" s="40">
        <v>6.3527653213751867</v>
      </c>
      <c r="K22" s="40">
        <v>5.1809581018170894</v>
      </c>
      <c r="L22" s="41">
        <f t="shared" si="7"/>
        <v>-0.18445624232573343</v>
      </c>
      <c r="M22" s="40">
        <v>5.4896142433234418</v>
      </c>
      <c r="N22" s="40">
        <v>4.4071547114143463</v>
      </c>
      <c r="O22" s="41">
        <f t="shared" si="8"/>
        <v>-0.19718316878560282</v>
      </c>
      <c r="P22" s="40">
        <v>4.7845721957768825</v>
      </c>
      <c r="Q22" s="40">
        <v>4.3958712811171825</v>
      </c>
      <c r="R22" s="41">
        <f t="shared" si="9"/>
        <v>-8.1240474331809254E-2</v>
      </c>
      <c r="S22" s="10">
        <v>5.0519031141868513</v>
      </c>
      <c r="T22" s="10">
        <v>5.3064275037369208</v>
      </c>
      <c r="U22" s="41">
        <f t="shared" si="10"/>
        <v>5.0381882589020544E-2</v>
      </c>
    </row>
    <row r="23" spans="2:21" ht="15" customHeight="1">
      <c r="B23" s="29" t="s">
        <v>264</v>
      </c>
      <c r="C23" s="10">
        <v>0.20909090909090899</v>
      </c>
      <c r="D23" s="10">
        <v>0.3</v>
      </c>
      <c r="E23" s="10">
        <v>0.20909090909090908</v>
      </c>
      <c r="F23" s="10">
        <v>0.17272727272727273</v>
      </c>
      <c r="G23" s="11">
        <f t="shared" si="5"/>
        <v>0.43478260869565277</v>
      </c>
      <c r="H23" s="11">
        <f t="shared" si="5"/>
        <v>-0.30303030303030309</v>
      </c>
      <c r="I23" s="11">
        <f t="shared" si="6"/>
        <v>-0.17391304347826075</v>
      </c>
      <c r="J23" s="40">
        <v>0.13452914798206278</v>
      </c>
      <c r="K23" s="40">
        <v>0.25529358762576965</v>
      </c>
      <c r="L23" s="41">
        <f t="shared" si="7"/>
        <v>0.89768233468488767</v>
      </c>
      <c r="M23" s="40">
        <v>0.20400593471810088</v>
      </c>
      <c r="N23" s="40">
        <v>0.25815969020837176</v>
      </c>
      <c r="O23" s="41">
        <f t="shared" si="8"/>
        <v>0.26545186327594594</v>
      </c>
      <c r="P23" s="40">
        <v>0.21969974368363238</v>
      </c>
      <c r="Q23" s="40">
        <v>0.23072252580449301</v>
      </c>
      <c r="R23" s="41">
        <f t="shared" si="9"/>
        <v>5.0172029953450714E-2</v>
      </c>
      <c r="S23" s="10">
        <v>0.34602076124567471</v>
      </c>
      <c r="T23" s="10">
        <v>0.22421524663677131</v>
      </c>
      <c r="U23" s="41">
        <f t="shared" si="10"/>
        <v>-0.35201793721973085</v>
      </c>
    </row>
    <row r="24" spans="2:21" ht="15" customHeight="1">
      <c r="B24" s="29" t="s">
        <v>265</v>
      </c>
      <c r="C24" s="10">
        <v>12.954545454545499</v>
      </c>
      <c r="D24" s="10">
        <v>13.063636363636364</v>
      </c>
      <c r="E24" s="10">
        <v>12.845454545454546</v>
      </c>
      <c r="F24" s="10">
        <v>12.445454545454545</v>
      </c>
      <c r="G24" s="11">
        <f t="shared" si="5"/>
        <v>8.4210526315755541E-3</v>
      </c>
      <c r="H24" s="11">
        <f t="shared" si="5"/>
        <v>-1.6701461377870652E-2</v>
      </c>
      <c r="I24" s="11">
        <f t="shared" si="6"/>
        <v>-3.1139419674451552E-2</v>
      </c>
      <c r="J24" s="40">
        <v>13.961136023916293</v>
      </c>
      <c r="K24" s="40">
        <v>14.191320018020724</v>
      </c>
      <c r="L24" s="41">
        <f t="shared" si="7"/>
        <v>1.6487483089492994E-2</v>
      </c>
      <c r="M24" s="40">
        <v>13.538575667655786</v>
      </c>
      <c r="N24" s="40">
        <v>13.000184399778719</v>
      </c>
      <c r="O24" s="41">
        <f t="shared" si="8"/>
        <v>-3.9767201594426704E-2</v>
      </c>
      <c r="P24" s="40">
        <v>12.352007811546443</v>
      </c>
      <c r="Q24" s="40">
        <v>12.034001214329082</v>
      </c>
      <c r="R24" s="41">
        <f t="shared" si="9"/>
        <v>-2.5745336472350111E-2</v>
      </c>
      <c r="S24" s="10">
        <v>15.882352941176471</v>
      </c>
      <c r="T24" s="10">
        <v>14.125560538116591</v>
      </c>
      <c r="U24" s="41">
        <f t="shared" si="10"/>
        <v>-0.11061285500747386</v>
      </c>
    </row>
    <row r="25" spans="2:21" ht="15" customHeight="1">
      <c r="B25" s="29" t="s">
        <v>266</v>
      </c>
      <c r="C25" s="10">
        <v>4.6909090909090896</v>
      </c>
      <c r="D25" s="10">
        <v>4.6363636363636367</v>
      </c>
      <c r="E25" s="10">
        <v>4.4636363636363638</v>
      </c>
      <c r="F25" s="10">
        <v>3.7727272727272729</v>
      </c>
      <c r="G25" s="11">
        <f t="shared" si="5"/>
        <v>-1.1627906976743874E-2</v>
      </c>
      <c r="H25" s="11">
        <f t="shared" si="5"/>
        <v>-3.7254901960784292E-2</v>
      </c>
      <c r="I25" s="11">
        <f t="shared" si="6"/>
        <v>-0.15478615071283097</v>
      </c>
      <c r="J25" s="40">
        <v>5.0523168908819134</v>
      </c>
      <c r="K25" s="40">
        <v>4.7754918155879258</v>
      </c>
      <c r="L25" s="41">
        <f t="shared" si="7"/>
        <v>-5.4791708689845509E-2</v>
      </c>
      <c r="M25" s="40">
        <v>4.5623145400593472</v>
      </c>
      <c r="N25" s="40">
        <v>4.2596348884381339</v>
      </c>
      <c r="O25" s="41">
        <f t="shared" si="8"/>
        <v>-6.6343442339088732E-2</v>
      </c>
      <c r="P25" s="40">
        <v>4.3329671670938605</v>
      </c>
      <c r="Q25" s="40">
        <v>3.7158469945355193</v>
      </c>
      <c r="R25" s="41">
        <f t="shared" si="9"/>
        <v>-0.14242438235973209</v>
      </c>
      <c r="S25" s="10">
        <v>5.2249134948096883</v>
      </c>
      <c r="T25" s="10">
        <v>4.1479820627802688</v>
      </c>
      <c r="U25" s="41">
        <f t="shared" si="10"/>
        <v>-0.20611469129569682</v>
      </c>
    </row>
    <row r="26" spans="2:21" ht="15" customHeight="1">
      <c r="B26" s="29" t="s">
        <v>267</v>
      </c>
      <c r="C26" s="10">
        <v>1.3</v>
      </c>
      <c r="D26" s="10">
        <v>1.1363636363636365</v>
      </c>
      <c r="E26" s="10">
        <v>1.490909090909091</v>
      </c>
      <c r="F26" s="10">
        <v>1.4272727272727272</v>
      </c>
      <c r="G26" s="11">
        <f t="shared" si="5"/>
        <v>-0.12587412587412583</v>
      </c>
      <c r="H26" s="11">
        <f t="shared" si="5"/>
        <v>0.31199999999999983</v>
      </c>
      <c r="I26" s="11">
        <f t="shared" si="6"/>
        <v>-4.2682926829268331E-2</v>
      </c>
      <c r="J26" s="40">
        <v>1.8535127055306428</v>
      </c>
      <c r="K26" s="40">
        <v>1.9672623517044601</v>
      </c>
      <c r="L26" s="41">
        <f t="shared" si="7"/>
        <v>6.1369768782486789E-2</v>
      </c>
      <c r="M26" s="40">
        <v>1.7618694362017804</v>
      </c>
      <c r="N26" s="40">
        <v>1.6780379863544164</v>
      </c>
      <c r="O26" s="41">
        <f t="shared" si="8"/>
        <v>-4.7580966060735475E-2</v>
      </c>
      <c r="P26" s="40">
        <v>1.3792261686805809</v>
      </c>
      <c r="Q26" s="40">
        <v>1.4207650273224044</v>
      </c>
      <c r="R26" s="41">
        <f t="shared" si="9"/>
        <v>3.0117510517916779E-2</v>
      </c>
      <c r="S26" s="10">
        <v>2.2837370242214532</v>
      </c>
      <c r="T26" s="10">
        <v>1.8310911808669657</v>
      </c>
      <c r="U26" s="41">
        <f t="shared" si="10"/>
        <v>-0.19820401322643466</v>
      </c>
    </row>
    <row r="27" spans="2:21" ht="15" customHeight="1">
      <c r="B27" s="29" t="s">
        <v>268</v>
      </c>
      <c r="C27" s="10">
        <v>13.472727272727299</v>
      </c>
      <c r="D27" s="10">
        <v>12.236363636363636</v>
      </c>
      <c r="E27" s="10">
        <v>11.981818181818182</v>
      </c>
      <c r="F27" s="10">
        <v>11.227272727272727</v>
      </c>
      <c r="G27" s="11">
        <f t="shared" si="5"/>
        <v>-9.1767881241567206E-2</v>
      </c>
      <c r="H27" s="11">
        <f t="shared" si="5"/>
        <v>-2.080237741456159E-2</v>
      </c>
      <c r="I27" s="11">
        <f t="shared" si="6"/>
        <v>-6.2974203338391654E-2</v>
      </c>
      <c r="J27" s="40">
        <v>13.183856502242152</v>
      </c>
      <c r="K27" s="40">
        <v>11.698453221204385</v>
      </c>
      <c r="L27" s="41">
        <f t="shared" si="7"/>
        <v>-0.11266834410592586</v>
      </c>
      <c r="M27" s="40">
        <v>12.091988130563799</v>
      </c>
      <c r="N27" s="40">
        <v>10.455467453439056</v>
      </c>
      <c r="O27" s="41">
        <f t="shared" si="8"/>
        <v>-0.13533925599780083</v>
      </c>
      <c r="P27" s="40">
        <v>11.961430489442206</v>
      </c>
      <c r="Q27" s="40">
        <v>10.819672131147541</v>
      </c>
      <c r="R27" s="41">
        <f t="shared" si="9"/>
        <v>-9.545332887253255E-2</v>
      </c>
      <c r="S27" s="10">
        <v>11.314878892733564</v>
      </c>
      <c r="T27" s="10">
        <v>11.696562032884902</v>
      </c>
      <c r="U27" s="41">
        <f t="shared" si="10"/>
        <v>3.3732852447625916E-2</v>
      </c>
    </row>
    <row r="28" spans="2:21" ht="15" customHeight="1">
      <c r="B28" s="29" t="s">
        <v>185</v>
      </c>
      <c r="C28" s="10">
        <v>10.2909090909091</v>
      </c>
      <c r="D28" s="10">
        <v>8.5</v>
      </c>
      <c r="E28" s="10">
        <v>9.036363636363637</v>
      </c>
      <c r="F28" s="10">
        <v>8.0727272727272723</v>
      </c>
      <c r="G28" s="11">
        <f t="shared" si="5"/>
        <v>-0.17402826855123743</v>
      </c>
      <c r="H28" s="11">
        <f t="shared" si="5"/>
        <v>6.3101604278074985E-2</v>
      </c>
      <c r="I28" s="11">
        <f t="shared" si="6"/>
        <v>-0.10663983903420537</v>
      </c>
      <c r="J28" s="40">
        <v>8.2810164424514205</v>
      </c>
      <c r="K28" s="40">
        <v>8.3496020423487014</v>
      </c>
      <c r="L28" s="41">
        <f t="shared" si="7"/>
        <v>8.2822682908449963E-3</v>
      </c>
      <c r="M28" s="40">
        <v>8.4569732937685451</v>
      </c>
      <c r="N28" s="40">
        <v>7.9845104185874973</v>
      </c>
      <c r="O28" s="41">
        <f t="shared" si="8"/>
        <v>-5.5866662784565979E-2</v>
      </c>
      <c r="P28" s="40">
        <v>8.9588673257658975</v>
      </c>
      <c r="Q28" s="40">
        <v>8.4517304189435336</v>
      </c>
      <c r="R28" s="41">
        <f t="shared" si="9"/>
        <v>-5.6607257187951343E-2</v>
      </c>
      <c r="S28" s="10">
        <v>8.5121107266435985</v>
      </c>
      <c r="T28" s="10">
        <v>7.6606875934230194</v>
      </c>
      <c r="U28" s="41">
        <f t="shared" si="10"/>
        <v>-0.10002491280518189</v>
      </c>
    </row>
    <row r="29" spans="2:21" ht="15" customHeight="1">
      <c r="B29" s="29" t="s">
        <v>269</v>
      </c>
      <c r="C29" s="10">
        <v>0.27272727272727298</v>
      </c>
      <c r="D29" s="10">
        <v>0.30909090909090908</v>
      </c>
      <c r="E29" s="10">
        <v>0.38181818181818183</v>
      </c>
      <c r="F29" s="10">
        <v>0.48181818181818181</v>
      </c>
      <c r="G29" s="11">
        <f t="shared" si="5"/>
        <v>0.13333333333333219</v>
      </c>
      <c r="H29" s="11">
        <f t="shared" si="5"/>
        <v>0.23529411764705888</v>
      </c>
      <c r="I29" s="11">
        <f t="shared" si="6"/>
        <v>0.26190476190476186</v>
      </c>
      <c r="J29" s="40">
        <v>0.40358744394618834</v>
      </c>
      <c r="K29" s="40">
        <v>0.55563898483255747</v>
      </c>
      <c r="L29" s="41">
        <f t="shared" si="7"/>
        <v>0.37674992908511462</v>
      </c>
      <c r="M29" s="40">
        <v>0.37091988130563797</v>
      </c>
      <c r="N29" s="40">
        <v>0.47943942467269041</v>
      </c>
      <c r="O29" s="41">
        <f t="shared" si="8"/>
        <v>0.29256868891757337</v>
      </c>
      <c r="P29" s="40">
        <v>0.34175515684120589</v>
      </c>
      <c r="Q29" s="40">
        <v>0.41287188828172433</v>
      </c>
      <c r="R29" s="41">
        <f t="shared" si="9"/>
        <v>0.20809263596148853</v>
      </c>
      <c r="S29" s="10">
        <v>0.69204152249134943</v>
      </c>
      <c r="T29" s="10">
        <v>0.4857997010463378</v>
      </c>
      <c r="U29" s="41">
        <f t="shared" si="10"/>
        <v>-0.29801943198804182</v>
      </c>
    </row>
    <row r="30" spans="2:21" ht="15" customHeight="1">
      <c r="B30" s="29" t="s">
        <v>270</v>
      </c>
      <c r="C30" s="10">
        <v>2.7272727272727299E-2</v>
      </c>
      <c r="D30" s="10">
        <v>9.0909090909090905E-3</v>
      </c>
      <c r="E30" s="10">
        <v>0</v>
      </c>
      <c r="F30" s="10">
        <v>9.0909090909090905E-3</v>
      </c>
      <c r="G30" s="11" t="s">
        <v>89</v>
      </c>
      <c r="H30" s="11" t="s">
        <v>89</v>
      </c>
      <c r="I30" s="11" t="str">
        <f t="shared" si="6"/>
        <v>-</v>
      </c>
      <c r="J30" s="40">
        <v>0</v>
      </c>
      <c r="K30" s="40">
        <v>0</v>
      </c>
      <c r="L30" s="77" t="s">
        <v>89</v>
      </c>
      <c r="M30" s="235">
        <v>0</v>
      </c>
      <c r="N30" s="235">
        <v>0</v>
      </c>
      <c r="O30" s="77" t="str">
        <f t="shared" si="8"/>
        <v>-</v>
      </c>
      <c r="P30" s="235">
        <v>0</v>
      </c>
      <c r="Q30" s="235">
        <v>1.2143290831815421E-2</v>
      </c>
      <c r="R30" s="77" t="str">
        <f>IFERROR(Q30/P30-1,"-")</f>
        <v>-</v>
      </c>
      <c r="S30" s="10">
        <v>0</v>
      </c>
      <c r="T30" s="10">
        <v>0</v>
      </c>
      <c r="U30" s="77" t="str">
        <f t="shared" si="10"/>
        <v>-</v>
      </c>
    </row>
    <row r="31" spans="2:21" ht="15" customHeight="1">
      <c r="B31" s="29" t="s">
        <v>271</v>
      </c>
      <c r="C31" s="10">
        <v>3.6363636363636397E-2</v>
      </c>
      <c r="D31" s="10">
        <v>3.6363636363636362E-2</v>
      </c>
      <c r="E31" s="10">
        <v>3.6363636363636362E-2</v>
      </c>
      <c r="F31" s="10">
        <v>1.8181818181818181E-2</v>
      </c>
      <c r="G31" s="11" t="s">
        <v>89</v>
      </c>
      <c r="H31" s="11" t="s">
        <v>89</v>
      </c>
      <c r="I31" s="11">
        <f t="shared" si="6"/>
        <v>-0.5</v>
      </c>
      <c r="J31" s="40">
        <v>0</v>
      </c>
      <c r="K31" s="40">
        <v>3.003453972067878E-2</v>
      </c>
      <c r="L31" s="77" t="s">
        <v>89</v>
      </c>
      <c r="M31" s="235">
        <v>1.8545994065281898E-2</v>
      </c>
      <c r="N31" s="235">
        <v>1.8439977872026555E-2</v>
      </c>
      <c r="O31" s="41">
        <f t="shared" si="8"/>
        <v>-5.7163931403281243E-3</v>
      </c>
      <c r="P31" s="235">
        <v>3.661662394727206E-2</v>
      </c>
      <c r="Q31" s="235">
        <v>1.2143290831815421E-2</v>
      </c>
      <c r="R31" s="41">
        <f t="shared" si="9"/>
        <v>-0.66836672738312086</v>
      </c>
      <c r="S31" s="10">
        <v>0</v>
      </c>
      <c r="T31" s="10">
        <v>3.7369207772795218E-2</v>
      </c>
      <c r="U31" s="77" t="str">
        <f t="shared" si="10"/>
        <v>-</v>
      </c>
    </row>
    <row r="32" spans="2:21" ht="15" customHeight="1">
      <c r="B32" s="29" t="s">
        <v>62</v>
      </c>
      <c r="C32" s="10">
        <v>1.21818181818182</v>
      </c>
      <c r="D32" s="10">
        <v>0.92727272727272725</v>
      </c>
      <c r="E32" s="10">
        <v>1.4454545454545455</v>
      </c>
      <c r="F32" s="10">
        <v>1.509090909090909</v>
      </c>
      <c r="G32" s="11">
        <f>D32/C32-1</f>
        <v>-0.23880597014925486</v>
      </c>
      <c r="H32" s="11">
        <f>E32/D32-1</f>
        <v>0.55882352941176494</v>
      </c>
      <c r="I32" s="11">
        <f t="shared" si="6"/>
        <v>4.4025157232704393E-2</v>
      </c>
      <c r="J32" s="40">
        <v>1.3303437967115097</v>
      </c>
      <c r="K32" s="40">
        <v>1.4867097161735996</v>
      </c>
      <c r="L32" s="41">
        <f t="shared" si="7"/>
        <v>0.1175379776630765</v>
      </c>
      <c r="M32" s="40">
        <v>1.4280415430267062</v>
      </c>
      <c r="N32" s="40">
        <v>1.4198782961460445</v>
      </c>
      <c r="O32" s="41">
        <f t="shared" si="8"/>
        <v>-5.7163931403282353E-3</v>
      </c>
      <c r="P32" s="40">
        <v>1.4768704992066397</v>
      </c>
      <c r="Q32" s="40">
        <v>1.3600485731633272</v>
      </c>
      <c r="R32" s="41">
        <f t="shared" si="9"/>
        <v>-7.9100995047343803E-2</v>
      </c>
      <c r="S32" s="10">
        <v>1.5570934256055364</v>
      </c>
      <c r="T32" s="10">
        <v>2.3542600896860986</v>
      </c>
      <c r="U32" s="41">
        <f t="shared" si="10"/>
        <v>0.51195814648729421</v>
      </c>
    </row>
    <row r="33" spans="2:21" ht="15" customHeight="1">
      <c r="B33" s="453" t="s">
        <v>256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  <c r="T33" s="453"/>
      <c r="U33" s="453"/>
    </row>
    <row r="34" spans="2:21" ht="27" customHeight="1"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</row>
    <row r="35" spans="2:21"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</row>
  </sheetData>
  <mergeCells count="5">
    <mergeCell ref="B3:U3"/>
    <mergeCell ref="B12:U12"/>
    <mergeCell ref="N13:N14"/>
    <mergeCell ref="B15:U15"/>
    <mergeCell ref="B33:U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30:M38"/>
  <sheetViews>
    <sheetView showGridLines="0" zoomScaleNormal="100" workbookViewId="0"/>
  </sheetViews>
  <sheetFormatPr baseColWidth="10" defaultRowHeight="12.75"/>
  <cols>
    <col min="10" max="10" width="5.42578125" customWidth="1"/>
  </cols>
  <sheetData>
    <row r="30" spans="10:13">
      <c r="J30" s="14"/>
      <c r="K30" s="14"/>
      <c r="L30" s="14"/>
      <c r="M30" s="14"/>
    </row>
    <row r="31" spans="10:13">
      <c r="J31" s="14"/>
      <c r="K31" s="14"/>
      <c r="L31" s="14"/>
      <c r="M31" s="14"/>
    </row>
    <row r="32" spans="10:13">
      <c r="J32" s="14"/>
      <c r="K32" s="14"/>
      <c r="L32" s="14"/>
      <c r="M32" s="14"/>
    </row>
    <row r="33" spans="10:13">
      <c r="J33" s="14"/>
      <c r="K33" s="410" t="s">
        <v>66</v>
      </c>
      <c r="L33" s="14"/>
      <c r="M33" s="14"/>
    </row>
    <row r="34" spans="10:13">
      <c r="J34" s="14"/>
      <c r="K34" s="410"/>
      <c r="L34" s="14"/>
      <c r="M34" s="14"/>
    </row>
    <row r="35" spans="10:13">
      <c r="J35" s="14"/>
      <c r="K35" s="14"/>
      <c r="L35" s="14"/>
      <c r="M35" s="14"/>
    </row>
    <row r="36" spans="10:13">
      <c r="J36" s="14"/>
      <c r="K36" s="14"/>
      <c r="L36" s="14"/>
      <c r="M36" s="14"/>
    </row>
    <row r="37" spans="10:13">
      <c r="J37" s="14"/>
      <c r="K37" s="14"/>
      <c r="L37" s="14"/>
      <c r="M37" s="14"/>
    </row>
    <row r="38" spans="10:13">
      <c r="J38" s="14"/>
      <c r="K38" s="14"/>
      <c r="L38" s="14"/>
      <c r="M38" s="14"/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34"/>
  <sheetViews>
    <sheetView showGridLines="0" zoomScaleNormal="100" workbookViewId="0"/>
  </sheetViews>
  <sheetFormatPr baseColWidth="10" defaultRowHeight="12.75"/>
  <cols>
    <col min="3" max="3" width="15.85546875" customWidth="1"/>
    <col min="4" max="10" width="9.7109375" customWidth="1"/>
    <col min="11" max="19" width="11.42578125" hidden="1" customWidth="1"/>
    <col min="20" max="20" width="13.85546875" customWidth="1"/>
    <col min="21" max="21" width="16.28515625" customWidth="1"/>
    <col min="22" max="22" width="17.140625" customWidth="1"/>
    <col min="23" max="23" width="11.42578125" customWidth="1"/>
    <col min="24" max="24" width="23.85546875" customWidth="1"/>
    <col min="25" max="25" width="12.28515625" bestFit="1" customWidth="1"/>
    <col min="26" max="26" width="13.28515625" customWidth="1"/>
    <col min="27" max="27" width="14.85546875" customWidth="1"/>
    <col min="28" max="28" width="17.140625" bestFit="1" customWidth="1"/>
    <col min="29" max="29" width="11.42578125" customWidth="1"/>
  </cols>
  <sheetData>
    <row r="2" spans="3:22" ht="32.25" customHeight="1"/>
    <row r="3" spans="3:22" ht="36" customHeight="1">
      <c r="C3" s="449" t="s">
        <v>272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</row>
    <row r="4" spans="3:2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237" t="s">
        <v>67</v>
      </c>
      <c r="I4" s="237" t="s">
        <v>68</v>
      </c>
      <c r="J4" s="237" t="s">
        <v>69</v>
      </c>
      <c r="K4" s="8" t="s">
        <v>144</v>
      </c>
      <c r="L4" s="8" t="s">
        <v>145</v>
      </c>
      <c r="M4" s="8" t="s">
        <v>70</v>
      </c>
      <c r="N4" s="8" t="s">
        <v>162</v>
      </c>
      <c r="O4" s="8" t="s">
        <v>163</v>
      </c>
      <c r="P4" s="8" t="s">
        <v>566</v>
      </c>
      <c r="Q4" s="8" t="s">
        <v>233</v>
      </c>
      <c r="R4" s="8" t="s">
        <v>234</v>
      </c>
      <c r="S4" s="8" t="s">
        <v>567</v>
      </c>
      <c r="T4" s="7" t="s">
        <v>52</v>
      </c>
      <c r="U4" s="7" t="s">
        <v>1</v>
      </c>
      <c r="V4" s="8" t="s">
        <v>568</v>
      </c>
    </row>
    <row r="5" spans="3:22" ht="15" customHeight="1">
      <c r="C5" s="215" t="s">
        <v>79</v>
      </c>
      <c r="D5" s="148">
        <v>12.4801734820322</v>
      </c>
      <c r="E5" s="148">
        <v>11.987508674531574</v>
      </c>
      <c r="F5" s="148">
        <v>12.729985443959256</v>
      </c>
      <c r="G5" s="148">
        <v>12.22560113154174</v>
      </c>
      <c r="H5" s="238">
        <f t="shared" ref="H5:J20" si="0">E5-D5</f>
        <v>-0.49266480750062591</v>
      </c>
      <c r="I5" s="238">
        <f t="shared" si="0"/>
        <v>0.74247676942768237</v>
      </c>
      <c r="J5" s="238">
        <f t="shared" si="0"/>
        <v>-0.5043843124175158</v>
      </c>
      <c r="K5" s="239">
        <v>12.922489082969422</v>
      </c>
      <c r="L5" s="239">
        <v>13.420770877944303</v>
      </c>
      <c r="M5" s="240">
        <f t="shared" ref="M5:M23" si="1">L5-K5</f>
        <v>0.49828179497488101</v>
      </c>
      <c r="N5" s="239">
        <v>13.146478873239442</v>
      </c>
      <c r="O5" s="239">
        <v>13.242382271468131</v>
      </c>
      <c r="P5" s="240">
        <f t="shared" ref="P5:P23" si="2">O5-N5</f>
        <v>9.5903398228688985E-2</v>
      </c>
      <c r="Q5" s="239">
        <v>12.792857142857148</v>
      </c>
      <c r="R5" s="239">
        <v>12.464214711729619</v>
      </c>
      <c r="S5" s="240">
        <f t="shared" ref="S5:S23" si="3">R5-Q5</f>
        <v>-0.32864243112752867</v>
      </c>
      <c r="T5" s="148">
        <v>14.052631578947373</v>
      </c>
      <c r="U5" s="148">
        <v>13.783289817232367</v>
      </c>
      <c r="V5" s="238">
        <f>U5-T5</f>
        <v>-0.26934176171500646</v>
      </c>
    </row>
    <row r="6" spans="3:22" ht="15" customHeight="1">
      <c r="C6" s="215" t="s">
        <v>86</v>
      </c>
      <c r="D6" s="148">
        <v>12.222972972973</v>
      </c>
      <c r="E6" s="148">
        <v>12.29245283018868</v>
      </c>
      <c r="F6" s="148">
        <v>12.730769230769228</v>
      </c>
      <c r="G6" s="148">
        <v>12.011049723756901</v>
      </c>
      <c r="H6" s="238">
        <f t="shared" si="0"/>
        <v>6.9479857215679175E-2</v>
      </c>
      <c r="I6" s="238">
        <f t="shared" si="0"/>
        <v>0.43831640058054866</v>
      </c>
      <c r="J6" s="238">
        <f t="shared" si="0"/>
        <v>-0.71971950701232679</v>
      </c>
      <c r="K6" s="239">
        <v>11.949579831932775</v>
      </c>
      <c r="L6" s="239">
        <v>11.444444444444445</v>
      </c>
      <c r="M6" s="240">
        <f t="shared" si="1"/>
        <v>-0.50513538748833042</v>
      </c>
      <c r="N6" s="239">
        <v>11.956989247311828</v>
      </c>
      <c r="O6" s="239">
        <v>11.6551724137931</v>
      </c>
      <c r="P6" s="240">
        <f t="shared" si="2"/>
        <v>-0.30181683351872834</v>
      </c>
      <c r="Q6" s="239">
        <v>12.931506849315065</v>
      </c>
      <c r="R6" s="239">
        <v>11.917293233082708</v>
      </c>
      <c r="S6" s="240">
        <f t="shared" si="3"/>
        <v>-1.0142136162323574</v>
      </c>
      <c r="T6" s="148">
        <v>10.799999999999999</v>
      </c>
      <c r="U6" s="148">
        <v>10.185185185185185</v>
      </c>
      <c r="V6" s="238">
        <f t="shared" ref="V6:V23" si="4">U6-T6</f>
        <v>-0.61481481481481381</v>
      </c>
    </row>
    <row r="7" spans="3:22" ht="15" customHeight="1">
      <c r="C7" s="219" t="s">
        <v>80</v>
      </c>
      <c r="D7" s="148">
        <v>9.2694300518134707</v>
      </c>
      <c r="E7" s="148">
        <v>9.9530685920577628</v>
      </c>
      <c r="F7" s="148">
        <v>10.963525835866257</v>
      </c>
      <c r="G7" s="148">
        <v>11.863468634686358</v>
      </c>
      <c r="H7" s="238">
        <f t="shared" si="0"/>
        <v>0.68363854024429216</v>
      </c>
      <c r="I7" s="238">
        <f t="shared" si="0"/>
        <v>1.010457243808494</v>
      </c>
      <c r="J7" s="238">
        <f t="shared" si="0"/>
        <v>0.89994279882010098</v>
      </c>
      <c r="K7" s="239">
        <v>10.758957654723128</v>
      </c>
      <c r="L7" s="239">
        <v>12.253378378378379</v>
      </c>
      <c r="M7" s="240">
        <f t="shared" si="1"/>
        <v>1.4944207236552511</v>
      </c>
      <c r="N7" s="239">
        <v>11.056410256410249</v>
      </c>
      <c r="O7" s="239">
        <v>13.397590361445788</v>
      </c>
      <c r="P7" s="240">
        <f t="shared" si="2"/>
        <v>2.341180105035539</v>
      </c>
      <c r="Q7" s="239">
        <v>11.0753768844221</v>
      </c>
      <c r="R7" s="239">
        <v>13.397590361445788</v>
      </c>
      <c r="S7" s="240">
        <f t="shared" si="3"/>
        <v>2.3222134770236877</v>
      </c>
      <c r="T7" s="148">
        <v>13.397590361445788</v>
      </c>
      <c r="U7" s="148">
        <v>7.9714285714285706</v>
      </c>
      <c r="V7" s="238">
        <f t="shared" si="4"/>
        <v>-5.4261617900172174</v>
      </c>
    </row>
    <row r="8" spans="3:22" ht="15" customHeight="1">
      <c r="C8" s="226" t="s">
        <v>81</v>
      </c>
      <c r="D8" s="141">
        <v>12.25</v>
      </c>
      <c r="E8" s="141">
        <v>10.357142857142859</v>
      </c>
      <c r="F8" s="141">
        <v>10.3525641025641</v>
      </c>
      <c r="G8" s="141">
        <v>11.253164556962023</v>
      </c>
      <c r="H8" s="238">
        <f t="shared" si="0"/>
        <v>-1.8928571428571406</v>
      </c>
      <c r="I8" s="238">
        <f t="shared" si="0"/>
        <v>-4.5787545787590034E-3</v>
      </c>
      <c r="J8" s="238">
        <f t="shared" si="0"/>
        <v>0.90060045439792269</v>
      </c>
      <c r="K8" s="241">
        <v>11.313953488372089</v>
      </c>
      <c r="L8" s="241">
        <v>12.446808510638295</v>
      </c>
      <c r="M8" s="240">
        <f t="shared" si="1"/>
        <v>1.1328550222662059</v>
      </c>
      <c r="N8" s="241">
        <v>10.558441558441555</v>
      </c>
      <c r="O8" s="241">
        <v>12.285714285714285</v>
      </c>
      <c r="P8" s="240">
        <f t="shared" si="2"/>
        <v>1.7272727272727302</v>
      </c>
      <c r="Q8" s="241">
        <v>10.291666666666661</v>
      </c>
      <c r="R8" s="241">
        <v>11.098214285714286</v>
      </c>
      <c r="S8" s="240">
        <f t="shared" si="3"/>
        <v>0.80654761904762573</v>
      </c>
      <c r="T8" s="141">
        <v>10.894736842105264</v>
      </c>
      <c r="U8" s="141">
        <v>12.243902439024392</v>
      </c>
      <c r="V8" s="238">
        <f t="shared" si="4"/>
        <v>1.3491655969191285</v>
      </c>
    </row>
    <row r="9" spans="3:22" ht="15" customHeight="1">
      <c r="C9" s="215" t="s">
        <v>73</v>
      </c>
      <c r="D9" s="148">
        <v>10.6407407407407</v>
      </c>
      <c r="E9" s="148">
        <v>11.213709677419347</v>
      </c>
      <c r="F9" s="148">
        <v>10.334384858044166</v>
      </c>
      <c r="G9" s="148">
        <v>10.79559748427673</v>
      </c>
      <c r="H9" s="238">
        <f t="shared" si="0"/>
        <v>0.57296893667864701</v>
      </c>
      <c r="I9" s="238">
        <f t="shared" si="0"/>
        <v>-0.87932481937518148</v>
      </c>
      <c r="J9" s="238">
        <f t="shared" si="0"/>
        <v>0.4612126262325642</v>
      </c>
      <c r="K9" s="239">
        <v>11.139393939393937</v>
      </c>
      <c r="L9" s="239">
        <v>10.938775510204076</v>
      </c>
      <c r="M9" s="240">
        <f t="shared" si="1"/>
        <v>-0.20061842918986095</v>
      </c>
      <c r="N9" s="239">
        <v>10.167785234899323</v>
      </c>
      <c r="O9" s="239">
        <v>10.61688311688312</v>
      </c>
      <c r="P9" s="240">
        <f t="shared" si="2"/>
        <v>0.4490978819837963</v>
      </c>
      <c r="Q9" s="239">
        <v>10.221238938053094</v>
      </c>
      <c r="R9" s="239">
        <v>10.369668246445499</v>
      </c>
      <c r="S9" s="240">
        <f t="shared" si="3"/>
        <v>0.14842930839240509</v>
      </c>
      <c r="T9" s="148">
        <v>10.833333333333334</v>
      </c>
      <c r="U9" s="148">
        <v>10.789473684210527</v>
      </c>
      <c r="V9" s="238">
        <f t="shared" si="4"/>
        <v>-4.3859649122806488E-2</v>
      </c>
    </row>
    <row r="10" spans="3:22" ht="15" customHeight="1">
      <c r="C10" s="215" t="s">
        <v>77</v>
      </c>
      <c r="D10" s="148">
        <v>8.9155844155844104</v>
      </c>
      <c r="E10" s="148">
        <v>9.8515205724508128</v>
      </c>
      <c r="F10" s="148">
        <v>10.528061224489806</v>
      </c>
      <c r="G10" s="148">
        <v>10.528712871287135</v>
      </c>
      <c r="H10" s="238">
        <f t="shared" si="0"/>
        <v>0.93593615686640241</v>
      </c>
      <c r="I10" s="238">
        <f t="shared" si="0"/>
        <v>0.67654065203899272</v>
      </c>
      <c r="J10" s="238">
        <f t="shared" si="0"/>
        <v>6.5164679732987452E-4</v>
      </c>
      <c r="K10" s="239">
        <v>10.557876414273288</v>
      </c>
      <c r="L10" s="239">
        <v>10.719314938154143</v>
      </c>
      <c r="M10" s="240">
        <f t="shared" si="1"/>
        <v>0.16143852388085556</v>
      </c>
      <c r="N10" s="239">
        <v>11.000000000000011</v>
      </c>
      <c r="O10" s="239">
        <v>11.314332247556997</v>
      </c>
      <c r="P10" s="240">
        <f t="shared" si="2"/>
        <v>0.31433224755698674</v>
      </c>
      <c r="Q10" s="239">
        <v>10.927097661623121</v>
      </c>
      <c r="R10" s="239">
        <v>11.315707620528769</v>
      </c>
      <c r="S10" s="240">
        <f t="shared" si="3"/>
        <v>0.38860995890564887</v>
      </c>
      <c r="T10" s="148">
        <v>11.362393162393158</v>
      </c>
      <c r="U10" s="148">
        <v>8.2489959839357496</v>
      </c>
      <c r="V10" s="238">
        <f t="shared" si="4"/>
        <v>-3.1133971784574079</v>
      </c>
    </row>
    <row r="11" spans="3:22" ht="15" customHeight="1">
      <c r="C11" s="219" t="s">
        <v>74</v>
      </c>
      <c r="D11" s="148">
        <v>8.4362416107382607</v>
      </c>
      <c r="E11" s="148">
        <v>9.1702127659574408</v>
      </c>
      <c r="F11" s="148">
        <v>10.627906976744182</v>
      </c>
      <c r="G11" s="148">
        <v>10.371757925072048</v>
      </c>
      <c r="H11" s="242">
        <f t="shared" si="0"/>
        <v>0.7339711552191801</v>
      </c>
      <c r="I11" s="242">
        <f t="shared" si="0"/>
        <v>1.457694210786741</v>
      </c>
      <c r="J11" s="242">
        <f t="shared" si="0"/>
        <v>-0.25614905167213387</v>
      </c>
      <c r="K11" s="239">
        <v>10.738505747126442</v>
      </c>
      <c r="L11" s="239">
        <v>10.771341463414629</v>
      </c>
      <c r="M11" s="243">
        <f t="shared" si="1"/>
        <v>3.2835716288186489E-2</v>
      </c>
      <c r="N11" s="239">
        <v>11.41293532338309</v>
      </c>
      <c r="O11" s="239">
        <v>11.414141414141408</v>
      </c>
      <c r="P11" s="243">
        <f t="shared" si="2"/>
        <v>1.2060907583180125E-3</v>
      </c>
      <c r="Q11" s="239">
        <v>11.214285714285719</v>
      </c>
      <c r="R11" s="239">
        <v>11.558252427184462</v>
      </c>
      <c r="S11" s="243">
        <f t="shared" si="3"/>
        <v>0.3439667128987427</v>
      </c>
      <c r="T11" s="148">
        <v>11.505154639175252</v>
      </c>
      <c r="U11" s="148">
        <v>7.9689440993788851</v>
      </c>
      <c r="V11" s="242">
        <f t="shared" si="4"/>
        <v>-3.5362105397963672</v>
      </c>
    </row>
    <row r="12" spans="3:22" ht="15" customHeight="1">
      <c r="C12" s="215" t="s">
        <v>212</v>
      </c>
      <c r="D12" s="148">
        <v>9.1081081081081106</v>
      </c>
      <c r="E12" s="148">
        <v>8.8877005347593538</v>
      </c>
      <c r="F12" s="148">
        <v>7.8387096774193505</v>
      </c>
      <c r="G12" s="148">
        <v>10.30813953488372</v>
      </c>
      <c r="H12" s="238">
        <f t="shared" si="0"/>
        <v>-0.22040757334875671</v>
      </c>
      <c r="I12" s="238">
        <f t="shared" si="0"/>
        <v>-1.0489908573400033</v>
      </c>
      <c r="J12" s="238">
        <f t="shared" si="0"/>
        <v>2.4694298574643696</v>
      </c>
      <c r="K12" s="239">
        <v>8.0245901639344233</v>
      </c>
      <c r="L12" s="239">
        <v>8.1061946902654896</v>
      </c>
      <c r="M12" s="240">
        <f t="shared" si="1"/>
        <v>8.1604526331066296E-2</v>
      </c>
      <c r="N12" s="239">
        <v>7.7619047619047601</v>
      </c>
      <c r="O12" s="239">
        <v>8.7169811320754711</v>
      </c>
      <c r="P12" s="240">
        <f t="shared" si="2"/>
        <v>0.95507637017071101</v>
      </c>
      <c r="Q12" s="239">
        <v>7.8928571428571423</v>
      </c>
      <c r="R12" s="239">
        <v>9.6956521739130412</v>
      </c>
      <c r="S12" s="240">
        <f t="shared" si="3"/>
        <v>1.8027950310558989</v>
      </c>
      <c r="T12" s="148">
        <v>8.253731343283583</v>
      </c>
      <c r="U12" s="148">
        <v>8.1388888888888875</v>
      </c>
      <c r="V12" s="238">
        <f t="shared" si="4"/>
        <v>-0.11484245439469554</v>
      </c>
    </row>
    <row r="13" spans="3:22" ht="15" customHeight="1">
      <c r="C13" s="224" t="s">
        <v>76</v>
      </c>
      <c r="D13" s="141">
        <v>10.237500000000001</v>
      </c>
      <c r="E13" s="141">
        <v>11.876651982378855</v>
      </c>
      <c r="F13" s="141">
        <v>12.210280373831774</v>
      </c>
      <c r="G13" s="141">
        <v>10.255681818181817</v>
      </c>
      <c r="H13" s="238">
        <f t="shared" si="0"/>
        <v>1.6391519823788538</v>
      </c>
      <c r="I13" s="238">
        <f t="shared" si="0"/>
        <v>0.333628391452919</v>
      </c>
      <c r="J13" s="238">
        <f t="shared" si="0"/>
        <v>-1.954598555649957</v>
      </c>
      <c r="K13" s="241">
        <v>11.92608695652174</v>
      </c>
      <c r="L13" s="241">
        <v>10.621212121212112</v>
      </c>
      <c r="M13" s="240">
        <f t="shared" si="1"/>
        <v>-1.3048748353096276</v>
      </c>
      <c r="N13" s="241">
        <v>13.132231404958674</v>
      </c>
      <c r="O13" s="241">
        <v>10.540540540540539</v>
      </c>
      <c r="P13" s="240">
        <f t="shared" si="2"/>
        <v>-2.5916908644181351</v>
      </c>
      <c r="Q13" s="241">
        <v>13.222222222222218</v>
      </c>
      <c r="R13" s="241">
        <v>10.495867768595041</v>
      </c>
      <c r="S13" s="240">
        <f t="shared" si="3"/>
        <v>-2.7263544536271773</v>
      </c>
      <c r="T13" s="141">
        <v>10.473118279569896</v>
      </c>
      <c r="U13" s="141">
        <v>9.3069306930693063</v>
      </c>
      <c r="V13" s="238">
        <f t="shared" si="4"/>
        <v>-1.1661875865005893</v>
      </c>
    </row>
    <row r="14" spans="3:22" ht="15" customHeight="1">
      <c r="C14" s="215" t="s">
        <v>84</v>
      </c>
      <c r="D14" s="148">
        <v>11.108843537415</v>
      </c>
      <c r="E14" s="148">
        <v>9.3632286995515663</v>
      </c>
      <c r="F14" s="148">
        <v>12.916666666666664</v>
      </c>
      <c r="G14" s="148">
        <v>10.214876033057855</v>
      </c>
      <c r="H14" s="238">
        <f t="shared" si="0"/>
        <v>-1.7456148378634335</v>
      </c>
      <c r="I14" s="238">
        <f t="shared" si="0"/>
        <v>3.553437967115098</v>
      </c>
      <c r="J14" s="238">
        <f t="shared" si="0"/>
        <v>-2.7017906336088089</v>
      </c>
      <c r="K14" s="239">
        <v>14.53225806451613</v>
      </c>
      <c r="L14" s="239">
        <v>10.80909090909091</v>
      </c>
      <c r="M14" s="240">
        <f t="shared" si="1"/>
        <v>-3.7231671554252195</v>
      </c>
      <c r="N14" s="239">
        <v>14.186440677966104</v>
      </c>
      <c r="O14" s="239">
        <v>10.036697247706426</v>
      </c>
      <c r="P14" s="240">
        <f t="shared" si="2"/>
        <v>-4.1497434302596776</v>
      </c>
      <c r="Q14" s="239">
        <v>12.386934673366834</v>
      </c>
      <c r="R14" s="239">
        <v>10.432989690721651</v>
      </c>
      <c r="S14" s="240">
        <f t="shared" si="3"/>
        <v>-1.9539449826451829</v>
      </c>
      <c r="T14" s="148">
        <v>8.9305555555555571</v>
      </c>
      <c r="U14" s="148">
        <v>11.41538461538461</v>
      </c>
      <c r="V14" s="238">
        <f t="shared" si="4"/>
        <v>2.4848290598290532</v>
      </c>
    </row>
    <row r="15" spans="3:22" ht="15" customHeight="1">
      <c r="C15" s="215" t="s">
        <v>75</v>
      </c>
      <c r="D15" s="148">
        <v>9.6851591760299698</v>
      </c>
      <c r="E15" s="148">
        <v>9.6778264228689164</v>
      </c>
      <c r="F15" s="148">
        <v>9.916947832857522</v>
      </c>
      <c r="G15" s="148">
        <v>10.005880848887726</v>
      </c>
      <c r="H15" s="238">
        <f t="shared" si="0"/>
        <v>-7.332753161053418E-3</v>
      </c>
      <c r="I15" s="238">
        <f t="shared" si="0"/>
        <v>0.23912140998860565</v>
      </c>
      <c r="J15" s="238">
        <f t="shared" si="0"/>
        <v>8.893301603020376E-2</v>
      </c>
      <c r="K15" s="239">
        <v>9.8211521926053322</v>
      </c>
      <c r="L15" s="239">
        <v>9.9311213775724472</v>
      </c>
      <c r="M15" s="240">
        <f t="shared" si="1"/>
        <v>0.10996918496711494</v>
      </c>
      <c r="N15" s="239">
        <v>9.963043478260877</v>
      </c>
      <c r="O15" s="239">
        <v>10.127748691099482</v>
      </c>
      <c r="P15" s="240">
        <f t="shared" si="2"/>
        <v>0.16470521283860506</v>
      </c>
      <c r="Q15" s="239">
        <v>10.095836324479562</v>
      </c>
      <c r="R15" s="239">
        <v>10.096260387811617</v>
      </c>
      <c r="S15" s="240">
        <f t="shared" si="3"/>
        <v>4.2406333205491364E-4</v>
      </c>
      <c r="T15" s="148">
        <v>10.288401253918495</v>
      </c>
      <c r="U15" s="148">
        <v>10.687214611872136</v>
      </c>
      <c r="V15" s="238">
        <f t="shared" si="4"/>
        <v>0.39881335795364059</v>
      </c>
    </row>
    <row r="16" spans="3:22" ht="15" customHeight="1">
      <c r="C16" s="215" t="s">
        <v>83</v>
      </c>
      <c r="D16" s="148">
        <v>9.8372093023255793</v>
      </c>
      <c r="E16" s="148">
        <v>10.193905817174523</v>
      </c>
      <c r="F16" s="148">
        <v>10.179894179894184</v>
      </c>
      <c r="G16" s="148">
        <v>9.9603174603174587</v>
      </c>
      <c r="H16" s="238">
        <f t="shared" si="0"/>
        <v>0.35669651484894338</v>
      </c>
      <c r="I16" s="238">
        <f t="shared" si="0"/>
        <v>-1.4011637280338718E-2</v>
      </c>
      <c r="J16" s="238">
        <f t="shared" si="0"/>
        <v>-0.21957671957672531</v>
      </c>
      <c r="K16" s="239">
        <v>9.1615720524017501</v>
      </c>
      <c r="L16" s="239">
        <v>10.524663677130045</v>
      </c>
      <c r="M16" s="240">
        <f t="shared" si="1"/>
        <v>1.3630916247282947</v>
      </c>
      <c r="N16" s="239">
        <v>9.8674033149171283</v>
      </c>
      <c r="O16" s="239">
        <v>10.284090909090907</v>
      </c>
      <c r="P16" s="240">
        <f t="shared" si="2"/>
        <v>0.41668759417377821</v>
      </c>
      <c r="Q16" s="239">
        <v>10.115384615384624</v>
      </c>
      <c r="R16" s="239">
        <v>10.113553113553104</v>
      </c>
      <c r="S16" s="240">
        <f t="shared" si="3"/>
        <v>-1.8315018315195886E-3</v>
      </c>
      <c r="T16" s="148">
        <v>11.65625</v>
      </c>
      <c r="U16" s="148">
        <v>9.3068181818181817</v>
      </c>
      <c r="V16" s="238">
        <f t="shared" si="4"/>
        <v>-2.3494318181818183</v>
      </c>
    </row>
    <row r="17" spans="3:22" ht="15" customHeight="1">
      <c r="C17" s="220" t="s">
        <v>82</v>
      </c>
      <c r="D17" s="103">
        <v>9.5459090909091202</v>
      </c>
      <c r="E17" s="103">
        <v>9.4019999999999264</v>
      </c>
      <c r="F17" s="103">
        <v>9.6280909090909255</v>
      </c>
      <c r="G17" s="103">
        <v>9.6505454545454583</v>
      </c>
      <c r="H17" s="103">
        <f t="shared" si="0"/>
        <v>-0.14390909090919379</v>
      </c>
      <c r="I17" s="103">
        <f t="shared" si="0"/>
        <v>0.22609090909099905</v>
      </c>
      <c r="J17" s="103">
        <f t="shared" si="0"/>
        <v>2.2454545454532848E-2</v>
      </c>
      <c r="K17" s="244">
        <v>9.9124065769806009</v>
      </c>
      <c r="L17" s="244">
        <v>10.019522450818473</v>
      </c>
      <c r="M17" s="244">
        <f t="shared" si="1"/>
        <v>0.10711587383787169</v>
      </c>
      <c r="N17" s="244">
        <v>9.8303041543027003</v>
      </c>
      <c r="O17" s="244">
        <v>9.9435736677116271</v>
      </c>
      <c r="P17" s="244">
        <f t="shared" si="2"/>
        <v>0.11326951340892677</v>
      </c>
      <c r="Q17" s="244">
        <v>9.643354082753584</v>
      </c>
      <c r="R17" s="244">
        <v>9.7159684274438476</v>
      </c>
      <c r="S17" s="244">
        <f t="shared" si="3"/>
        <v>7.2614344690263621E-2</v>
      </c>
      <c r="T17" s="103">
        <v>10.446366782006946</v>
      </c>
      <c r="U17" s="103">
        <v>9.9465620328848825</v>
      </c>
      <c r="V17" s="103">
        <f t="shared" si="4"/>
        <v>-0.49980474912206319</v>
      </c>
    </row>
    <row r="18" spans="3:22" ht="15" customHeight="1">
      <c r="C18" s="226" t="s">
        <v>78</v>
      </c>
      <c r="D18" s="141">
        <v>9.5425101214574894</v>
      </c>
      <c r="E18" s="141">
        <v>9.5263157894736814</v>
      </c>
      <c r="F18" s="141">
        <v>10.827450980392157</v>
      </c>
      <c r="G18" s="141">
        <v>9.4440789473684159</v>
      </c>
      <c r="H18" s="238">
        <f t="shared" si="0"/>
        <v>-1.6194331983808041E-2</v>
      </c>
      <c r="I18" s="238">
        <f t="shared" si="0"/>
        <v>1.3011351909184761</v>
      </c>
      <c r="J18" s="238">
        <f t="shared" si="0"/>
        <v>-1.3833720330237416</v>
      </c>
      <c r="K18" s="241">
        <v>11.284023668639053</v>
      </c>
      <c r="L18" s="241">
        <v>9.8312499999999972</v>
      </c>
      <c r="M18" s="240">
        <f t="shared" si="1"/>
        <v>-1.4527736686390558</v>
      </c>
      <c r="N18" s="241">
        <v>11.463087248322152</v>
      </c>
      <c r="O18" s="241">
        <v>9.7631578947368389</v>
      </c>
      <c r="P18" s="240">
        <f t="shared" si="2"/>
        <v>-1.6999293535853131</v>
      </c>
      <c r="Q18" s="241">
        <v>11.107476635514022</v>
      </c>
      <c r="R18" s="241">
        <v>10.102803738317752</v>
      </c>
      <c r="S18" s="240">
        <f t="shared" si="3"/>
        <v>-1.0046728971962704</v>
      </c>
      <c r="T18" s="141">
        <v>9.8481012658227804</v>
      </c>
      <c r="U18" s="141">
        <v>8.1136363636363615</v>
      </c>
      <c r="V18" s="238">
        <f t="shared" si="4"/>
        <v>-1.7344649021864189</v>
      </c>
    </row>
    <row r="19" spans="3:22" ht="15" customHeight="1">
      <c r="C19" s="219" t="s">
        <v>72</v>
      </c>
      <c r="D19" s="148">
        <v>8.4139194139194107</v>
      </c>
      <c r="E19" s="148">
        <v>8.92631578947368</v>
      </c>
      <c r="F19" s="148">
        <v>8.6678200692041596</v>
      </c>
      <c r="G19" s="148">
        <v>9.3287037037037024</v>
      </c>
      <c r="H19" s="242">
        <f t="shared" si="0"/>
        <v>0.51239637555426931</v>
      </c>
      <c r="I19" s="242">
        <f t="shared" si="0"/>
        <v>-0.25849572026952039</v>
      </c>
      <c r="J19" s="242">
        <f t="shared" si="0"/>
        <v>0.66088363449954279</v>
      </c>
      <c r="K19" s="239">
        <v>8.8939393939393963</v>
      </c>
      <c r="L19" s="239">
        <v>8.7467248908296984</v>
      </c>
      <c r="M19" s="243">
        <f t="shared" si="1"/>
        <v>-0.14721450310969786</v>
      </c>
      <c r="N19" s="239">
        <v>8.9653179190751491</v>
      </c>
      <c r="O19" s="239">
        <v>9.3021582733813002</v>
      </c>
      <c r="P19" s="243">
        <f t="shared" si="2"/>
        <v>0.33684035430615111</v>
      </c>
      <c r="Q19" s="239">
        <v>8.9531250000000053</v>
      </c>
      <c r="R19" s="239">
        <v>9.340000000000007</v>
      </c>
      <c r="S19" s="243">
        <f t="shared" si="3"/>
        <v>0.38687500000000163</v>
      </c>
      <c r="T19" s="148">
        <v>9.2196969696969742</v>
      </c>
      <c r="U19" s="148">
        <v>8.0104166666666607</v>
      </c>
      <c r="V19" s="242">
        <f t="shared" si="4"/>
        <v>-1.2092803030303134</v>
      </c>
    </row>
    <row r="20" spans="3:22" ht="15" customHeight="1">
      <c r="C20" s="215" t="s">
        <v>158</v>
      </c>
      <c r="D20" s="148">
        <v>8.9225589225589204</v>
      </c>
      <c r="E20" s="148">
        <v>9.7369668246445471</v>
      </c>
      <c r="F20" s="148">
        <v>8.762917933130705</v>
      </c>
      <c r="G20" s="148">
        <v>9.2868852459016367</v>
      </c>
      <c r="H20" s="238">
        <f t="shared" si="0"/>
        <v>0.81440790208562674</v>
      </c>
      <c r="I20" s="238">
        <f t="shared" si="0"/>
        <v>-0.97404889151384211</v>
      </c>
      <c r="J20" s="238">
        <f t="shared" si="0"/>
        <v>0.52396731277093167</v>
      </c>
      <c r="K20" s="239">
        <v>10.623456790123456</v>
      </c>
      <c r="L20" s="239">
        <v>9.582191780821919</v>
      </c>
      <c r="M20" s="240">
        <f t="shared" si="1"/>
        <v>-1.0412650093015365</v>
      </c>
      <c r="N20" s="239">
        <v>8.9545454545454568</v>
      </c>
      <c r="O20" s="239">
        <v>9.8642857142857139</v>
      </c>
      <c r="P20" s="240">
        <f t="shared" si="2"/>
        <v>0.90974025974025707</v>
      </c>
      <c r="Q20" s="239">
        <v>8.8415094339622637</v>
      </c>
      <c r="R20" s="239">
        <v>10.049056603773586</v>
      </c>
      <c r="S20" s="240">
        <f t="shared" si="3"/>
        <v>1.2075471698113223</v>
      </c>
      <c r="T20" s="148">
        <v>11.349206349206348</v>
      </c>
      <c r="U20" s="148">
        <v>9.1182795698924739</v>
      </c>
      <c r="V20" s="238">
        <f t="shared" si="4"/>
        <v>-2.2309267793138741</v>
      </c>
    </row>
    <row r="21" spans="3:22" ht="15" customHeight="1">
      <c r="C21" s="219" t="s">
        <v>87</v>
      </c>
      <c r="D21" s="148" t="s">
        <v>89</v>
      </c>
      <c r="E21" s="148">
        <v>6.8946466809421914</v>
      </c>
      <c r="F21" s="148">
        <v>6.7626491155902819</v>
      </c>
      <c r="G21" s="148">
        <v>7.0329625051503895</v>
      </c>
      <c r="H21" s="238" t="s">
        <v>89</v>
      </c>
      <c r="I21" s="238">
        <f t="shared" ref="I21:J23" si="5">F21-E21</f>
        <v>-0.13199756535190943</v>
      </c>
      <c r="J21" s="238">
        <f t="shared" si="5"/>
        <v>0.27031338956010753</v>
      </c>
      <c r="K21" s="239">
        <v>6.3452736318407963</v>
      </c>
      <c r="L21" s="239">
        <v>6.6496815286624198</v>
      </c>
      <c r="M21" s="240">
        <f t="shared" si="1"/>
        <v>0.3044078968216235</v>
      </c>
      <c r="N21" s="239">
        <v>6.436770428015568</v>
      </c>
      <c r="O21" s="239">
        <v>6.7883928571428518</v>
      </c>
      <c r="P21" s="240">
        <f t="shared" si="2"/>
        <v>0.35162242912728381</v>
      </c>
      <c r="Q21" s="239">
        <v>6.8071320944249063</v>
      </c>
      <c r="R21" s="239">
        <v>7.1610868510431827</v>
      </c>
      <c r="S21" s="240">
        <f t="shared" si="3"/>
        <v>0.35395475661827636</v>
      </c>
      <c r="T21" s="148">
        <v>6.4289276807980036</v>
      </c>
      <c r="U21" s="148">
        <v>7.4015957446808498</v>
      </c>
      <c r="V21" s="238">
        <f t="shared" si="4"/>
        <v>0.97266806388284621</v>
      </c>
    </row>
    <row r="22" spans="3:22" ht="15" customHeight="1">
      <c r="C22" s="215" t="s">
        <v>90</v>
      </c>
      <c r="D22" s="148">
        <v>6.8464566929133897</v>
      </c>
      <c r="E22" s="148">
        <v>6.6617412140575079</v>
      </c>
      <c r="F22" s="148">
        <v>6.5333076626877169</v>
      </c>
      <c r="G22" s="148">
        <v>6.8487824037706213</v>
      </c>
      <c r="H22" s="238">
        <f>E22-D22</f>
        <v>-0.1847154788558818</v>
      </c>
      <c r="I22" s="238">
        <f t="shared" si="5"/>
        <v>-0.12843355136979095</v>
      </c>
      <c r="J22" s="238">
        <f t="shared" si="5"/>
        <v>0.31547474108290441</v>
      </c>
      <c r="K22" s="239">
        <v>6.0213713268032061</v>
      </c>
      <c r="L22" s="239">
        <v>6.4642549526270514</v>
      </c>
      <c r="M22" s="240">
        <f t="shared" si="1"/>
        <v>0.44288362582384533</v>
      </c>
      <c r="N22" s="239">
        <v>6.1448888888888868</v>
      </c>
      <c r="O22" s="239">
        <v>6.6190476190476151</v>
      </c>
      <c r="P22" s="240">
        <f t="shared" si="2"/>
        <v>0.47415873015872823</v>
      </c>
      <c r="Q22" s="239">
        <v>6.5689493433395834</v>
      </c>
      <c r="R22" s="239">
        <v>6.9851714550509669</v>
      </c>
      <c r="S22" s="240">
        <f t="shared" si="3"/>
        <v>0.41622211171138357</v>
      </c>
      <c r="T22" s="148">
        <v>6.2938388625592419</v>
      </c>
      <c r="U22" s="148">
        <v>7.0493827160493874</v>
      </c>
      <c r="V22" s="238">
        <f t="shared" si="4"/>
        <v>0.75554385349014552</v>
      </c>
    </row>
    <row r="23" spans="3:22" ht="15" customHeight="1">
      <c r="C23" s="219" t="s">
        <v>91</v>
      </c>
      <c r="D23" s="148" t="s">
        <v>89</v>
      </c>
      <c r="E23" s="148">
        <v>3.4437869822485192</v>
      </c>
      <c r="F23" s="148">
        <v>3.174698795180722</v>
      </c>
      <c r="G23" s="148">
        <v>3.0924369747899161</v>
      </c>
      <c r="H23" s="238" t="s">
        <v>89</v>
      </c>
      <c r="I23" s="238">
        <f t="shared" si="5"/>
        <v>-0.26908818706779725</v>
      </c>
      <c r="J23" s="238">
        <f t="shared" si="5"/>
        <v>-8.2261820390805873E-2</v>
      </c>
      <c r="K23" s="239">
        <v>3.2627118644067794</v>
      </c>
      <c r="L23" s="239">
        <v>3.17741935483871</v>
      </c>
      <c r="M23" s="240">
        <f t="shared" si="1"/>
        <v>-8.5292509568069441E-2</v>
      </c>
      <c r="N23" s="239">
        <v>3.0515463917525758</v>
      </c>
      <c r="O23" s="239">
        <v>3.2321428571428572</v>
      </c>
      <c r="P23" s="240">
        <f t="shared" si="2"/>
        <v>0.1805964653902814</v>
      </c>
      <c r="Q23" s="239">
        <v>3.2056737588652466</v>
      </c>
      <c r="R23" s="239">
        <v>3.2474226804123716</v>
      </c>
      <c r="S23" s="240">
        <f t="shared" si="3"/>
        <v>4.1748921547124951E-2</v>
      </c>
      <c r="T23" s="148">
        <v>3.7142857142857144</v>
      </c>
      <c r="U23" s="148">
        <v>2.4827586206896548</v>
      </c>
      <c r="V23" s="238">
        <f t="shared" si="4"/>
        <v>-1.2315270935960596</v>
      </c>
    </row>
    <row r="24" spans="3:22" ht="15" customHeight="1">
      <c r="C24" s="414" t="s">
        <v>207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</row>
    <row r="25" spans="3:2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3:2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3:2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3:22">
      <c r="C28" s="14"/>
      <c r="D28" s="14"/>
      <c r="E28" s="14"/>
      <c r="F28" s="14"/>
      <c r="G28" s="14"/>
      <c r="H28" s="14"/>
      <c r="I28" s="410" t="s">
        <v>92</v>
      </c>
      <c r="J28" s="228"/>
      <c r="K28" s="14"/>
      <c r="L28" s="14"/>
      <c r="M28" s="14"/>
      <c r="N28" s="14"/>
    </row>
    <row r="29" spans="3:22">
      <c r="C29" s="14"/>
      <c r="D29" s="14"/>
      <c r="E29" s="14"/>
      <c r="F29" s="14"/>
      <c r="G29" s="14"/>
      <c r="H29" s="14"/>
      <c r="I29" s="410"/>
      <c r="J29" s="228"/>
      <c r="K29" s="14"/>
      <c r="L29" s="14"/>
      <c r="M29" s="14"/>
      <c r="N29" s="14"/>
    </row>
    <row r="30" spans="3:2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3:2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3:2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3:14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3:14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</sheetData>
  <mergeCells count="3">
    <mergeCell ref="C3:V3"/>
    <mergeCell ref="C24:V24"/>
    <mergeCell ref="I28:I29"/>
  </mergeCells>
  <hyperlinks>
    <hyperlink ref="I28:I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4"/>
      <c r="K35" s="14"/>
      <c r="L35" s="14"/>
      <c r="M35" s="14"/>
    </row>
    <row r="36" spans="10:13">
      <c r="J36" s="14"/>
      <c r="K36" s="14"/>
      <c r="L36" s="14"/>
      <c r="M36" s="14"/>
    </row>
    <row r="37" spans="10:13">
      <c r="J37" s="14"/>
      <c r="K37" s="14"/>
      <c r="L37" s="14"/>
      <c r="M37" s="14"/>
    </row>
    <row r="38" spans="10:13">
      <c r="J38" s="14"/>
      <c r="K38" s="14"/>
      <c r="L38" s="410" t="s">
        <v>66</v>
      </c>
      <c r="M38" s="14"/>
    </row>
    <row r="39" spans="10:13">
      <c r="J39" s="14"/>
      <c r="K39" s="14"/>
      <c r="L39" s="410"/>
      <c r="M39" s="14"/>
    </row>
    <row r="40" spans="10:13">
      <c r="J40" s="14"/>
      <c r="K40" s="14"/>
      <c r="L40" s="14"/>
      <c r="M40" s="14"/>
    </row>
    <row r="41" spans="10:13">
      <c r="J41" s="14"/>
      <c r="K41" s="14"/>
      <c r="L41" s="14"/>
      <c r="M41" s="14"/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C5:V16"/>
  <sheetViews>
    <sheetView showGridLines="0" zoomScaleNormal="100" workbookViewId="0"/>
  </sheetViews>
  <sheetFormatPr baseColWidth="10" defaultRowHeight="12.75"/>
  <cols>
    <col min="3" max="3" width="18.7109375" customWidth="1"/>
    <col min="4" max="10" width="9.7109375" customWidth="1"/>
    <col min="11" max="19" width="11.42578125" hidden="1" customWidth="1"/>
    <col min="20" max="21" width="13.85546875" bestFit="1" customWidth="1"/>
  </cols>
  <sheetData>
    <row r="5" spans="3:22" ht="36" customHeight="1">
      <c r="C5" s="427" t="s">
        <v>273</v>
      </c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</row>
    <row r="6" spans="3:22" ht="15" customHeight="1">
      <c r="C6" s="245"/>
      <c r="D6" s="7">
        <v>2007</v>
      </c>
      <c r="E6" s="7">
        <v>2008</v>
      </c>
      <c r="F6" s="7">
        <v>2009</v>
      </c>
      <c r="G6" s="7">
        <v>2010</v>
      </c>
      <c r="H6" s="8" t="s">
        <v>547</v>
      </c>
      <c r="I6" s="8" t="s">
        <v>548</v>
      </c>
      <c r="J6" s="8" t="s">
        <v>354</v>
      </c>
      <c r="K6" s="7" t="s">
        <v>144</v>
      </c>
      <c r="L6" s="7" t="s">
        <v>145</v>
      </c>
      <c r="M6" s="8" t="s">
        <v>94</v>
      </c>
      <c r="N6" s="7" t="s">
        <v>162</v>
      </c>
      <c r="O6" s="7" t="s">
        <v>163</v>
      </c>
      <c r="P6" s="8" t="s">
        <v>274</v>
      </c>
      <c r="Q6" s="7" t="s">
        <v>233</v>
      </c>
      <c r="R6" s="7" t="s">
        <v>234</v>
      </c>
      <c r="S6" s="8" t="s">
        <v>275</v>
      </c>
      <c r="T6" s="7" t="s">
        <v>52</v>
      </c>
      <c r="U6" s="7" t="s">
        <v>1</v>
      </c>
      <c r="V6" s="8" t="s">
        <v>108</v>
      </c>
    </row>
    <row r="7" spans="3:22" ht="15" customHeight="1">
      <c r="C7" s="32" t="s">
        <v>276</v>
      </c>
      <c r="D7" s="246">
        <f>SUM(D8,D10,D12)</f>
        <v>37.172727272727307</v>
      </c>
      <c r="E7" s="246">
        <f>SUM(E8,E10,E12)</f>
        <v>37.1</v>
      </c>
      <c r="F7" s="246">
        <f>SUM(F8,F10,F12)</f>
        <v>38.136363636363633</v>
      </c>
      <c r="G7" s="246">
        <f>SUM(G8,G10,G12)</f>
        <v>38.909090909090907</v>
      </c>
      <c r="H7" s="56">
        <f>E7/D7-1</f>
        <v>-1.9564685742243793E-3</v>
      </c>
      <c r="I7" s="56">
        <f t="shared" ref="I7:J8" si="0">F7/E7-1</f>
        <v>2.7934329821122095E-2</v>
      </c>
      <c r="J7" s="56">
        <f t="shared" si="0"/>
        <v>2.0262216924910703E-2</v>
      </c>
      <c r="K7" s="246">
        <f>SUM(K8,K10,K12)</f>
        <v>35.21674140508221</v>
      </c>
      <c r="L7" s="246">
        <f>SUM(L8,L10,L12)</f>
        <v>36.101516744255896</v>
      </c>
      <c r="M7" s="56">
        <f>L7/K7-1</f>
        <v>2.5123714002852182E-2</v>
      </c>
      <c r="N7" s="246">
        <f>SUM(N8,N10,N12)</f>
        <v>37.258902077151333</v>
      </c>
      <c r="O7" s="246">
        <f>SUM(O8,O10,O12)</f>
        <v>36.843075788309051</v>
      </c>
      <c r="P7" s="56">
        <f>O7/N7-1</f>
        <v>-1.1160454701033329E-2</v>
      </c>
      <c r="Q7" s="246">
        <f>SUM(Q8,Q10,Q12)</f>
        <v>39.021115586476263</v>
      </c>
      <c r="R7" s="246">
        <f>SUM(R8,R10,R12)</f>
        <v>39.550698239222832</v>
      </c>
      <c r="S7" s="56">
        <f>R7/Q7-1</f>
        <v>1.3571694319526539E-2</v>
      </c>
      <c r="T7" s="246">
        <f t="shared" ref="T7:U7" si="1">SUM(T8,T10,T12)</f>
        <v>35.363321799307961</v>
      </c>
      <c r="U7" s="246">
        <f t="shared" si="1"/>
        <v>33.557548579970103</v>
      </c>
      <c r="V7" s="56">
        <f>U7/T7-1</f>
        <v>-5.1063450135874877E-2</v>
      </c>
    </row>
    <row r="8" spans="3:22" ht="15" customHeight="1">
      <c r="C8" s="247" t="s">
        <v>277</v>
      </c>
      <c r="D8" s="248">
        <v>34.363636363636402</v>
      </c>
      <c r="E8" s="248">
        <v>34.200000000000003</v>
      </c>
      <c r="F8" s="248">
        <v>35.281818181818181</v>
      </c>
      <c r="G8" s="248">
        <v>36.209090909090911</v>
      </c>
      <c r="H8" s="249">
        <f>E8/D8-1</f>
        <v>-4.7619047619058552E-3</v>
      </c>
      <c r="I8" s="249">
        <f t="shared" si="0"/>
        <v>3.1632110579478789E-2</v>
      </c>
      <c r="J8" s="249">
        <f t="shared" si="0"/>
        <v>2.6281886111826802E-2</v>
      </c>
      <c r="K8" s="248">
        <v>32.286995515695068</v>
      </c>
      <c r="L8" s="248">
        <v>33.398408169394806</v>
      </c>
      <c r="M8" s="249">
        <f>L8/K8-1</f>
        <v>3.4422919690977993E-2</v>
      </c>
      <c r="N8" s="248">
        <v>34.347181008902076</v>
      </c>
      <c r="O8" s="248">
        <v>34.279918864097361</v>
      </c>
      <c r="P8" s="249">
        <f>O8/N8-1</f>
        <v>-1.9583017537095904E-3</v>
      </c>
      <c r="Q8" s="248">
        <v>36.091785670694499</v>
      </c>
      <c r="R8" s="248">
        <v>36.794171220400727</v>
      </c>
      <c r="S8" s="249">
        <f>R8/Q8-1</f>
        <v>1.9461091676507003E-2</v>
      </c>
      <c r="T8" s="248">
        <v>32.906574394463668</v>
      </c>
      <c r="U8" s="248">
        <v>30.642750373692078</v>
      </c>
      <c r="V8" s="249">
        <f>U8/T8-1</f>
        <v>-6.8795493375708672E-2</v>
      </c>
    </row>
    <row r="9" spans="3:22" ht="15" customHeight="1">
      <c r="C9" s="250" t="s">
        <v>278</v>
      </c>
      <c r="D9" s="90">
        <v>5.5276712328767204</v>
      </c>
      <c r="E9" s="90">
        <v>5.556684051605826</v>
      </c>
      <c r="F9" s="90">
        <v>5.8538106861947261</v>
      </c>
      <c r="G9" s="90">
        <v>5.8549374500931606</v>
      </c>
      <c r="H9" s="251">
        <f>E9-D9</f>
        <v>2.9012818729105661E-2</v>
      </c>
      <c r="I9" s="251">
        <f>F9-E9</f>
        <v>0.2971266345889001</v>
      </c>
      <c r="J9" s="251">
        <f t="shared" ref="J9" si="2">G9-F9</f>
        <v>1.1267638984344686E-3</v>
      </c>
      <c r="K9" s="90">
        <v>6.1106796116504913</v>
      </c>
      <c r="L9" s="90">
        <v>6.0763358778625909</v>
      </c>
      <c r="M9" s="251">
        <f>L9-K9</f>
        <v>-3.4343733787900455E-2</v>
      </c>
      <c r="N9" s="90">
        <v>5.9737742303306689</v>
      </c>
      <c r="O9" s="90">
        <v>5.8795871559632973</v>
      </c>
      <c r="P9" s="251">
        <f>O9-N9</f>
        <v>-9.4187074367371615E-2</v>
      </c>
      <c r="Q9" s="90">
        <v>5.79950142450142</v>
      </c>
      <c r="R9" s="90">
        <v>5.7904861839804171</v>
      </c>
      <c r="S9" s="251">
        <f>R9-Q9</f>
        <v>-9.0152405210028874E-3</v>
      </c>
      <c r="T9" s="90">
        <v>6.2373453318335184</v>
      </c>
      <c r="U9" s="90">
        <v>6.216216216216214</v>
      </c>
      <c r="V9" s="251">
        <f>U9-T9</f>
        <v>-2.112911561730435E-2</v>
      </c>
    </row>
    <row r="10" spans="3:22" ht="15" customHeight="1">
      <c r="C10" s="247" t="s">
        <v>279</v>
      </c>
      <c r="D10" s="248">
        <v>1.6454545454545499</v>
      </c>
      <c r="E10" s="248">
        <v>1.7636363636363637</v>
      </c>
      <c r="F10" s="248">
        <v>1.7454545454545454</v>
      </c>
      <c r="G10" s="248">
        <v>1.6181818181818182</v>
      </c>
      <c r="H10" s="249">
        <f t="shared" ref="H10:J15" si="3">E10/D10-1</f>
        <v>7.1823204419886544E-2</v>
      </c>
      <c r="I10" s="249">
        <f t="shared" si="3"/>
        <v>-1.0309278350515538E-2</v>
      </c>
      <c r="J10" s="249">
        <f t="shared" si="3"/>
        <v>-7.291666666666663E-2</v>
      </c>
      <c r="K10" s="248">
        <v>1.7339312406576981</v>
      </c>
      <c r="L10" s="248">
        <v>1.5918306051959754</v>
      </c>
      <c r="M10" s="249">
        <f>L10/K10-1</f>
        <v>-8.1952866486114218E-2</v>
      </c>
      <c r="N10" s="248">
        <v>1.7247774480712166</v>
      </c>
      <c r="O10" s="248">
        <v>1.5489581412502305</v>
      </c>
      <c r="P10" s="249">
        <f>O10/N10-1</f>
        <v>-0.10193738735255453</v>
      </c>
      <c r="Q10" s="248">
        <v>1.8552422799951178</v>
      </c>
      <c r="R10" s="248">
        <v>1.6636308439587129</v>
      </c>
      <c r="S10" s="249">
        <f>R10/Q10-1</f>
        <v>-0.10328108522672796</v>
      </c>
      <c r="T10" s="248">
        <v>1.6262975778546713</v>
      </c>
      <c r="U10" s="248">
        <v>1.7189835575485799</v>
      </c>
      <c r="V10" s="249">
        <f>U10/T10-1</f>
        <v>5.6992017301148001E-2</v>
      </c>
    </row>
    <row r="11" spans="3:22" ht="15" customHeight="1">
      <c r="C11" s="250" t="s">
        <v>280</v>
      </c>
      <c r="D11" s="90">
        <v>6.4909090909090903</v>
      </c>
      <c r="E11" s="90">
        <v>6.7865168539325804</v>
      </c>
      <c r="F11" s="90">
        <v>6.9939759036144569</v>
      </c>
      <c r="G11" s="90">
        <v>8.317880794701983</v>
      </c>
      <c r="H11" s="251">
        <f>E11-D11</f>
        <v>0.29560776302349012</v>
      </c>
      <c r="I11" s="251">
        <f t="shared" ref="I11:J11" si="4">F11-E11</f>
        <v>0.20745904968187645</v>
      </c>
      <c r="J11" s="251">
        <f t="shared" si="4"/>
        <v>1.3239048910875262</v>
      </c>
      <c r="K11" s="90">
        <v>7.2330097087378675</v>
      </c>
      <c r="L11" s="90">
        <v>8.8314606741573005</v>
      </c>
      <c r="M11" s="251">
        <f>L11-K11</f>
        <v>1.598450965419433</v>
      </c>
      <c r="N11" s="90">
        <v>6.9358974358974361</v>
      </c>
      <c r="O11" s="90">
        <v>9.1176470588235254</v>
      </c>
      <c r="P11" s="251">
        <f>O11-N11</f>
        <v>2.1817496229260893</v>
      </c>
      <c r="Q11" s="90">
        <v>7.0305343511450396</v>
      </c>
      <c r="R11" s="90">
        <v>8.1739130434782563</v>
      </c>
      <c r="S11" s="251">
        <f>R11-Q11</f>
        <v>1.1433786923332168</v>
      </c>
      <c r="T11" s="90">
        <v>8.6829268292682933</v>
      </c>
      <c r="U11" s="90">
        <v>7.2162162162162158</v>
      </c>
      <c r="V11" s="251">
        <f>U11-T11</f>
        <v>-1.4667106130520775</v>
      </c>
    </row>
    <row r="12" spans="3:22" ht="15" customHeight="1">
      <c r="C12" s="247" t="s">
        <v>281</v>
      </c>
      <c r="D12" s="248">
        <v>1.16363636363636</v>
      </c>
      <c r="E12" s="248">
        <v>1.1363636363636365</v>
      </c>
      <c r="F12" s="248">
        <v>1.1090909090909091</v>
      </c>
      <c r="G12" s="248">
        <v>1.0818181818181818</v>
      </c>
      <c r="H12" s="249">
        <f t="shared" si="3"/>
        <v>-2.3437499999996891E-2</v>
      </c>
      <c r="I12" s="249">
        <f t="shared" si="3"/>
        <v>-2.4000000000000021E-2</v>
      </c>
      <c r="J12" s="249">
        <f t="shared" si="3"/>
        <v>-2.4590163934426257E-2</v>
      </c>
      <c r="K12" s="248">
        <v>1.195814648729447</v>
      </c>
      <c r="L12" s="248">
        <v>1.1112779696651149</v>
      </c>
      <c r="M12" s="249">
        <f>L12/K12-1</f>
        <v>-7.0693797867547703E-2</v>
      </c>
      <c r="N12" s="248">
        <v>1.1869436201780414</v>
      </c>
      <c r="O12" s="248">
        <v>1.0141987829614605</v>
      </c>
      <c r="P12" s="249">
        <f>O12/N12-1</f>
        <v>-0.14553752535496944</v>
      </c>
      <c r="Q12" s="248">
        <v>1.0740876357866471</v>
      </c>
      <c r="R12" s="248">
        <v>1.0928961748633881</v>
      </c>
      <c r="S12" s="249">
        <f>R12/Q12-1</f>
        <v>1.7511177347242946E-2</v>
      </c>
      <c r="T12" s="248">
        <v>0.83044982698961933</v>
      </c>
      <c r="U12" s="248">
        <v>1.195814648729447</v>
      </c>
      <c r="V12" s="249">
        <f>U12/T12-1</f>
        <v>0.4399601395117092</v>
      </c>
    </row>
    <row r="13" spans="3:22" ht="15" customHeight="1">
      <c r="C13" s="250" t="s">
        <v>282</v>
      </c>
      <c r="D13" s="90">
        <v>18.117647058823501</v>
      </c>
      <c r="E13" s="90">
        <v>12.990384615384615</v>
      </c>
      <c r="F13" s="90">
        <v>13.919999999999996</v>
      </c>
      <c r="G13" s="90">
        <v>19.163265306122451</v>
      </c>
      <c r="H13" s="251">
        <f>E13-D13</f>
        <v>-5.1272624434388856</v>
      </c>
      <c r="I13" s="251">
        <f t="shared" ref="I13:J13" si="5">F13-E13</f>
        <v>0.9296153846153814</v>
      </c>
      <c r="J13" s="251">
        <f t="shared" si="5"/>
        <v>5.2432653061224546</v>
      </c>
      <c r="K13" s="90">
        <v>12.757575757575758</v>
      </c>
      <c r="L13" s="90">
        <v>22.218749999999996</v>
      </c>
      <c r="M13" s="251">
        <f>L13-K13</f>
        <v>9.4611742424242387</v>
      </c>
      <c r="N13" s="90">
        <v>13.884615384615387</v>
      </c>
      <c r="O13" s="90">
        <v>26.847826086956527</v>
      </c>
      <c r="P13" s="251">
        <f>O13-N13</f>
        <v>12.96321070234114</v>
      </c>
      <c r="Q13" s="90">
        <v>11.88732394366197</v>
      </c>
      <c r="R13" s="90">
        <v>21.197368421052641</v>
      </c>
      <c r="S13" s="251">
        <f>R13-Q13</f>
        <v>9.3100444773906705</v>
      </c>
      <c r="T13" s="90">
        <v>19.210526315789476</v>
      </c>
      <c r="U13" s="90">
        <v>23.307692307692307</v>
      </c>
      <c r="V13" s="251">
        <f>U13-T13</f>
        <v>4.0971659919028305</v>
      </c>
    </row>
    <row r="14" spans="3:22" ht="15" customHeight="1">
      <c r="C14" s="209" t="s">
        <v>283</v>
      </c>
      <c r="D14" s="26">
        <v>54.218181818181797</v>
      </c>
      <c r="E14" s="26">
        <v>54.4</v>
      </c>
      <c r="F14" s="26">
        <v>56.245454545454542</v>
      </c>
      <c r="G14" s="26">
        <v>54.981818181818184</v>
      </c>
      <c r="H14" s="82">
        <f t="shared" si="3"/>
        <v>3.3534540576798388E-3</v>
      </c>
      <c r="I14" s="82">
        <f t="shared" si="3"/>
        <v>3.3923796791443861E-2</v>
      </c>
      <c r="J14" s="82">
        <f t="shared" si="3"/>
        <v>-2.2466461936317961E-2</v>
      </c>
      <c r="K14" s="26">
        <v>57.15994020926756</v>
      </c>
      <c r="L14" s="26">
        <v>58.68749061420634</v>
      </c>
      <c r="M14" s="82">
        <f>L14/K14-1</f>
        <v>2.6724142806068052E-2</v>
      </c>
      <c r="N14" s="26">
        <v>56.454005934718104</v>
      </c>
      <c r="O14" s="26">
        <v>57.624930850082983</v>
      </c>
      <c r="P14" s="82">
        <f>O14/N14-1</f>
        <v>2.0741219262967903E-2</v>
      </c>
      <c r="Q14" s="26">
        <v>55.071402416697183</v>
      </c>
      <c r="R14" s="26">
        <v>54.851244687310263</v>
      </c>
      <c r="S14" s="82">
        <f>R14/Q14-1</f>
        <v>-3.9976779185882938E-3</v>
      </c>
      <c r="T14" s="26">
        <v>58.927335640138409</v>
      </c>
      <c r="U14" s="26">
        <v>58.931240657698055</v>
      </c>
      <c r="V14" s="82">
        <f>U14/T14-1</f>
        <v>6.6268354359300119E-5</v>
      </c>
    </row>
    <row r="15" spans="3:22" ht="15" customHeight="1">
      <c r="C15" s="252" t="s">
        <v>136</v>
      </c>
      <c r="D15" s="90">
        <v>8.6090909090909093</v>
      </c>
      <c r="E15" s="90">
        <v>8.5</v>
      </c>
      <c r="F15" s="90">
        <v>5.6181818181818182</v>
      </c>
      <c r="G15" s="90">
        <v>6.1090909090909093</v>
      </c>
      <c r="H15" s="253">
        <f t="shared" si="3"/>
        <v>-1.2671594508975703E-2</v>
      </c>
      <c r="I15" s="253">
        <f t="shared" si="3"/>
        <v>-0.33903743315508017</v>
      </c>
      <c r="J15" s="253">
        <f t="shared" si="3"/>
        <v>8.737864077669899E-2</v>
      </c>
      <c r="K15" s="90">
        <v>7.623318385650224</v>
      </c>
      <c r="L15" s="90">
        <v>5.2109926415377688</v>
      </c>
      <c r="M15" s="253">
        <f>L15/K15-1</f>
        <v>-0.31644037702181027</v>
      </c>
      <c r="N15" s="90">
        <v>6.2870919881305634</v>
      </c>
      <c r="O15" s="90">
        <v>5.5319933616079657</v>
      </c>
      <c r="P15" s="253">
        <f>O15/N15-1</f>
        <v>-0.1201030027790515</v>
      </c>
      <c r="Q15" s="90">
        <v>5.9074819968265588</v>
      </c>
      <c r="R15" s="90">
        <v>5.5980570734669097</v>
      </c>
      <c r="S15" s="253">
        <f>R15/Q15-1</f>
        <v>-5.2378479278628154E-2</v>
      </c>
      <c r="T15" s="90">
        <v>5.7093425605536332</v>
      </c>
      <c r="U15" s="90">
        <v>7.5112107623318387</v>
      </c>
      <c r="V15" s="253">
        <f>U15/T15-1</f>
        <v>0.31559994564478866</v>
      </c>
    </row>
    <row r="16" spans="3:22" ht="15" customHeight="1">
      <c r="C16" s="454" t="s">
        <v>284</v>
      </c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</row>
  </sheetData>
  <mergeCells count="2">
    <mergeCell ref="C5:V5"/>
    <mergeCell ref="C16:V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topLeftCell="A22" zoomScaleNormal="100" workbookViewId="0">
      <selection activeCell="C18" sqref="C18:G18"/>
    </sheetView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14"/>
      <c r="H36" s="14"/>
      <c r="I36" s="405" t="s">
        <v>66</v>
      </c>
    </row>
    <row r="37" spans="7:9">
      <c r="G37" s="14"/>
      <c r="H37" s="14"/>
      <c r="I37" s="405"/>
    </row>
    <row r="38" spans="7:9">
      <c r="G38" s="14"/>
      <c r="H38" s="14"/>
      <c r="I38" s="14"/>
    </row>
    <row r="39" spans="7:9">
      <c r="G39" s="14"/>
      <c r="H39" s="14"/>
      <c r="I39" s="14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51"/>
  <sheetViews>
    <sheetView showGridLines="0" zoomScaleNormal="100" workbookViewId="0"/>
  </sheetViews>
  <sheetFormatPr baseColWidth="10" defaultRowHeight="12.75"/>
  <cols>
    <col min="1" max="1" width="5.28515625" style="254" customWidth="1"/>
    <col min="2" max="2" width="16.42578125" style="254" customWidth="1"/>
    <col min="3" max="3" width="49" style="254" bestFit="1" customWidth="1"/>
    <col min="4" max="4" width="9.7109375" style="254" customWidth="1"/>
    <col min="5" max="5" width="15.7109375" style="254" customWidth="1"/>
    <col min="6" max="6" width="9.7109375" style="254" customWidth="1"/>
    <col min="7" max="7" width="14" style="254" bestFit="1" customWidth="1"/>
    <col min="8" max="10" width="9.7109375" style="254" customWidth="1"/>
    <col min="11" max="13" width="10.7109375" style="254" hidden="1" customWidth="1"/>
    <col min="14" max="14" width="12" style="254" hidden="1" customWidth="1"/>
    <col min="15" max="16" width="11.42578125" style="254" hidden="1" customWidth="1"/>
    <col min="17" max="19" width="11.42578125" hidden="1" customWidth="1"/>
    <col min="20" max="20" width="13.85546875" bestFit="1" customWidth="1"/>
    <col min="21" max="21" width="14.85546875" style="254" customWidth="1"/>
    <col min="22" max="22" width="11.42578125" style="254"/>
    <col min="23" max="23" width="23.5703125" style="254" customWidth="1"/>
    <col min="24" max="24" width="22.5703125" style="254" customWidth="1"/>
    <col min="25" max="25" width="11.42578125" style="254"/>
    <col min="26" max="26" width="14" style="254" bestFit="1" customWidth="1"/>
    <col min="27" max="262" width="11.42578125" style="254"/>
    <col min="263" max="263" width="5.28515625" style="254" customWidth="1"/>
    <col min="264" max="264" width="57" style="254" bestFit="1" customWidth="1"/>
    <col min="265" max="267" width="10.7109375" style="254" customWidth="1"/>
    <col min="268" max="518" width="11.42578125" style="254"/>
    <col min="519" max="519" width="5.28515625" style="254" customWidth="1"/>
    <col min="520" max="520" width="57" style="254" bestFit="1" customWidth="1"/>
    <col min="521" max="523" width="10.7109375" style="254" customWidth="1"/>
    <col min="524" max="774" width="11.42578125" style="254"/>
    <col min="775" max="775" width="5.28515625" style="254" customWidth="1"/>
    <col min="776" max="776" width="57" style="254" bestFit="1" customWidth="1"/>
    <col min="777" max="779" width="10.7109375" style="254" customWidth="1"/>
    <col min="780" max="1030" width="11.42578125" style="254"/>
    <col min="1031" max="1031" width="5.28515625" style="254" customWidth="1"/>
    <col min="1032" max="1032" width="57" style="254" bestFit="1" customWidth="1"/>
    <col min="1033" max="1035" width="10.7109375" style="254" customWidth="1"/>
    <col min="1036" max="1286" width="11.42578125" style="254"/>
    <col min="1287" max="1287" width="5.28515625" style="254" customWidth="1"/>
    <col min="1288" max="1288" width="57" style="254" bestFit="1" customWidth="1"/>
    <col min="1289" max="1291" width="10.7109375" style="254" customWidth="1"/>
    <col min="1292" max="1542" width="11.42578125" style="254"/>
    <col min="1543" max="1543" width="5.28515625" style="254" customWidth="1"/>
    <col min="1544" max="1544" width="57" style="254" bestFit="1" customWidth="1"/>
    <col min="1545" max="1547" width="10.7109375" style="254" customWidth="1"/>
    <col min="1548" max="1798" width="11.42578125" style="254"/>
    <col min="1799" max="1799" width="5.28515625" style="254" customWidth="1"/>
    <col min="1800" max="1800" width="57" style="254" bestFit="1" customWidth="1"/>
    <col min="1801" max="1803" width="10.7109375" style="254" customWidth="1"/>
    <col min="1804" max="2054" width="11.42578125" style="254"/>
    <col min="2055" max="2055" width="5.28515625" style="254" customWidth="1"/>
    <col min="2056" max="2056" width="57" style="254" bestFit="1" customWidth="1"/>
    <col min="2057" max="2059" width="10.7109375" style="254" customWidth="1"/>
    <col min="2060" max="2310" width="11.42578125" style="254"/>
    <col min="2311" max="2311" width="5.28515625" style="254" customWidth="1"/>
    <col min="2312" max="2312" width="57" style="254" bestFit="1" customWidth="1"/>
    <col min="2313" max="2315" width="10.7109375" style="254" customWidth="1"/>
    <col min="2316" max="2566" width="11.42578125" style="254"/>
    <col min="2567" max="2567" width="5.28515625" style="254" customWidth="1"/>
    <col min="2568" max="2568" width="57" style="254" bestFit="1" customWidth="1"/>
    <col min="2569" max="2571" width="10.7109375" style="254" customWidth="1"/>
    <col min="2572" max="2822" width="11.42578125" style="254"/>
    <col min="2823" max="2823" width="5.28515625" style="254" customWidth="1"/>
    <col min="2824" max="2824" width="57" style="254" bestFit="1" customWidth="1"/>
    <col min="2825" max="2827" width="10.7109375" style="254" customWidth="1"/>
    <col min="2828" max="3078" width="11.42578125" style="254"/>
    <col min="3079" max="3079" width="5.28515625" style="254" customWidth="1"/>
    <col min="3080" max="3080" width="57" style="254" bestFit="1" customWidth="1"/>
    <col min="3081" max="3083" width="10.7109375" style="254" customWidth="1"/>
    <col min="3084" max="3334" width="11.42578125" style="254"/>
    <col min="3335" max="3335" width="5.28515625" style="254" customWidth="1"/>
    <col min="3336" max="3336" width="57" style="254" bestFit="1" customWidth="1"/>
    <col min="3337" max="3339" width="10.7109375" style="254" customWidth="1"/>
    <col min="3340" max="3590" width="11.42578125" style="254"/>
    <col min="3591" max="3591" width="5.28515625" style="254" customWidth="1"/>
    <col min="3592" max="3592" width="57" style="254" bestFit="1" customWidth="1"/>
    <col min="3593" max="3595" width="10.7109375" style="254" customWidth="1"/>
    <col min="3596" max="3846" width="11.42578125" style="254"/>
    <col min="3847" max="3847" width="5.28515625" style="254" customWidth="1"/>
    <col min="3848" max="3848" width="57" style="254" bestFit="1" customWidth="1"/>
    <col min="3849" max="3851" width="10.7109375" style="254" customWidth="1"/>
    <col min="3852" max="4102" width="11.42578125" style="254"/>
    <col min="4103" max="4103" width="5.28515625" style="254" customWidth="1"/>
    <col min="4104" max="4104" width="57" style="254" bestFit="1" customWidth="1"/>
    <col min="4105" max="4107" width="10.7109375" style="254" customWidth="1"/>
    <col min="4108" max="4358" width="11.42578125" style="254"/>
    <col min="4359" max="4359" width="5.28515625" style="254" customWidth="1"/>
    <col min="4360" max="4360" width="57" style="254" bestFit="1" customWidth="1"/>
    <col min="4361" max="4363" width="10.7109375" style="254" customWidth="1"/>
    <col min="4364" max="4614" width="11.42578125" style="254"/>
    <col min="4615" max="4615" width="5.28515625" style="254" customWidth="1"/>
    <col min="4616" max="4616" width="57" style="254" bestFit="1" customWidth="1"/>
    <col min="4617" max="4619" width="10.7109375" style="254" customWidth="1"/>
    <col min="4620" max="4870" width="11.42578125" style="254"/>
    <col min="4871" max="4871" width="5.28515625" style="254" customWidth="1"/>
    <col min="4872" max="4872" width="57" style="254" bestFit="1" customWidth="1"/>
    <col min="4873" max="4875" width="10.7109375" style="254" customWidth="1"/>
    <col min="4876" max="5126" width="11.42578125" style="254"/>
    <col min="5127" max="5127" width="5.28515625" style="254" customWidth="1"/>
    <col min="5128" max="5128" width="57" style="254" bestFit="1" customWidth="1"/>
    <col min="5129" max="5131" width="10.7109375" style="254" customWidth="1"/>
    <col min="5132" max="5382" width="11.42578125" style="254"/>
    <col min="5383" max="5383" width="5.28515625" style="254" customWidth="1"/>
    <col min="5384" max="5384" width="57" style="254" bestFit="1" customWidth="1"/>
    <col min="5385" max="5387" width="10.7109375" style="254" customWidth="1"/>
    <col min="5388" max="5638" width="11.42578125" style="254"/>
    <col min="5639" max="5639" width="5.28515625" style="254" customWidth="1"/>
    <col min="5640" max="5640" width="57" style="254" bestFit="1" customWidth="1"/>
    <col min="5641" max="5643" width="10.7109375" style="254" customWidth="1"/>
    <col min="5644" max="5894" width="11.42578125" style="254"/>
    <col min="5895" max="5895" width="5.28515625" style="254" customWidth="1"/>
    <col min="5896" max="5896" width="57" style="254" bestFit="1" customWidth="1"/>
    <col min="5897" max="5899" width="10.7109375" style="254" customWidth="1"/>
    <col min="5900" max="6150" width="11.42578125" style="254"/>
    <col min="6151" max="6151" width="5.28515625" style="254" customWidth="1"/>
    <col min="6152" max="6152" width="57" style="254" bestFit="1" customWidth="1"/>
    <col min="6153" max="6155" width="10.7109375" style="254" customWidth="1"/>
    <col min="6156" max="6406" width="11.42578125" style="254"/>
    <col min="6407" max="6407" width="5.28515625" style="254" customWidth="1"/>
    <col min="6408" max="6408" width="57" style="254" bestFit="1" customWidth="1"/>
    <col min="6409" max="6411" width="10.7109375" style="254" customWidth="1"/>
    <col min="6412" max="6662" width="11.42578125" style="254"/>
    <col min="6663" max="6663" width="5.28515625" style="254" customWidth="1"/>
    <col min="6664" max="6664" width="57" style="254" bestFit="1" customWidth="1"/>
    <col min="6665" max="6667" width="10.7109375" style="254" customWidth="1"/>
    <col min="6668" max="6918" width="11.42578125" style="254"/>
    <col min="6919" max="6919" width="5.28515625" style="254" customWidth="1"/>
    <col min="6920" max="6920" width="57" style="254" bestFit="1" customWidth="1"/>
    <col min="6921" max="6923" width="10.7109375" style="254" customWidth="1"/>
    <col min="6924" max="7174" width="11.42578125" style="254"/>
    <col min="7175" max="7175" width="5.28515625" style="254" customWidth="1"/>
    <col min="7176" max="7176" width="57" style="254" bestFit="1" customWidth="1"/>
    <col min="7177" max="7179" width="10.7109375" style="254" customWidth="1"/>
    <col min="7180" max="7430" width="11.42578125" style="254"/>
    <col min="7431" max="7431" width="5.28515625" style="254" customWidth="1"/>
    <col min="7432" max="7432" width="57" style="254" bestFit="1" customWidth="1"/>
    <col min="7433" max="7435" width="10.7109375" style="254" customWidth="1"/>
    <col min="7436" max="7686" width="11.42578125" style="254"/>
    <col min="7687" max="7687" width="5.28515625" style="254" customWidth="1"/>
    <col min="7688" max="7688" width="57" style="254" bestFit="1" customWidth="1"/>
    <col min="7689" max="7691" width="10.7109375" style="254" customWidth="1"/>
    <col min="7692" max="7942" width="11.42578125" style="254"/>
    <col min="7943" max="7943" width="5.28515625" style="254" customWidth="1"/>
    <col min="7944" max="7944" width="57" style="254" bestFit="1" customWidth="1"/>
    <col min="7945" max="7947" width="10.7109375" style="254" customWidth="1"/>
    <col min="7948" max="8198" width="11.42578125" style="254"/>
    <col min="8199" max="8199" width="5.28515625" style="254" customWidth="1"/>
    <col min="8200" max="8200" width="57" style="254" bestFit="1" customWidth="1"/>
    <col min="8201" max="8203" width="10.7109375" style="254" customWidth="1"/>
    <col min="8204" max="8454" width="11.42578125" style="254"/>
    <col min="8455" max="8455" width="5.28515625" style="254" customWidth="1"/>
    <col min="8456" max="8456" width="57" style="254" bestFit="1" customWidth="1"/>
    <col min="8457" max="8459" width="10.7109375" style="254" customWidth="1"/>
    <col min="8460" max="8710" width="11.42578125" style="254"/>
    <col min="8711" max="8711" width="5.28515625" style="254" customWidth="1"/>
    <col min="8712" max="8712" width="57" style="254" bestFit="1" customWidth="1"/>
    <col min="8713" max="8715" width="10.7109375" style="254" customWidth="1"/>
    <col min="8716" max="8966" width="11.42578125" style="254"/>
    <col min="8967" max="8967" width="5.28515625" style="254" customWidth="1"/>
    <col min="8968" max="8968" width="57" style="254" bestFit="1" customWidth="1"/>
    <col min="8969" max="8971" width="10.7109375" style="254" customWidth="1"/>
    <col min="8972" max="9222" width="11.42578125" style="254"/>
    <col min="9223" max="9223" width="5.28515625" style="254" customWidth="1"/>
    <col min="9224" max="9224" width="57" style="254" bestFit="1" customWidth="1"/>
    <col min="9225" max="9227" width="10.7109375" style="254" customWidth="1"/>
    <col min="9228" max="9478" width="11.42578125" style="254"/>
    <col min="9479" max="9479" width="5.28515625" style="254" customWidth="1"/>
    <col min="9480" max="9480" width="57" style="254" bestFit="1" customWidth="1"/>
    <col min="9481" max="9483" width="10.7109375" style="254" customWidth="1"/>
    <col min="9484" max="9734" width="11.42578125" style="254"/>
    <col min="9735" max="9735" width="5.28515625" style="254" customWidth="1"/>
    <col min="9736" max="9736" width="57" style="254" bestFit="1" customWidth="1"/>
    <col min="9737" max="9739" width="10.7109375" style="254" customWidth="1"/>
    <col min="9740" max="9990" width="11.42578125" style="254"/>
    <col min="9991" max="9991" width="5.28515625" style="254" customWidth="1"/>
    <col min="9992" max="9992" width="57" style="254" bestFit="1" customWidth="1"/>
    <col min="9993" max="9995" width="10.7109375" style="254" customWidth="1"/>
    <col min="9996" max="10246" width="11.42578125" style="254"/>
    <col min="10247" max="10247" width="5.28515625" style="254" customWidth="1"/>
    <col min="10248" max="10248" width="57" style="254" bestFit="1" customWidth="1"/>
    <col min="10249" max="10251" width="10.7109375" style="254" customWidth="1"/>
    <col min="10252" max="10502" width="11.42578125" style="254"/>
    <col min="10503" max="10503" width="5.28515625" style="254" customWidth="1"/>
    <col min="10504" max="10504" width="57" style="254" bestFit="1" customWidth="1"/>
    <col min="10505" max="10507" width="10.7109375" style="254" customWidth="1"/>
    <col min="10508" max="10758" width="11.42578125" style="254"/>
    <col min="10759" max="10759" width="5.28515625" style="254" customWidth="1"/>
    <col min="10760" max="10760" width="57" style="254" bestFit="1" customWidth="1"/>
    <col min="10761" max="10763" width="10.7109375" style="254" customWidth="1"/>
    <col min="10764" max="11014" width="11.42578125" style="254"/>
    <col min="11015" max="11015" width="5.28515625" style="254" customWidth="1"/>
    <col min="11016" max="11016" width="57" style="254" bestFit="1" customWidth="1"/>
    <col min="11017" max="11019" width="10.7109375" style="254" customWidth="1"/>
    <col min="11020" max="11270" width="11.42578125" style="254"/>
    <col min="11271" max="11271" width="5.28515625" style="254" customWidth="1"/>
    <col min="11272" max="11272" width="57" style="254" bestFit="1" customWidth="1"/>
    <col min="11273" max="11275" width="10.7109375" style="254" customWidth="1"/>
    <col min="11276" max="11526" width="11.42578125" style="254"/>
    <col min="11527" max="11527" width="5.28515625" style="254" customWidth="1"/>
    <col min="11528" max="11528" width="57" style="254" bestFit="1" customWidth="1"/>
    <col min="11529" max="11531" width="10.7109375" style="254" customWidth="1"/>
    <col min="11532" max="11782" width="11.42578125" style="254"/>
    <col min="11783" max="11783" width="5.28515625" style="254" customWidth="1"/>
    <col min="11784" max="11784" width="57" style="254" bestFit="1" customWidth="1"/>
    <col min="11785" max="11787" width="10.7109375" style="254" customWidth="1"/>
    <col min="11788" max="12038" width="11.42578125" style="254"/>
    <col min="12039" max="12039" width="5.28515625" style="254" customWidth="1"/>
    <col min="12040" max="12040" width="57" style="254" bestFit="1" customWidth="1"/>
    <col min="12041" max="12043" width="10.7109375" style="254" customWidth="1"/>
    <col min="12044" max="12294" width="11.42578125" style="254"/>
    <col min="12295" max="12295" width="5.28515625" style="254" customWidth="1"/>
    <col min="12296" max="12296" width="57" style="254" bestFit="1" customWidth="1"/>
    <col min="12297" max="12299" width="10.7109375" style="254" customWidth="1"/>
    <col min="12300" max="12550" width="11.42578125" style="254"/>
    <col min="12551" max="12551" width="5.28515625" style="254" customWidth="1"/>
    <col min="12552" max="12552" width="57" style="254" bestFit="1" customWidth="1"/>
    <col min="12553" max="12555" width="10.7109375" style="254" customWidth="1"/>
    <col min="12556" max="12806" width="11.42578125" style="254"/>
    <col min="12807" max="12807" width="5.28515625" style="254" customWidth="1"/>
    <col min="12808" max="12808" width="57" style="254" bestFit="1" customWidth="1"/>
    <col min="12809" max="12811" width="10.7109375" style="254" customWidth="1"/>
    <col min="12812" max="13062" width="11.42578125" style="254"/>
    <col min="13063" max="13063" width="5.28515625" style="254" customWidth="1"/>
    <col min="13064" max="13064" width="57" style="254" bestFit="1" customWidth="1"/>
    <col min="13065" max="13067" width="10.7109375" style="254" customWidth="1"/>
    <col min="13068" max="13318" width="11.42578125" style="254"/>
    <col min="13319" max="13319" width="5.28515625" style="254" customWidth="1"/>
    <col min="13320" max="13320" width="57" style="254" bestFit="1" customWidth="1"/>
    <col min="13321" max="13323" width="10.7109375" style="254" customWidth="1"/>
    <col min="13324" max="13574" width="11.42578125" style="254"/>
    <col min="13575" max="13575" width="5.28515625" style="254" customWidth="1"/>
    <col min="13576" max="13576" width="57" style="254" bestFit="1" customWidth="1"/>
    <col min="13577" max="13579" width="10.7109375" style="254" customWidth="1"/>
    <col min="13580" max="13830" width="11.42578125" style="254"/>
    <col min="13831" max="13831" width="5.28515625" style="254" customWidth="1"/>
    <col min="13832" max="13832" width="57" style="254" bestFit="1" customWidth="1"/>
    <col min="13833" max="13835" width="10.7109375" style="254" customWidth="1"/>
    <col min="13836" max="14086" width="11.42578125" style="254"/>
    <col min="14087" max="14087" width="5.28515625" style="254" customWidth="1"/>
    <col min="14088" max="14088" width="57" style="254" bestFit="1" customWidth="1"/>
    <col min="14089" max="14091" width="10.7109375" style="254" customWidth="1"/>
    <col min="14092" max="14342" width="11.42578125" style="254"/>
    <col min="14343" max="14343" width="5.28515625" style="254" customWidth="1"/>
    <col min="14344" max="14344" width="57" style="254" bestFit="1" customWidth="1"/>
    <col min="14345" max="14347" width="10.7109375" style="254" customWidth="1"/>
    <col min="14348" max="14598" width="11.42578125" style="254"/>
    <col min="14599" max="14599" width="5.28515625" style="254" customWidth="1"/>
    <col min="14600" max="14600" width="57" style="254" bestFit="1" customWidth="1"/>
    <col min="14601" max="14603" width="10.7109375" style="254" customWidth="1"/>
    <col min="14604" max="14854" width="11.42578125" style="254"/>
    <col min="14855" max="14855" width="5.28515625" style="254" customWidth="1"/>
    <col min="14856" max="14856" width="57" style="254" bestFit="1" customWidth="1"/>
    <col min="14857" max="14859" width="10.7109375" style="254" customWidth="1"/>
    <col min="14860" max="15110" width="11.42578125" style="254"/>
    <col min="15111" max="15111" width="5.28515625" style="254" customWidth="1"/>
    <col min="15112" max="15112" width="57" style="254" bestFit="1" customWidth="1"/>
    <col min="15113" max="15115" width="10.7109375" style="254" customWidth="1"/>
    <col min="15116" max="15366" width="11.42578125" style="254"/>
    <col min="15367" max="15367" width="5.28515625" style="254" customWidth="1"/>
    <col min="15368" max="15368" width="57" style="254" bestFit="1" customWidth="1"/>
    <col min="15369" max="15371" width="10.7109375" style="254" customWidth="1"/>
    <col min="15372" max="15622" width="11.42578125" style="254"/>
    <col min="15623" max="15623" width="5.28515625" style="254" customWidth="1"/>
    <col min="15624" max="15624" width="57" style="254" bestFit="1" customWidth="1"/>
    <col min="15625" max="15627" width="10.7109375" style="254" customWidth="1"/>
    <col min="15628" max="15878" width="11.42578125" style="254"/>
    <col min="15879" max="15879" width="5.28515625" style="254" customWidth="1"/>
    <col min="15880" max="15880" width="57" style="254" bestFit="1" customWidth="1"/>
    <col min="15881" max="15883" width="10.7109375" style="254" customWidth="1"/>
    <col min="15884" max="16134" width="11.42578125" style="254"/>
    <col min="16135" max="16135" width="5.28515625" style="254" customWidth="1"/>
    <col min="16136" max="16136" width="57" style="254" bestFit="1" customWidth="1"/>
    <col min="16137" max="16139" width="10.7109375" style="254" customWidth="1"/>
    <col min="16140" max="16384" width="11.42578125" style="254"/>
  </cols>
  <sheetData>
    <row r="2" spans="3:22" ht="53.25" customHeight="1"/>
    <row r="3" spans="3:22" ht="18" customHeight="1">
      <c r="C3" s="427" t="s">
        <v>285</v>
      </c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</row>
    <row r="4" spans="3:22" ht="15" customHeight="1">
      <c r="C4" s="245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94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252" t="s">
        <v>286</v>
      </c>
      <c r="D5" s="90">
        <v>39.681818181818201</v>
      </c>
      <c r="E5" s="90">
        <v>41.263636363636365</v>
      </c>
      <c r="F5" s="90">
        <v>43.900000000000006</v>
      </c>
      <c r="G5" s="90">
        <v>44.645454545454541</v>
      </c>
      <c r="H5" s="255">
        <f t="shared" ref="H5:J8" si="0">E5/D5-1</f>
        <v>3.9862542955326097E-2</v>
      </c>
      <c r="I5" s="255">
        <f t="shared" si="0"/>
        <v>6.3890724829257728E-2</v>
      </c>
      <c r="J5" s="255">
        <f>G5/F5-1</f>
        <v>1.6980741354317486E-2</v>
      </c>
      <c r="K5" s="256">
        <v>44.275037369207773</v>
      </c>
      <c r="L5" s="256">
        <v>43.084547229313714</v>
      </c>
      <c r="M5" s="255">
        <f>L5/K5-1</f>
        <v>-2.6888518014487661E-2</v>
      </c>
      <c r="N5" s="256">
        <v>44.120919881305639</v>
      </c>
      <c r="O5" s="256">
        <v>41.766549880140147</v>
      </c>
      <c r="P5" s="255">
        <f>O5/N5-1</f>
        <v>-5.3361761438774025E-2</v>
      </c>
      <c r="Q5" s="256">
        <v>43.708043451727079</v>
      </c>
      <c r="R5" s="256">
        <v>43.922282938676382</v>
      </c>
      <c r="S5" s="255">
        <f>R5/Q5-1</f>
        <v>4.9016032297559686E-3</v>
      </c>
      <c r="T5" s="90">
        <v>41.660899653979243</v>
      </c>
      <c r="U5" s="90">
        <v>43.385650224215247</v>
      </c>
      <c r="V5" s="255">
        <f>U5/T5-1</f>
        <v>4.1399743754003682E-2</v>
      </c>
    </row>
    <row r="6" spans="3:22" ht="15" customHeight="1">
      <c r="C6" s="252" t="s">
        <v>287</v>
      </c>
      <c r="D6" s="90">
        <v>53.845454545454501</v>
      </c>
      <c r="E6" s="90">
        <v>55.354545454545452</v>
      </c>
      <c r="F6" s="90">
        <v>54.327272727272728</v>
      </c>
      <c r="G6" s="90">
        <v>54.381818181818183</v>
      </c>
      <c r="H6" s="255">
        <f t="shared" si="0"/>
        <v>2.8026338004390361E-2</v>
      </c>
      <c r="I6" s="255">
        <f t="shared" si="0"/>
        <v>-1.8558055509935834E-2</v>
      </c>
      <c r="J6" s="255">
        <f t="shared" si="0"/>
        <v>1.0040160642570406E-3</v>
      </c>
      <c r="K6" s="256">
        <v>52.795216741405085</v>
      </c>
      <c r="L6" s="256">
        <v>55.924312959903887</v>
      </c>
      <c r="M6" s="255">
        <f>L6/K6-1</f>
        <v>5.9268555214487595E-2</v>
      </c>
      <c r="N6" s="256">
        <v>53.431008902077153</v>
      </c>
      <c r="O6" s="256">
        <v>57.053291536050153</v>
      </c>
      <c r="P6" s="255">
        <f>O6/N6-1</f>
        <v>6.7793640966270052E-2</v>
      </c>
      <c r="Q6" s="256">
        <v>54.119370194068104</v>
      </c>
      <c r="R6" s="256">
        <v>55.009107468123858</v>
      </c>
      <c r="S6" s="255">
        <f>R6/Q6-1</f>
        <v>1.6440273988134413E-2</v>
      </c>
      <c r="T6" s="90">
        <v>57.404844290657437</v>
      </c>
      <c r="U6" s="90">
        <v>53.176382660687594</v>
      </c>
      <c r="V6" s="255">
        <f>U6/T6-1</f>
        <v>-7.3660362330396856E-2</v>
      </c>
    </row>
    <row r="7" spans="3:22" ht="15" customHeight="1">
      <c r="C7" s="252" t="s">
        <v>288</v>
      </c>
      <c r="D7" s="90">
        <v>2.2999999999999998</v>
      </c>
      <c r="E7" s="90">
        <v>1.0363636363636364</v>
      </c>
      <c r="F7" s="90">
        <v>0.81818181818181823</v>
      </c>
      <c r="G7" s="90">
        <v>0.46363636363636362</v>
      </c>
      <c r="H7" s="255">
        <f t="shared" si="0"/>
        <v>-0.54940711462450587</v>
      </c>
      <c r="I7" s="255">
        <f t="shared" si="0"/>
        <v>-0.21052631578947367</v>
      </c>
      <c r="J7" s="255">
        <f t="shared" si="0"/>
        <v>-0.43333333333333335</v>
      </c>
      <c r="K7" s="256">
        <v>0.83707025411061287</v>
      </c>
      <c r="L7" s="256">
        <v>0.540621714972218</v>
      </c>
      <c r="M7" s="255">
        <f>L7/K7-1</f>
        <v>-0.35415012979211813</v>
      </c>
      <c r="N7" s="256">
        <v>0.76038575667655783</v>
      </c>
      <c r="O7" s="256">
        <v>0.60851926977687631</v>
      </c>
      <c r="P7" s="255">
        <f>O7/N7-1</f>
        <v>-0.19972295057636169</v>
      </c>
      <c r="Q7" s="256">
        <v>0.91541559868180156</v>
      </c>
      <c r="R7" s="256">
        <v>0.53430479659987862</v>
      </c>
      <c r="S7" s="255">
        <f>R7/Q7-1</f>
        <v>-0.41632544019429263</v>
      </c>
      <c r="T7" s="90">
        <v>0.38062283737024222</v>
      </c>
      <c r="U7" s="90">
        <v>1.0089686098654709</v>
      </c>
      <c r="V7" s="255">
        <f>U7/T7-1</f>
        <v>1.6508357113738281</v>
      </c>
    </row>
    <row r="8" spans="3:22" ht="15" customHeight="1">
      <c r="C8" s="252" t="s">
        <v>62</v>
      </c>
      <c r="D8" s="90">
        <v>4.1727272727272702</v>
      </c>
      <c r="E8" s="90">
        <v>2.3454545454545452</v>
      </c>
      <c r="F8" s="90">
        <v>0.95454545454545459</v>
      </c>
      <c r="G8" s="90">
        <v>0.50909090909090904</v>
      </c>
      <c r="H8" s="255">
        <f t="shared" si="0"/>
        <v>-0.43790849673202581</v>
      </c>
      <c r="I8" s="255">
        <f t="shared" si="0"/>
        <v>-0.59302325581395343</v>
      </c>
      <c r="J8" s="255">
        <f t="shared" si="0"/>
        <v>-0.46666666666666679</v>
      </c>
      <c r="K8" s="256">
        <v>2.0926756352765321</v>
      </c>
      <c r="L8" s="256">
        <v>0.45051809581018171</v>
      </c>
      <c r="M8" s="255">
        <f>L8/K8-1</f>
        <v>-0.78471670993070597</v>
      </c>
      <c r="N8" s="256">
        <v>1.6876854599406528</v>
      </c>
      <c r="O8" s="256">
        <v>0.5716393140328232</v>
      </c>
      <c r="P8" s="255">
        <f>O8/N8-1</f>
        <v>-0.66128800205879312</v>
      </c>
      <c r="Q8" s="256">
        <v>1.2571707555230074</v>
      </c>
      <c r="R8" s="256">
        <v>0.53430479659987862</v>
      </c>
      <c r="S8" s="255">
        <f>R8/Q8-1</f>
        <v>-0.57499425256865966</v>
      </c>
      <c r="T8" s="90">
        <v>0.55363321799307963</v>
      </c>
      <c r="U8" s="90">
        <v>2.4289985052316889</v>
      </c>
      <c r="V8" s="255">
        <f>U8/T8-1</f>
        <v>3.3873785500747378</v>
      </c>
    </row>
    <row r="9" spans="3:22" ht="15" customHeight="1">
      <c r="C9" s="454" t="s">
        <v>284</v>
      </c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</row>
    <row r="10" spans="3:22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O10" s="258"/>
      <c r="U10"/>
    </row>
    <row r="11" spans="3:22" ht="18" customHeight="1">
      <c r="C11" s="427" t="s">
        <v>289</v>
      </c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U11"/>
    </row>
    <row r="12" spans="3:22" ht="39.950000000000003" customHeight="1">
      <c r="C12" s="245"/>
      <c r="D12" s="7">
        <v>2007</v>
      </c>
      <c r="E12" s="7">
        <v>2008</v>
      </c>
      <c r="F12" s="7">
        <v>2009</v>
      </c>
      <c r="G12" s="7"/>
      <c r="H12" s="8" t="s">
        <v>547</v>
      </c>
      <c r="I12" s="8" t="s">
        <v>548</v>
      </c>
      <c r="J12" s="8"/>
      <c r="K12" s="8" t="s">
        <v>144</v>
      </c>
      <c r="L12" s="8" t="s">
        <v>145</v>
      </c>
      <c r="M12" s="8" t="s">
        <v>94</v>
      </c>
      <c r="N12" s="8" t="s">
        <v>162</v>
      </c>
      <c r="O12" s="8" t="s">
        <v>163</v>
      </c>
      <c r="P12" s="8" t="s">
        <v>274</v>
      </c>
      <c r="Q12" s="8" t="s">
        <v>233</v>
      </c>
      <c r="R12" s="8" t="s">
        <v>234</v>
      </c>
      <c r="S12" s="8" t="s">
        <v>275</v>
      </c>
    </row>
    <row r="13" spans="3:22" ht="14.1" customHeight="1">
      <c r="C13" s="259" t="s">
        <v>290</v>
      </c>
      <c r="D13" s="90">
        <v>45.309090909090898</v>
      </c>
      <c r="E13" s="90">
        <v>44.790909090909089</v>
      </c>
      <c r="F13" s="90">
        <v>42.290909090909089</v>
      </c>
      <c r="G13" s="90"/>
      <c r="H13" s="255">
        <f t="shared" ref="H13:I19" si="1">E13/D13-1</f>
        <v>-1.1436597110754176E-2</v>
      </c>
      <c r="I13" s="255">
        <f t="shared" si="1"/>
        <v>-5.5814897503551841E-2</v>
      </c>
      <c r="J13" s="255"/>
      <c r="K13" s="256">
        <v>39.536621823617338</v>
      </c>
      <c r="L13" s="256">
        <v>36.657155729088451</v>
      </c>
      <c r="M13" s="255">
        <f t="shared" ref="M13:M19" si="2">L13/K13-1</f>
        <v>-7.2830352258594577E-2</v>
      </c>
      <c r="N13" s="256">
        <v>42.062314540059347</v>
      </c>
      <c r="O13" s="256">
        <v>40.051631938041673</v>
      </c>
      <c r="P13" s="255">
        <f t="shared" ref="P13:P19" si="3">O13/N13-1</f>
        <v>-4.7802471737563024E-2</v>
      </c>
      <c r="Q13" s="256"/>
      <c r="R13" s="256"/>
      <c r="S13" s="255"/>
    </row>
    <row r="14" spans="3:22" ht="14.1" customHeight="1">
      <c r="C14" s="259" t="s">
        <v>291</v>
      </c>
      <c r="D14" s="90">
        <v>9.1</v>
      </c>
      <c r="E14" s="90">
        <v>6.790909090909091</v>
      </c>
      <c r="F14" s="90">
        <v>6.5909090909090908</v>
      </c>
      <c r="G14" s="90"/>
      <c r="H14" s="255">
        <f t="shared" si="1"/>
        <v>-0.2537462537462537</v>
      </c>
      <c r="I14" s="255">
        <f t="shared" si="1"/>
        <v>-2.9451137884872858E-2</v>
      </c>
      <c r="J14" s="255"/>
      <c r="K14" s="256">
        <v>7.1150971599402091</v>
      </c>
      <c r="L14" s="256">
        <v>6.3823396906442404</v>
      </c>
      <c r="M14" s="255">
        <f t="shared" si="2"/>
        <v>-0.1029862913779418</v>
      </c>
      <c r="N14" s="256">
        <v>6.991839762611276</v>
      </c>
      <c r="O14" s="256">
        <v>4.8865941360870364</v>
      </c>
      <c r="P14" s="255">
        <f t="shared" si="3"/>
        <v>-0.30110038244611936</v>
      </c>
      <c r="Q14" s="256"/>
      <c r="R14" s="256"/>
      <c r="S14" s="255"/>
    </row>
    <row r="15" spans="3:22" ht="14.1" customHeight="1">
      <c r="C15" s="259" t="s">
        <v>292</v>
      </c>
      <c r="D15" s="90">
        <v>19.227272727272702</v>
      </c>
      <c r="E15" s="90">
        <v>22.954545454545453</v>
      </c>
      <c r="F15" s="90">
        <v>22.681818181818183</v>
      </c>
      <c r="G15" s="90"/>
      <c r="H15" s="255">
        <f t="shared" si="1"/>
        <v>0.1938534278959827</v>
      </c>
      <c r="I15" s="255">
        <f t="shared" si="1"/>
        <v>-1.1881188118811781E-2</v>
      </c>
      <c r="J15" s="255"/>
      <c r="K15" s="256">
        <v>23.99103139013453</v>
      </c>
      <c r="L15" s="256">
        <v>26.160084096711216</v>
      </c>
      <c r="M15" s="255">
        <f t="shared" si="2"/>
        <v>9.0410981975065585E-2</v>
      </c>
      <c r="N15" s="256">
        <v>22.310830860534125</v>
      </c>
      <c r="O15" s="256">
        <v>23.750691499170202</v>
      </c>
      <c r="P15" s="255">
        <f t="shared" si="3"/>
        <v>6.453639703678915E-2</v>
      </c>
      <c r="Q15" s="256"/>
      <c r="R15" s="256"/>
      <c r="S15" s="255"/>
    </row>
    <row r="16" spans="3:22">
      <c r="C16" s="259" t="s">
        <v>293</v>
      </c>
      <c r="D16" s="90">
        <v>20.2909090909091</v>
      </c>
      <c r="E16" s="90">
        <v>19.936363636363637</v>
      </c>
      <c r="F16" s="90">
        <v>22.40909090909091</v>
      </c>
      <c r="G16" s="90"/>
      <c r="H16" s="255">
        <f t="shared" si="1"/>
        <v>-1.7473118279570321E-2</v>
      </c>
      <c r="I16" s="255">
        <f t="shared" si="1"/>
        <v>0.12403100775193798</v>
      </c>
      <c r="J16" s="255"/>
      <c r="K16" s="256">
        <v>22.496263079222722</v>
      </c>
      <c r="L16" s="256">
        <v>24.688391650397957</v>
      </c>
      <c r="M16" s="255">
        <f t="shared" si="2"/>
        <v>9.744412053928464E-2</v>
      </c>
      <c r="N16" s="256">
        <v>22.199554896142434</v>
      </c>
      <c r="O16" s="256">
        <v>25.410289507652593</v>
      </c>
      <c r="P16" s="255">
        <f t="shared" si="3"/>
        <v>0.14463058500637227</v>
      </c>
      <c r="Q16" s="256"/>
      <c r="R16" s="256"/>
      <c r="S16" s="255"/>
      <c r="U16"/>
    </row>
    <row r="17" spans="3:21">
      <c r="C17" s="259" t="s">
        <v>294</v>
      </c>
      <c r="D17" s="90">
        <v>1.30909090909091</v>
      </c>
      <c r="E17" s="90">
        <v>0.74545454545454548</v>
      </c>
      <c r="F17" s="90">
        <v>0.8545454545454545</v>
      </c>
      <c r="G17" s="90"/>
      <c r="H17" s="255">
        <f t="shared" si="1"/>
        <v>-0.43055555555555591</v>
      </c>
      <c r="I17" s="255">
        <f t="shared" si="1"/>
        <v>0.14634146341463405</v>
      </c>
      <c r="J17" s="255"/>
      <c r="K17" s="256">
        <v>0.85201793721973096</v>
      </c>
      <c r="L17" s="256">
        <v>0.73584622315663017</v>
      </c>
      <c r="M17" s="255">
        <f t="shared" si="2"/>
        <v>-0.13634890650563936</v>
      </c>
      <c r="N17" s="256">
        <v>0.87166172106824924</v>
      </c>
      <c r="O17" s="256">
        <v>0.8297990042411949</v>
      </c>
      <c r="P17" s="255">
        <f t="shared" si="3"/>
        <v>-4.8026333857761005E-2</v>
      </c>
      <c r="Q17" s="256"/>
      <c r="R17" s="256"/>
      <c r="S17" s="255"/>
      <c r="U17"/>
    </row>
    <row r="18" spans="3:21">
      <c r="C18" s="259" t="s">
        <v>295</v>
      </c>
      <c r="D18" s="90">
        <v>1.63636363636364</v>
      </c>
      <c r="E18" s="90">
        <v>1.0818181818181818</v>
      </c>
      <c r="F18" s="90">
        <v>0.76363636363636367</v>
      </c>
      <c r="G18" s="90"/>
      <c r="H18" s="255">
        <f t="shared" si="1"/>
        <v>-0.33888888888889035</v>
      </c>
      <c r="I18" s="255">
        <f t="shared" si="1"/>
        <v>-0.29411764705882348</v>
      </c>
      <c r="J18" s="255"/>
      <c r="K18" s="256">
        <v>1.195814648729447</v>
      </c>
      <c r="L18" s="256">
        <v>0.70581168343595135</v>
      </c>
      <c r="M18" s="255">
        <f t="shared" si="2"/>
        <v>-0.40976497972668569</v>
      </c>
      <c r="N18" s="256">
        <v>0.81602373887240354</v>
      </c>
      <c r="O18" s="256">
        <v>0.71915913700903555</v>
      </c>
      <c r="P18" s="255">
        <f t="shared" si="3"/>
        <v>-0.11870316664710912</v>
      </c>
      <c r="Q18" s="256"/>
      <c r="R18" s="256"/>
      <c r="S18" s="255"/>
      <c r="U18"/>
    </row>
    <row r="19" spans="3:21">
      <c r="C19" s="259" t="s">
        <v>62</v>
      </c>
      <c r="D19" s="90">
        <v>3.1272727272727301</v>
      </c>
      <c r="E19" s="90">
        <v>3.7</v>
      </c>
      <c r="F19" s="90">
        <v>4.4090909090909092</v>
      </c>
      <c r="G19" s="90"/>
      <c r="H19" s="255">
        <f t="shared" si="1"/>
        <v>0.18313953488371992</v>
      </c>
      <c r="I19" s="255">
        <f t="shared" si="1"/>
        <v>0.19164619164619157</v>
      </c>
      <c r="J19" s="255"/>
      <c r="K19" s="256">
        <v>4.8131539611360239</v>
      </c>
      <c r="L19" s="256">
        <v>4.6703709265655506</v>
      </c>
      <c r="M19" s="255">
        <f t="shared" si="2"/>
        <v>-2.966517084709519E-2</v>
      </c>
      <c r="N19" s="256">
        <v>4.7477744807121658</v>
      </c>
      <c r="O19" s="256">
        <v>4.3518347777982669</v>
      </c>
      <c r="P19" s="255">
        <f t="shared" si="3"/>
        <v>-8.3394799926239993E-2</v>
      </c>
      <c r="Q19" s="256"/>
      <c r="R19" s="256"/>
      <c r="S19" s="255"/>
      <c r="U19"/>
    </row>
    <row r="20" spans="3:21">
      <c r="C20" s="454" t="s">
        <v>284</v>
      </c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U20"/>
    </row>
    <row r="21" spans="3:21">
      <c r="C21" s="259"/>
      <c r="D21" s="256"/>
      <c r="E21" s="256"/>
      <c r="F21" s="256"/>
      <c r="G21" s="256"/>
      <c r="K21" s="256"/>
      <c r="L21" s="256"/>
      <c r="M21" s="255"/>
      <c r="N21" s="256"/>
      <c r="O21" s="256"/>
      <c r="P21" s="255"/>
      <c r="Q21" s="256"/>
      <c r="R21" s="256"/>
      <c r="S21" s="255"/>
      <c r="U21"/>
    </row>
    <row r="22" spans="3:21" ht="21" customHeight="1">
      <c r="C22" s="427" t="s">
        <v>296</v>
      </c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U22"/>
    </row>
    <row r="23" spans="3:21" ht="15" customHeight="1">
      <c r="C23" s="245"/>
      <c r="D23" s="7">
        <v>2007</v>
      </c>
      <c r="E23" s="7">
        <v>2008</v>
      </c>
      <c r="F23" s="7">
        <v>2009</v>
      </c>
      <c r="G23" s="7">
        <v>2010</v>
      </c>
      <c r="H23" s="8" t="s">
        <v>548</v>
      </c>
      <c r="I23" s="8" t="s">
        <v>548</v>
      </c>
      <c r="J23" s="8" t="s">
        <v>354</v>
      </c>
      <c r="K23" s="8" t="s">
        <v>144</v>
      </c>
      <c r="L23" s="8" t="s">
        <v>145</v>
      </c>
      <c r="M23" s="8" t="s">
        <v>94</v>
      </c>
      <c r="N23" s="8" t="s">
        <v>162</v>
      </c>
      <c r="O23" s="8" t="s">
        <v>163</v>
      </c>
      <c r="P23" s="8" t="s">
        <v>274</v>
      </c>
      <c r="Q23" s="8" t="s">
        <v>233</v>
      </c>
      <c r="R23" s="8" t="s">
        <v>234</v>
      </c>
      <c r="S23" s="8" t="s">
        <v>275</v>
      </c>
      <c r="U23"/>
    </row>
    <row r="24" spans="3:21" ht="15" customHeight="1">
      <c r="C24" s="259" t="s">
        <v>290</v>
      </c>
      <c r="D24" s="90">
        <v>49.118181818181803</v>
      </c>
      <c r="E24" s="90">
        <v>47.009090909090908</v>
      </c>
      <c r="F24" s="90">
        <v>44.518181818181816</v>
      </c>
      <c r="G24" s="90">
        <v>40.736363636363635</v>
      </c>
      <c r="H24" s="255">
        <f t="shared" ref="H24:J35" si="4">E24/D24-1</f>
        <v>-4.2939107903016582E-2</v>
      </c>
      <c r="I24" s="255">
        <f t="shared" si="4"/>
        <v>-5.2987816669889831E-2</v>
      </c>
      <c r="J24" s="255">
        <f>G24/F24-1</f>
        <v>-8.4949969369001455E-2</v>
      </c>
      <c r="K24" s="256">
        <v>41.763826606875931</v>
      </c>
      <c r="L24" s="256">
        <v>39.270160684787506</v>
      </c>
      <c r="M24" s="255">
        <f t="shared" ref="M24:M35" si="5">L24/K24-1</f>
        <v>-5.9708750961959822E-2</v>
      </c>
      <c r="N24" s="256">
        <v>44.083827893175076</v>
      </c>
      <c r="O24" s="256">
        <v>41.784989858012167</v>
      </c>
      <c r="P24" s="255">
        <f t="shared" ref="P24:P35" si="6">O24/N24-1</f>
        <v>-5.2146969649130903E-2</v>
      </c>
      <c r="Q24" s="256">
        <v>46.246796045404615</v>
      </c>
      <c r="R24" s="256">
        <v>42.270795385549484</v>
      </c>
      <c r="S24" s="255">
        <f t="shared" ref="S24:S35" si="7">R24/Q24-1</f>
        <v>-8.5973537625212648E-2</v>
      </c>
      <c r="U24"/>
    </row>
    <row r="25" spans="3:21" ht="15" customHeight="1">
      <c r="C25" s="259" t="s">
        <v>292</v>
      </c>
      <c r="D25" s="90">
        <v>19.3363636363636</v>
      </c>
      <c r="E25" s="90">
        <v>26.336363636363636</v>
      </c>
      <c r="F25" s="90">
        <v>26.672727272727272</v>
      </c>
      <c r="G25" s="90">
        <v>30.627272727272729</v>
      </c>
      <c r="H25" s="255">
        <f t="shared" si="4"/>
        <v>0.36201222378937725</v>
      </c>
      <c r="I25" s="255">
        <f t="shared" si="4"/>
        <v>1.2771832930617899E-2</v>
      </c>
      <c r="J25" s="255">
        <f t="shared" si="4"/>
        <v>0.14826175869120672</v>
      </c>
      <c r="K25" s="256">
        <v>29.59641255605381</v>
      </c>
      <c r="L25" s="256">
        <v>32.257095660009007</v>
      </c>
      <c r="M25" s="255">
        <f t="shared" si="5"/>
        <v>8.989883820939526E-2</v>
      </c>
      <c r="N25" s="256">
        <v>27.114243323442135</v>
      </c>
      <c r="O25" s="256">
        <v>30.591923289692051</v>
      </c>
      <c r="P25" s="255">
        <f t="shared" si="6"/>
        <v>0.1282602625035536</v>
      </c>
      <c r="Q25" s="256">
        <v>24.728426705724399</v>
      </c>
      <c r="R25" s="256">
        <v>29.180327868852459</v>
      </c>
      <c r="S25" s="255">
        <f t="shared" si="7"/>
        <v>0.18003171880310065</v>
      </c>
      <c r="U25"/>
    </row>
    <row r="26" spans="3:21" ht="15" customHeight="1">
      <c r="C26" s="259" t="s">
        <v>297</v>
      </c>
      <c r="D26" s="90">
        <v>5.6454545454545499</v>
      </c>
      <c r="E26" s="90">
        <v>4.9272727272727277</v>
      </c>
      <c r="F26" s="90">
        <v>5.663636363636364</v>
      </c>
      <c r="G26" s="90">
        <v>8.3000000000000007</v>
      </c>
      <c r="H26" s="255">
        <f t="shared" si="4"/>
        <v>-0.12721417069243213</v>
      </c>
      <c r="I26" s="255">
        <f t="shared" si="4"/>
        <v>0.14944649446494473</v>
      </c>
      <c r="J26" s="255">
        <f t="shared" si="4"/>
        <v>0.46548956661316221</v>
      </c>
      <c r="K26" s="256">
        <v>4.753363228699552</v>
      </c>
      <c r="L26" s="256">
        <v>6.9529959453371379</v>
      </c>
      <c r="M26" s="255">
        <f t="shared" si="5"/>
        <v>0.4627529205756431</v>
      </c>
      <c r="N26" s="256">
        <v>5.0074183976261128</v>
      </c>
      <c r="O26" s="256">
        <v>7.5972708832749403</v>
      </c>
      <c r="P26" s="255">
        <f t="shared" si="6"/>
        <v>0.51720313343031399</v>
      </c>
      <c r="Q26" s="256">
        <v>5.5901379226168677</v>
      </c>
      <c r="R26" s="256">
        <v>7.8445658773527622</v>
      </c>
      <c r="S26" s="255">
        <f t="shared" si="7"/>
        <v>0.4032866426452224</v>
      </c>
      <c r="U26"/>
    </row>
    <row r="27" spans="3:21" ht="15" customHeight="1">
      <c r="C27" s="259" t="s">
        <v>298</v>
      </c>
      <c r="D27" s="90">
        <v>0.163636363636364</v>
      </c>
      <c r="E27" s="90">
        <v>0.10909090909090909</v>
      </c>
      <c r="F27" s="90">
        <v>0.2818181818181818</v>
      </c>
      <c r="G27" s="90">
        <v>0.16363636363636364</v>
      </c>
      <c r="H27" s="255">
        <f t="shared" si="4"/>
        <v>-0.33333333333333481</v>
      </c>
      <c r="I27" s="255">
        <f t="shared" si="4"/>
        <v>1.5833333333333335</v>
      </c>
      <c r="J27" s="255">
        <f t="shared" si="4"/>
        <v>-0.41935483870967738</v>
      </c>
      <c r="K27" s="256">
        <v>0.17937219730941703</v>
      </c>
      <c r="L27" s="256">
        <v>0.270310857486109</v>
      </c>
      <c r="M27" s="255">
        <f t="shared" si="5"/>
        <v>0.50698303048505777</v>
      </c>
      <c r="N27" s="256">
        <v>0.24109792284866469</v>
      </c>
      <c r="O27" s="256">
        <v>0.11063986723215932</v>
      </c>
      <c r="P27" s="255">
        <f t="shared" si="6"/>
        <v>-0.54109987375707458</v>
      </c>
      <c r="Q27" s="256">
        <v>0.21969974368363238</v>
      </c>
      <c r="R27" s="256">
        <v>0.13357619914996965</v>
      </c>
      <c r="S27" s="255">
        <f t="shared" si="7"/>
        <v>-0.3920056668690548</v>
      </c>
      <c r="U27"/>
    </row>
    <row r="28" spans="3:21" ht="15" customHeight="1">
      <c r="C28" s="259" t="s">
        <v>299</v>
      </c>
      <c r="D28" s="90">
        <v>3.0363636363636402</v>
      </c>
      <c r="E28" s="90">
        <v>2.4818181818181819</v>
      </c>
      <c r="F28" s="90">
        <v>3.0545454545454547</v>
      </c>
      <c r="G28" s="90">
        <v>2.790909090909091</v>
      </c>
      <c r="H28" s="255">
        <f t="shared" si="4"/>
        <v>-0.1826347305389231</v>
      </c>
      <c r="I28" s="255">
        <f t="shared" si="4"/>
        <v>0.23076923076923084</v>
      </c>
      <c r="J28" s="255">
        <f t="shared" si="4"/>
        <v>-8.6309523809523836E-2</v>
      </c>
      <c r="K28" s="256">
        <v>3.5426008968609866</v>
      </c>
      <c r="L28" s="256">
        <v>3.3638684487160235</v>
      </c>
      <c r="M28" s="255">
        <f t="shared" si="5"/>
        <v>-5.0452323970033852E-2</v>
      </c>
      <c r="N28" s="256">
        <v>3.8204747774480712</v>
      </c>
      <c r="O28" s="256">
        <v>3.0425963488843815</v>
      </c>
      <c r="P28" s="255">
        <f t="shared" si="6"/>
        <v>-0.20360779062210754</v>
      </c>
      <c r="Q28" s="256">
        <v>3.1490296594653975</v>
      </c>
      <c r="R28" s="256">
        <v>2.8536733454766243</v>
      </c>
      <c r="S28" s="255">
        <f t="shared" si="7"/>
        <v>-9.3792801570155793E-2</v>
      </c>
      <c r="U28"/>
    </row>
    <row r="29" spans="3:21" ht="15" customHeight="1">
      <c r="C29" s="259" t="s">
        <v>300</v>
      </c>
      <c r="D29" s="90">
        <v>0.50909090909090904</v>
      </c>
      <c r="E29" s="90">
        <v>0.47272727272727272</v>
      </c>
      <c r="F29" s="90">
        <v>0.45454545454545453</v>
      </c>
      <c r="G29" s="90">
        <v>0.55454545454545456</v>
      </c>
      <c r="H29" s="255">
        <f t="shared" si="4"/>
        <v>-7.1428571428571397E-2</v>
      </c>
      <c r="I29" s="255">
        <f t="shared" si="4"/>
        <v>-3.8461538461538436E-2</v>
      </c>
      <c r="J29" s="255">
        <f t="shared" si="4"/>
        <v>0.21999999999999997</v>
      </c>
      <c r="K29" s="256">
        <v>0.55306427503736921</v>
      </c>
      <c r="L29" s="256">
        <v>0.51058717525153929</v>
      </c>
      <c r="M29" s="255">
        <f t="shared" si="5"/>
        <v>-7.6803188531676225E-2</v>
      </c>
      <c r="N29" s="256">
        <v>0.55637982195845692</v>
      </c>
      <c r="O29" s="256">
        <v>0.49787940254471696</v>
      </c>
      <c r="P29" s="255">
        <f t="shared" si="6"/>
        <v>-0.10514475382629529</v>
      </c>
      <c r="Q29" s="256">
        <v>0.43939948736726475</v>
      </c>
      <c r="R29" s="256">
        <v>0.54644808743169404</v>
      </c>
      <c r="S29" s="255">
        <f t="shared" si="7"/>
        <v>0.24362477231329693</v>
      </c>
      <c r="U29"/>
    </row>
    <row r="30" spans="3:21" ht="15" customHeight="1">
      <c r="C30" s="259" t="s">
        <v>301</v>
      </c>
      <c r="D30" s="90">
        <v>7.6909090909090896</v>
      </c>
      <c r="E30" s="90">
        <v>6.0363636363636362</v>
      </c>
      <c r="F30" s="90">
        <v>6.6727272727272728</v>
      </c>
      <c r="G30" s="90">
        <v>6.5272727272727273</v>
      </c>
      <c r="H30" s="255">
        <f t="shared" si="4"/>
        <v>-0.2151300236406618</v>
      </c>
      <c r="I30" s="255">
        <f t="shared" si="4"/>
        <v>0.10542168674698793</v>
      </c>
      <c r="J30" s="255">
        <f t="shared" si="4"/>
        <v>-2.1798365122615793E-2</v>
      </c>
      <c r="K30" s="256">
        <v>6.2481315396113599</v>
      </c>
      <c r="L30" s="256">
        <v>6.622616008409671</v>
      </c>
      <c r="M30" s="255">
        <f t="shared" si="5"/>
        <v>5.9935432924897114E-2</v>
      </c>
      <c r="N30" s="256">
        <v>6.7878338278931754</v>
      </c>
      <c r="O30" s="256">
        <v>6.7859118569057717</v>
      </c>
      <c r="P30" s="255">
        <f t="shared" si="6"/>
        <v>-2.8314938699669501E-4</v>
      </c>
      <c r="Q30" s="256">
        <v>6.6764310997192728</v>
      </c>
      <c r="R30" s="256">
        <v>6.4845173041894357</v>
      </c>
      <c r="S30" s="255">
        <f t="shared" si="7"/>
        <v>-2.8744967582741365E-2</v>
      </c>
      <c r="U30"/>
    </row>
    <row r="31" spans="3:21" ht="15" customHeight="1">
      <c r="C31" s="259" t="s">
        <v>302</v>
      </c>
      <c r="D31" s="90">
        <v>6.4909090909090903</v>
      </c>
      <c r="E31" s="90">
        <v>5.9</v>
      </c>
      <c r="F31" s="90">
        <v>6.2545454545454549</v>
      </c>
      <c r="G31" s="90">
        <v>4.9545454545454541</v>
      </c>
      <c r="H31" s="255">
        <f t="shared" si="4"/>
        <v>-9.1036414565826229E-2</v>
      </c>
      <c r="I31" s="255">
        <f t="shared" si="4"/>
        <v>6.009244992295848E-2</v>
      </c>
      <c r="J31" s="255">
        <f t="shared" si="4"/>
        <v>-0.20784883720930247</v>
      </c>
      <c r="K31" s="256">
        <v>6.5620328849028402</v>
      </c>
      <c r="L31" s="256">
        <v>5.4662862291635381</v>
      </c>
      <c r="M31" s="255">
        <f t="shared" si="5"/>
        <v>-0.1669828047128914</v>
      </c>
      <c r="N31" s="256">
        <v>6.2870919881305634</v>
      </c>
      <c r="O31" s="256">
        <v>4.4071547114143463</v>
      </c>
      <c r="P31" s="255">
        <f t="shared" si="6"/>
        <v>-0.29901539221397766</v>
      </c>
      <c r="Q31" s="256">
        <v>6.2248260710362509</v>
      </c>
      <c r="R31" s="256">
        <v>4.9666059502125073</v>
      </c>
      <c r="S31" s="255">
        <f t="shared" si="7"/>
        <v>-0.20212936176292018</v>
      </c>
      <c r="U31"/>
    </row>
    <row r="32" spans="3:21" ht="15" customHeight="1">
      <c r="C32" s="259" t="s">
        <v>303</v>
      </c>
      <c r="D32" s="90">
        <v>1.3727272727272699</v>
      </c>
      <c r="E32" s="90">
        <v>1.1454545454545455</v>
      </c>
      <c r="F32" s="90">
        <v>1.1727272727272726</v>
      </c>
      <c r="G32" s="90">
        <v>1.0363636363636364</v>
      </c>
      <c r="H32" s="255">
        <f t="shared" si="4"/>
        <v>-0.16556291390728306</v>
      </c>
      <c r="I32" s="255">
        <f t="shared" si="4"/>
        <v>2.3809523809523725E-2</v>
      </c>
      <c r="J32" s="255">
        <f t="shared" si="4"/>
        <v>-0.11627906976744173</v>
      </c>
      <c r="K32" s="256">
        <v>1.0911808669656202</v>
      </c>
      <c r="L32" s="256">
        <v>0.91605346148070277</v>
      </c>
      <c r="M32" s="255">
        <f t="shared" si="5"/>
        <v>-0.16049347160193117</v>
      </c>
      <c r="N32" s="256">
        <v>1.0385756676557865</v>
      </c>
      <c r="O32" s="256">
        <v>0.8297990042411949</v>
      </c>
      <c r="P32" s="255">
        <f t="shared" si="6"/>
        <v>-0.20102210163062095</v>
      </c>
      <c r="Q32" s="256">
        <v>1.24496521420725</v>
      </c>
      <c r="R32" s="256">
        <v>0.99574984820886459</v>
      </c>
      <c r="S32" s="255">
        <f t="shared" si="7"/>
        <v>-0.20017857780635018</v>
      </c>
    </row>
    <row r="33" spans="3:26" ht="15" customHeight="1">
      <c r="C33" s="259" t="s">
        <v>304</v>
      </c>
      <c r="D33" s="90">
        <v>4.0363636363636397</v>
      </c>
      <c r="E33" s="90">
        <v>3.7181818181818183</v>
      </c>
      <c r="F33" s="90">
        <v>3.5363636363636362</v>
      </c>
      <c r="G33" s="90">
        <v>2.9545454545454546</v>
      </c>
      <c r="H33" s="255">
        <f t="shared" si="4"/>
        <v>-7.8828828828829578E-2</v>
      </c>
      <c r="I33" s="255">
        <f t="shared" si="4"/>
        <v>-4.8899755501222608E-2</v>
      </c>
      <c r="J33" s="255">
        <f t="shared" si="4"/>
        <v>-0.16452442159383029</v>
      </c>
      <c r="K33" s="256">
        <v>3.5426008968609866</v>
      </c>
      <c r="L33" s="256">
        <v>2.8232467337438054</v>
      </c>
      <c r="M33" s="255">
        <f t="shared" si="5"/>
        <v>-0.2030582004748499</v>
      </c>
      <c r="N33" s="256">
        <v>3.1157270029673589</v>
      </c>
      <c r="O33" s="256">
        <v>2.7291167250599297</v>
      </c>
      <c r="P33" s="255">
        <f t="shared" si="6"/>
        <v>-0.12408348919505108</v>
      </c>
      <c r="Q33" s="256">
        <v>3.6372513120956915</v>
      </c>
      <c r="R33" s="256">
        <v>3.254401942926533</v>
      </c>
      <c r="S33" s="255">
        <f t="shared" si="7"/>
        <v>-0.1052578819329838</v>
      </c>
    </row>
    <row r="34" spans="3:26" ht="15" customHeight="1">
      <c r="C34" s="259" t="s">
        <v>305</v>
      </c>
      <c r="D34" s="90">
        <v>1.3545454545454501</v>
      </c>
      <c r="E34" s="90">
        <v>1.1454545454545455</v>
      </c>
      <c r="F34" s="90">
        <v>1.3363636363636364</v>
      </c>
      <c r="G34" s="90">
        <v>1.1363636363636365</v>
      </c>
      <c r="H34" s="255">
        <f t="shared" si="4"/>
        <v>-0.15436241610737966</v>
      </c>
      <c r="I34" s="255">
        <f t="shared" si="4"/>
        <v>0.16666666666666674</v>
      </c>
      <c r="J34" s="255">
        <f t="shared" si="4"/>
        <v>-0.14965986394557818</v>
      </c>
      <c r="K34" s="256">
        <v>1.3303437967115097</v>
      </c>
      <c r="L34" s="256">
        <v>1.3515542874305451</v>
      </c>
      <c r="M34" s="255">
        <f t="shared" si="5"/>
        <v>1.5943616057342291E-2</v>
      </c>
      <c r="N34" s="256">
        <v>1.2982195845697329</v>
      </c>
      <c r="O34" s="256">
        <v>1.3276784067859118</v>
      </c>
      <c r="P34" s="255">
        <f t="shared" si="6"/>
        <v>2.2691709912805225E-2</v>
      </c>
      <c r="Q34" s="256">
        <v>1.3792261686805809</v>
      </c>
      <c r="R34" s="256">
        <v>1.2507589556769885</v>
      </c>
      <c r="S34" s="255">
        <f t="shared" si="7"/>
        <v>-9.3144413817560445E-2</v>
      </c>
    </row>
    <row r="35" spans="3:26" ht="15" customHeight="1">
      <c r="C35" s="259" t="s">
        <v>62</v>
      </c>
      <c r="D35" s="90">
        <v>1.24545454545455</v>
      </c>
      <c r="E35" s="90">
        <v>0.71818181818181814</v>
      </c>
      <c r="F35" s="90">
        <v>0.38181818181818183</v>
      </c>
      <c r="G35" s="90">
        <v>0.21818181818181817</v>
      </c>
      <c r="H35" s="255">
        <f t="shared" si="4"/>
        <v>-0.42335766423357879</v>
      </c>
      <c r="I35" s="255">
        <f t="shared" si="4"/>
        <v>-0.46835443037974678</v>
      </c>
      <c r="J35" s="255">
        <f t="shared" si="4"/>
        <v>-0.4285714285714286</v>
      </c>
      <c r="K35" s="256">
        <v>0.83707025411061287</v>
      </c>
      <c r="L35" s="256">
        <v>0.19522450818441209</v>
      </c>
      <c r="M35" s="255">
        <f t="shared" si="5"/>
        <v>-0.76677643575826482</v>
      </c>
      <c r="N35" s="256">
        <v>0.64910979228486643</v>
      </c>
      <c r="O35" s="256">
        <v>0.29503964595242488</v>
      </c>
      <c r="P35" s="255">
        <f t="shared" si="6"/>
        <v>-0.5454703511498642</v>
      </c>
      <c r="Q35" s="256">
        <v>0.46381056999877945</v>
      </c>
      <c r="R35" s="256">
        <v>0.21857923497267759</v>
      </c>
      <c r="S35" s="255">
        <f t="shared" si="7"/>
        <v>-0.52873166522864534</v>
      </c>
    </row>
    <row r="36" spans="3:26" ht="15" customHeight="1">
      <c r="C36" s="454" t="s">
        <v>284</v>
      </c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</row>
    <row r="37" spans="3:26">
      <c r="U37"/>
    </row>
    <row r="38" spans="3:26">
      <c r="C38" s="260" t="s">
        <v>306</v>
      </c>
      <c r="U38"/>
    </row>
    <row r="39" spans="3:26">
      <c r="U39"/>
    </row>
    <row r="40" spans="3:26" ht="21" customHeight="1">
      <c r="C40" s="427" t="s">
        <v>289</v>
      </c>
      <c r="D40" s="427"/>
      <c r="E40" s="427"/>
      <c r="F40" s="427"/>
      <c r="G40" s="427"/>
      <c r="H40" s="427"/>
      <c r="Q40" s="254"/>
      <c r="R40" s="254"/>
      <c r="S40" s="254"/>
      <c r="U40"/>
      <c r="W40" s="427" t="s">
        <v>289</v>
      </c>
      <c r="X40" s="427"/>
    </row>
    <row r="41" spans="3:26" ht="15" customHeight="1">
      <c r="C41" s="245"/>
      <c r="D41" s="7">
        <v>2009</v>
      </c>
      <c r="E41" s="7" t="s">
        <v>307</v>
      </c>
      <c r="F41" s="8" t="s">
        <v>275</v>
      </c>
      <c r="G41" s="7" t="s">
        <v>1</v>
      </c>
      <c r="H41" s="8" t="s">
        <v>108</v>
      </c>
      <c r="I41"/>
      <c r="J41"/>
      <c r="Q41" s="254"/>
      <c r="R41" s="254"/>
      <c r="S41" s="254"/>
      <c r="T41" s="254"/>
      <c r="W41" s="245"/>
      <c r="X41" s="7" t="s">
        <v>307</v>
      </c>
    </row>
    <row r="42" spans="3:26" ht="15" customHeight="1">
      <c r="C42" s="259" t="s">
        <v>308</v>
      </c>
      <c r="D42" s="261" t="s">
        <v>89</v>
      </c>
      <c r="E42" s="262">
        <v>4.5545454545454547</v>
      </c>
      <c r="F42" s="255" t="str">
        <f>IFERROR(E42/D42-1,"-")</f>
        <v>-</v>
      </c>
      <c r="G42" s="262">
        <v>8.4080717488789229</v>
      </c>
      <c r="H42" s="255" t="s">
        <v>89</v>
      </c>
      <c r="I42"/>
      <c r="J42"/>
      <c r="Q42" s="254"/>
      <c r="R42" s="254"/>
      <c r="S42" s="254"/>
      <c r="T42" s="254"/>
      <c r="W42" s="259" t="s">
        <v>308</v>
      </c>
      <c r="X42" s="262">
        <v>8.983324367939753</v>
      </c>
      <c r="Z42" s="254">
        <v>8.983324367939753</v>
      </c>
    </row>
    <row r="43" spans="3:26" ht="15" customHeight="1">
      <c r="C43" s="259" t="s">
        <v>309</v>
      </c>
      <c r="D43" s="261" t="s">
        <v>89</v>
      </c>
      <c r="E43" s="262">
        <v>7.3636363636363633</v>
      </c>
      <c r="F43" s="255" t="str">
        <f t="shared" ref="F43:F49" si="8">IFERROR(E43/D43-1,"-")</f>
        <v>-</v>
      </c>
      <c r="G43" s="262">
        <v>20.70254110612855</v>
      </c>
      <c r="H43" s="255" t="s">
        <v>89</v>
      </c>
      <c r="I43"/>
      <c r="J43"/>
      <c r="Q43" s="254"/>
      <c r="R43" s="254"/>
      <c r="S43" s="254"/>
      <c r="T43" s="254"/>
      <c r="W43" s="259" t="s">
        <v>309</v>
      </c>
      <c r="X43" s="262">
        <v>14.523937600860679</v>
      </c>
      <c r="Z43" s="254">
        <v>14.523937600860679</v>
      </c>
    </row>
    <row r="44" spans="3:26" ht="15" customHeight="1">
      <c r="C44" s="259" t="s">
        <v>310</v>
      </c>
      <c r="D44" s="261" t="s">
        <v>89</v>
      </c>
      <c r="E44" s="262">
        <v>40.163636363636364</v>
      </c>
      <c r="F44" s="255" t="str">
        <f t="shared" si="8"/>
        <v>-</v>
      </c>
      <c r="G44" s="262">
        <v>32.137518684603883</v>
      </c>
      <c r="H44" s="255" t="s">
        <v>89</v>
      </c>
      <c r="I44"/>
      <c r="J44"/>
      <c r="Q44" s="254"/>
      <c r="R44" s="254"/>
      <c r="S44" s="254"/>
      <c r="T44" s="254"/>
      <c r="W44" s="259" t="s">
        <v>310</v>
      </c>
      <c r="X44" s="262">
        <v>35.52088936704321</v>
      </c>
      <c r="Z44" s="254">
        <v>35.52088936704321</v>
      </c>
    </row>
    <row r="45" spans="3:26" ht="15" customHeight="1">
      <c r="C45" s="259" t="s">
        <v>311</v>
      </c>
      <c r="D45" s="261" t="s">
        <v>89</v>
      </c>
      <c r="E45" s="262">
        <v>16.763636363636362</v>
      </c>
      <c r="F45" s="255" t="str">
        <f t="shared" si="8"/>
        <v>-</v>
      </c>
      <c r="G45" s="262">
        <v>10.986547085201794</v>
      </c>
      <c r="H45" s="255" t="s">
        <v>89</v>
      </c>
      <c r="I45"/>
      <c r="J45"/>
      <c r="Q45" s="254"/>
      <c r="R45" s="254"/>
      <c r="S45" s="254"/>
      <c r="T45" s="254"/>
      <c r="W45" s="259" t="s">
        <v>311</v>
      </c>
      <c r="X45" s="262">
        <v>9.9695176618253534</v>
      </c>
      <c r="Z45" s="254">
        <v>9.9695176618253534</v>
      </c>
    </row>
    <row r="46" spans="3:26" ht="15" customHeight="1">
      <c r="C46" s="259" t="s">
        <v>312</v>
      </c>
      <c r="D46" s="261" t="s">
        <v>89</v>
      </c>
      <c r="E46" s="262">
        <v>1.6090909090909091</v>
      </c>
      <c r="F46" s="255" t="str">
        <f t="shared" si="8"/>
        <v>-</v>
      </c>
      <c r="G46" s="262">
        <v>1.5321375186846038</v>
      </c>
      <c r="H46" s="255" t="s">
        <v>89</v>
      </c>
      <c r="Q46" s="254"/>
      <c r="R46" s="254"/>
      <c r="S46" s="254"/>
      <c r="T46" s="254"/>
      <c r="W46" s="259" t="s">
        <v>312</v>
      </c>
      <c r="X46" s="262">
        <v>1.6675632060247445</v>
      </c>
      <c r="Z46" s="254">
        <v>1.6675632060247445</v>
      </c>
    </row>
    <row r="47" spans="3:26" ht="15" customHeight="1">
      <c r="C47" s="259" t="s">
        <v>313</v>
      </c>
      <c r="D47" s="261" t="s">
        <v>89</v>
      </c>
      <c r="E47" s="262">
        <v>20.918181818181818</v>
      </c>
      <c r="F47" s="255" t="str">
        <f t="shared" si="8"/>
        <v>-</v>
      </c>
      <c r="G47" s="262">
        <v>14.461883408071749</v>
      </c>
      <c r="H47" s="255" t="s">
        <v>89</v>
      </c>
      <c r="Q47" s="254"/>
      <c r="R47" s="254"/>
      <c r="S47" s="254"/>
      <c r="T47" s="254"/>
      <c r="W47" s="259" t="s">
        <v>313</v>
      </c>
      <c r="X47" s="262">
        <v>16.550116550116549</v>
      </c>
      <c r="Z47" s="254">
        <v>16.550116550116549</v>
      </c>
    </row>
    <row r="48" spans="3:26" ht="15" customHeight="1">
      <c r="C48" s="259" t="s">
        <v>314</v>
      </c>
      <c r="D48" s="261" t="s">
        <v>89</v>
      </c>
      <c r="E48" s="262">
        <v>4.0181818181818185</v>
      </c>
      <c r="F48" s="255" t="str">
        <f t="shared" si="8"/>
        <v>-</v>
      </c>
      <c r="G48" s="262">
        <v>8.1464872944693578</v>
      </c>
      <c r="H48" s="255" t="s">
        <v>89</v>
      </c>
      <c r="Q48" s="254"/>
      <c r="R48" s="254"/>
      <c r="S48" s="254"/>
      <c r="T48" s="254"/>
      <c r="W48" s="259" t="s">
        <v>314</v>
      </c>
      <c r="X48" s="262">
        <v>7.9254079254079253</v>
      </c>
      <c r="Z48" s="254">
        <v>7.9254079254079253</v>
      </c>
    </row>
    <row r="49" spans="3:26" ht="15" customHeight="1">
      <c r="C49" s="259" t="s">
        <v>62</v>
      </c>
      <c r="D49" s="261" t="s">
        <v>89</v>
      </c>
      <c r="E49" s="262">
        <v>4.6090909090909093</v>
      </c>
      <c r="F49" s="255" t="str">
        <f t="shared" si="8"/>
        <v>-</v>
      </c>
      <c r="G49" s="262">
        <v>3.6248131539611359</v>
      </c>
      <c r="H49" s="255" t="s">
        <v>89</v>
      </c>
      <c r="W49" s="259" t="s">
        <v>62</v>
      </c>
      <c r="X49" s="262">
        <v>4.8592433207817827</v>
      </c>
      <c r="Z49" s="254">
        <v>4.8592433207817827</v>
      </c>
    </row>
    <row r="50" spans="3:26" ht="36.75" customHeight="1">
      <c r="C50" s="454" t="s">
        <v>315</v>
      </c>
      <c r="D50" s="454"/>
      <c r="E50" s="454"/>
      <c r="F50" s="454"/>
      <c r="G50" s="454"/>
      <c r="H50" s="454"/>
      <c r="Q50" s="254"/>
      <c r="R50" s="254"/>
      <c r="S50" s="254"/>
      <c r="T50" s="254"/>
      <c r="W50" s="454" t="s">
        <v>316</v>
      </c>
      <c r="X50" s="454"/>
    </row>
    <row r="51" spans="3:26" ht="48" customHeight="1"/>
  </sheetData>
  <mergeCells count="10">
    <mergeCell ref="C40:H40"/>
    <mergeCell ref="W40:X40"/>
    <mergeCell ref="C50:H50"/>
    <mergeCell ref="W50:X50"/>
    <mergeCell ref="C3:V3"/>
    <mergeCell ref="C9:V9"/>
    <mergeCell ref="C11:S11"/>
    <mergeCell ref="C20:S20"/>
    <mergeCell ref="C22:S22"/>
    <mergeCell ref="C36:S3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73"/>
  <sheetViews>
    <sheetView showGridLines="0" zoomScaleNormal="100" workbookViewId="0"/>
  </sheetViews>
  <sheetFormatPr baseColWidth="10" defaultRowHeight="12.75"/>
  <cols>
    <col min="1" max="1" width="5.28515625" style="254" customWidth="1"/>
    <col min="2" max="2" width="16.42578125" style="254" customWidth="1"/>
    <col min="3" max="3" width="35.85546875" style="254" customWidth="1"/>
    <col min="4" max="4" width="9.7109375" style="254" customWidth="1"/>
    <col min="5" max="5" width="15.7109375" style="254" customWidth="1"/>
    <col min="6" max="6" width="9.7109375" style="254" customWidth="1"/>
    <col min="7" max="7" width="13.85546875" style="254" bestFit="1" customWidth="1"/>
    <col min="8" max="10" width="9.7109375" style="254" customWidth="1"/>
    <col min="11" max="13" width="10.7109375" style="254" hidden="1" customWidth="1"/>
    <col min="14" max="14" width="12" style="254" hidden="1" customWidth="1"/>
    <col min="15" max="16" width="11.42578125" style="254" hidden="1" customWidth="1"/>
    <col min="17" max="19" width="11.42578125" hidden="1" customWidth="1"/>
    <col min="20" max="20" width="13.85546875" bestFit="1" customWidth="1"/>
    <col min="21" max="21" width="14.85546875" style="254" customWidth="1"/>
    <col min="22" max="22" width="11.42578125" style="254"/>
    <col min="23" max="23" width="23.5703125" style="254" customWidth="1"/>
    <col min="24" max="24" width="22.5703125" style="254" customWidth="1"/>
    <col min="25" max="262" width="11.42578125" style="254"/>
    <col min="263" max="263" width="5.28515625" style="254" customWidth="1"/>
    <col min="264" max="264" width="57" style="254" bestFit="1" customWidth="1"/>
    <col min="265" max="267" width="10.7109375" style="254" customWidth="1"/>
    <col min="268" max="518" width="11.42578125" style="254"/>
    <col min="519" max="519" width="5.28515625" style="254" customWidth="1"/>
    <col min="520" max="520" width="57" style="254" bestFit="1" customWidth="1"/>
    <col min="521" max="523" width="10.7109375" style="254" customWidth="1"/>
    <col min="524" max="774" width="11.42578125" style="254"/>
    <col min="775" max="775" width="5.28515625" style="254" customWidth="1"/>
    <col min="776" max="776" width="57" style="254" bestFit="1" customWidth="1"/>
    <col min="777" max="779" width="10.7109375" style="254" customWidth="1"/>
    <col min="780" max="1030" width="11.42578125" style="254"/>
    <col min="1031" max="1031" width="5.28515625" style="254" customWidth="1"/>
    <col min="1032" max="1032" width="57" style="254" bestFit="1" customWidth="1"/>
    <col min="1033" max="1035" width="10.7109375" style="254" customWidth="1"/>
    <col min="1036" max="1286" width="11.42578125" style="254"/>
    <col min="1287" max="1287" width="5.28515625" style="254" customWidth="1"/>
    <col min="1288" max="1288" width="57" style="254" bestFit="1" customWidth="1"/>
    <col min="1289" max="1291" width="10.7109375" style="254" customWidth="1"/>
    <col min="1292" max="1542" width="11.42578125" style="254"/>
    <col min="1543" max="1543" width="5.28515625" style="254" customWidth="1"/>
    <col min="1544" max="1544" width="57" style="254" bestFit="1" customWidth="1"/>
    <col min="1545" max="1547" width="10.7109375" style="254" customWidth="1"/>
    <col min="1548" max="1798" width="11.42578125" style="254"/>
    <col min="1799" max="1799" width="5.28515625" style="254" customWidth="1"/>
    <col min="1800" max="1800" width="57" style="254" bestFit="1" customWidth="1"/>
    <col min="1801" max="1803" width="10.7109375" style="254" customWidth="1"/>
    <col min="1804" max="2054" width="11.42578125" style="254"/>
    <col min="2055" max="2055" width="5.28515625" style="254" customWidth="1"/>
    <col min="2056" max="2056" width="57" style="254" bestFit="1" customWidth="1"/>
    <col min="2057" max="2059" width="10.7109375" style="254" customWidth="1"/>
    <col min="2060" max="2310" width="11.42578125" style="254"/>
    <col min="2311" max="2311" width="5.28515625" style="254" customWidth="1"/>
    <col min="2312" max="2312" width="57" style="254" bestFit="1" customWidth="1"/>
    <col min="2313" max="2315" width="10.7109375" style="254" customWidth="1"/>
    <col min="2316" max="2566" width="11.42578125" style="254"/>
    <col min="2567" max="2567" width="5.28515625" style="254" customWidth="1"/>
    <col min="2568" max="2568" width="57" style="254" bestFit="1" customWidth="1"/>
    <col min="2569" max="2571" width="10.7109375" style="254" customWidth="1"/>
    <col min="2572" max="2822" width="11.42578125" style="254"/>
    <col min="2823" max="2823" width="5.28515625" style="254" customWidth="1"/>
    <col min="2824" max="2824" width="57" style="254" bestFit="1" customWidth="1"/>
    <col min="2825" max="2827" width="10.7109375" style="254" customWidth="1"/>
    <col min="2828" max="3078" width="11.42578125" style="254"/>
    <col min="3079" max="3079" width="5.28515625" style="254" customWidth="1"/>
    <col min="3080" max="3080" width="57" style="254" bestFit="1" customWidth="1"/>
    <col min="3081" max="3083" width="10.7109375" style="254" customWidth="1"/>
    <col min="3084" max="3334" width="11.42578125" style="254"/>
    <col min="3335" max="3335" width="5.28515625" style="254" customWidth="1"/>
    <col min="3336" max="3336" width="57" style="254" bestFit="1" customWidth="1"/>
    <col min="3337" max="3339" width="10.7109375" style="254" customWidth="1"/>
    <col min="3340" max="3590" width="11.42578125" style="254"/>
    <col min="3591" max="3591" width="5.28515625" style="254" customWidth="1"/>
    <col min="3592" max="3592" width="57" style="254" bestFit="1" customWidth="1"/>
    <col min="3593" max="3595" width="10.7109375" style="254" customWidth="1"/>
    <col min="3596" max="3846" width="11.42578125" style="254"/>
    <col min="3847" max="3847" width="5.28515625" style="254" customWidth="1"/>
    <col min="3848" max="3848" width="57" style="254" bestFit="1" customWidth="1"/>
    <col min="3849" max="3851" width="10.7109375" style="254" customWidth="1"/>
    <col min="3852" max="4102" width="11.42578125" style="254"/>
    <col min="4103" max="4103" width="5.28515625" style="254" customWidth="1"/>
    <col min="4104" max="4104" width="57" style="254" bestFit="1" customWidth="1"/>
    <col min="4105" max="4107" width="10.7109375" style="254" customWidth="1"/>
    <col min="4108" max="4358" width="11.42578125" style="254"/>
    <col min="4359" max="4359" width="5.28515625" style="254" customWidth="1"/>
    <col min="4360" max="4360" width="57" style="254" bestFit="1" customWidth="1"/>
    <col min="4361" max="4363" width="10.7109375" style="254" customWidth="1"/>
    <col min="4364" max="4614" width="11.42578125" style="254"/>
    <col min="4615" max="4615" width="5.28515625" style="254" customWidth="1"/>
    <col min="4616" max="4616" width="57" style="254" bestFit="1" customWidth="1"/>
    <col min="4617" max="4619" width="10.7109375" style="254" customWidth="1"/>
    <col min="4620" max="4870" width="11.42578125" style="254"/>
    <col min="4871" max="4871" width="5.28515625" style="254" customWidth="1"/>
    <col min="4872" max="4872" width="57" style="254" bestFit="1" customWidth="1"/>
    <col min="4873" max="4875" width="10.7109375" style="254" customWidth="1"/>
    <col min="4876" max="5126" width="11.42578125" style="254"/>
    <col min="5127" max="5127" width="5.28515625" style="254" customWidth="1"/>
    <col min="5128" max="5128" width="57" style="254" bestFit="1" customWidth="1"/>
    <col min="5129" max="5131" width="10.7109375" style="254" customWidth="1"/>
    <col min="5132" max="5382" width="11.42578125" style="254"/>
    <col min="5383" max="5383" width="5.28515625" style="254" customWidth="1"/>
    <col min="5384" max="5384" width="57" style="254" bestFit="1" customWidth="1"/>
    <col min="5385" max="5387" width="10.7109375" style="254" customWidth="1"/>
    <col min="5388" max="5638" width="11.42578125" style="254"/>
    <col min="5639" max="5639" width="5.28515625" style="254" customWidth="1"/>
    <col min="5640" max="5640" width="57" style="254" bestFit="1" customWidth="1"/>
    <col min="5641" max="5643" width="10.7109375" style="254" customWidth="1"/>
    <col min="5644" max="5894" width="11.42578125" style="254"/>
    <col min="5895" max="5895" width="5.28515625" style="254" customWidth="1"/>
    <col min="5896" max="5896" width="57" style="254" bestFit="1" customWidth="1"/>
    <col min="5897" max="5899" width="10.7109375" style="254" customWidth="1"/>
    <col min="5900" max="6150" width="11.42578125" style="254"/>
    <col min="6151" max="6151" width="5.28515625" style="254" customWidth="1"/>
    <col min="6152" max="6152" width="57" style="254" bestFit="1" customWidth="1"/>
    <col min="6153" max="6155" width="10.7109375" style="254" customWidth="1"/>
    <col min="6156" max="6406" width="11.42578125" style="254"/>
    <col min="6407" max="6407" width="5.28515625" style="254" customWidth="1"/>
    <col min="6408" max="6408" width="57" style="254" bestFit="1" customWidth="1"/>
    <col min="6409" max="6411" width="10.7109375" style="254" customWidth="1"/>
    <col min="6412" max="6662" width="11.42578125" style="254"/>
    <col min="6663" max="6663" width="5.28515625" style="254" customWidth="1"/>
    <col min="6664" max="6664" width="57" style="254" bestFit="1" customWidth="1"/>
    <col min="6665" max="6667" width="10.7109375" style="254" customWidth="1"/>
    <col min="6668" max="6918" width="11.42578125" style="254"/>
    <col min="6919" max="6919" width="5.28515625" style="254" customWidth="1"/>
    <col min="6920" max="6920" width="57" style="254" bestFit="1" customWidth="1"/>
    <col min="6921" max="6923" width="10.7109375" style="254" customWidth="1"/>
    <col min="6924" max="7174" width="11.42578125" style="254"/>
    <col min="7175" max="7175" width="5.28515625" style="254" customWidth="1"/>
    <col min="7176" max="7176" width="57" style="254" bestFit="1" customWidth="1"/>
    <col min="7177" max="7179" width="10.7109375" style="254" customWidth="1"/>
    <col min="7180" max="7430" width="11.42578125" style="254"/>
    <col min="7431" max="7431" width="5.28515625" style="254" customWidth="1"/>
    <col min="7432" max="7432" width="57" style="254" bestFit="1" customWidth="1"/>
    <col min="7433" max="7435" width="10.7109375" style="254" customWidth="1"/>
    <col min="7436" max="7686" width="11.42578125" style="254"/>
    <col min="7687" max="7687" width="5.28515625" style="254" customWidth="1"/>
    <col min="7688" max="7688" width="57" style="254" bestFit="1" customWidth="1"/>
    <col min="7689" max="7691" width="10.7109375" style="254" customWidth="1"/>
    <col min="7692" max="7942" width="11.42578125" style="254"/>
    <col min="7943" max="7943" width="5.28515625" style="254" customWidth="1"/>
    <col min="7944" max="7944" width="57" style="254" bestFit="1" customWidth="1"/>
    <col min="7945" max="7947" width="10.7109375" style="254" customWidth="1"/>
    <col min="7948" max="8198" width="11.42578125" style="254"/>
    <col min="8199" max="8199" width="5.28515625" style="254" customWidth="1"/>
    <col min="8200" max="8200" width="57" style="254" bestFit="1" customWidth="1"/>
    <col min="8201" max="8203" width="10.7109375" style="254" customWidth="1"/>
    <col min="8204" max="8454" width="11.42578125" style="254"/>
    <col min="8455" max="8455" width="5.28515625" style="254" customWidth="1"/>
    <col min="8456" max="8456" width="57" style="254" bestFit="1" customWidth="1"/>
    <col min="8457" max="8459" width="10.7109375" style="254" customWidth="1"/>
    <col min="8460" max="8710" width="11.42578125" style="254"/>
    <col min="8711" max="8711" width="5.28515625" style="254" customWidth="1"/>
    <col min="8712" max="8712" width="57" style="254" bestFit="1" customWidth="1"/>
    <col min="8713" max="8715" width="10.7109375" style="254" customWidth="1"/>
    <col min="8716" max="8966" width="11.42578125" style="254"/>
    <col min="8967" max="8967" width="5.28515625" style="254" customWidth="1"/>
    <col min="8968" max="8968" width="57" style="254" bestFit="1" customWidth="1"/>
    <col min="8969" max="8971" width="10.7109375" style="254" customWidth="1"/>
    <col min="8972" max="9222" width="11.42578125" style="254"/>
    <col min="9223" max="9223" width="5.28515625" style="254" customWidth="1"/>
    <col min="9224" max="9224" width="57" style="254" bestFit="1" customWidth="1"/>
    <col min="9225" max="9227" width="10.7109375" style="254" customWidth="1"/>
    <col min="9228" max="9478" width="11.42578125" style="254"/>
    <col min="9479" max="9479" width="5.28515625" style="254" customWidth="1"/>
    <col min="9480" max="9480" width="57" style="254" bestFit="1" customWidth="1"/>
    <col min="9481" max="9483" width="10.7109375" style="254" customWidth="1"/>
    <col min="9484" max="9734" width="11.42578125" style="254"/>
    <col min="9735" max="9735" width="5.28515625" style="254" customWidth="1"/>
    <col min="9736" max="9736" width="57" style="254" bestFit="1" customWidth="1"/>
    <col min="9737" max="9739" width="10.7109375" style="254" customWidth="1"/>
    <col min="9740" max="9990" width="11.42578125" style="254"/>
    <col min="9991" max="9991" width="5.28515625" style="254" customWidth="1"/>
    <col min="9992" max="9992" width="57" style="254" bestFit="1" customWidth="1"/>
    <col min="9993" max="9995" width="10.7109375" style="254" customWidth="1"/>
    <col min="9996" max="10246" width="11.42578125" style="254"/>
    <col min="10247" max="10247" width="5.28515625" style="254" customWidth="1"/>
    <col min="10248" max="10248" width="57" style="254" bestFit="1" customWidth="1"/>
    <col min="10249" max="10251" width="10.7109375" style="254" customWidth="1"/>
    <col min="10252" max="10502" width="11.42578125" style="254"/>
    <col min="10503" max="10503" width="5.28515625" style="254" customWidth="1"/>
    <col min="10504" max="10504" width="57" style="254" bestFit="1" customWidth="1"/>
    <col min="10505" max="10507" width="10.7109375" style="254" customWidth="1"/>
    <col min="10508" max="10758" width="11.42578125" style="254"/>
    <col min="10759" max="10759" width="5.28515625" style="254" customWidth="1"/>
    <col min="10760" max="10760" width="57" style="254" bestFit="1" customWidth="1"/>
    <col min="10761" max="10763" width="10.7109375" style="254" customWidth="1"/>
    <col min="10764" max="11014" width="11.42578125" style="254"/>
    <col min="11015" max="11015" width="5.28515625" style="254" customWidth="1"/>
    <col min="11016" max="11016" width="57" style="254" bestFit="1" customWidth="1"/>
    <col min="11017" max="11019" width="10.7109375" style="254" customWidth="1"/>
    <col min="11020" max="11270" width="11.42578125" style="254"/>
    <col min="11271" max="11271" width="5.28515625" style="254" customWidth="1"/>
    <col min="11272" max="11272" width="57" style="254" bestFit="1" customWidth="1"/>
    <col min="11273" max="11275" width="10.7109375" style="254" customWidth="1"/>
    <col min="11276" max="11526" width="11.42578125" style="254"/>
    <col min="11527" max="11527" width="5.28515625" style="254" customWidth="1"/>
    <col min="11528" max="11528" width="57" style="254" bestFit="1" customWidth="1"/>
    <col min="11529" max="11531" width="10.7109375" style="254" customWidth="1"/>
    <col min="11532" max="11782" width="11.42578125" style="254"/>
    <col min="11783" max="11783" width="5.28515625" style="254" customWidth="1"/>
    <col min="11784" max="11784" width="57" style="254" bestFit="1" customWidth="1"/>
    <col min="11785" max="11787" width="10.7109375" style="254" customWidth="1"/>
    <col min="11788" max="12038" width="11.42578125" style="254"/>
    <col min="12039" max="12039" width="5.28515625" style="254" customWidth="1"/>
    <col min="12040" max="12040" width="57" style="254" bestFit="1" customWidth="1"/>
    <col min="12041" max="12043" width="10.7109375" style="254" customWidth="1"/>
    <col min="12044" max="12294" width="11.42578125" style="254"/>
    <col min="12295" max="12295" width="5.28515625" style="254" customWidth="1"/>
    <col min="12296" max="12296" width="57" style="254" bestFit="1" customWidth="1"/>
    <col min="12297" max="12299" width="10.7109375" style="254" customWidth="1"/>
    <col min="12300" max="12550" width="11.42578125" style="254"/>
    <col min="12551" max="12551" width="5.28515625" style="254" customWidth="1"/>
    <col min="12552" max="12552" width="57" style="254" bestFit="1" customWidth="1"/>
    <col min="12553" max="12555" width="10.7109375" style="254" customWidth="1"/>
    <col min="12556" max="12806" width="11.42578125" style="254"/>
    <col min="12807" max="12807" width="5.28515625" style="254" customWidth="1"/>
    <col min="12808" max="12808" width="57" style="254" bestFit="1" customWidth="1"/>
    <col min="12809" max="12811" width="10.7109375" style="254" customWidth="1"/>
    <col min="12812" max="13062" width="11.42578125" style="254"/>
    <col min="13063" max="13063" width="5.28515625" style="254" customWidth="1"/>
    <col min="13064" max="13064" width="57" style="254" bestFit="1" customWidth="1"/>
    <col min="13065" max="13067" width="10.7109375" style="254" customWidth="1"/>
    <col min="13068" max="13318" width="11.42578125" style="254"/>
    <col min="13319" max="13319" width="5.28515625" style="254" customWidth="1"/>
    <col min="13320" max="13320" width="57" style="254" bestFit="1" customWidth="1"/>
    <col min="13321" max="13323" width="10.7109375" style="254" customWidth="1"/>
    <col min="13324" max="13574" width="11.42578125" style="254"/>
    <col min="13575" max="13575" width="5.28515625" style="254" customWidth="1"/>
    <col min="13576" max="13576" width="57" style="254" bestFit="1" customWidth="1"/>
    <col min="13577" max="13579" width="10.7109375" style="254" customWidth="1"/>
    <col min="13580" max="13830" width="11.42578125" style="254"/>
    <col min="13831" max="13831" width="5.28515625" style="254" customWidth="1"/>
    <col min="13832" max="13832" width="57" style="254" bestFit="1" customWidth="1"/>
    <col min="13833" max="13835" width="10.7109375" style="254" customWidth="1"/>
    <col min="13836" max="14086" width="11.42578125" style="254"/>
    <col min="14087" max="14087" width="5.28515625" style="254" customWidth="1"/>
    <col min="14088" max="14088" width="57" style="254" bestFit="1" customWidth="1"/>
    <col min="14089" max="14091" width="10.7109375" style="254" customWidth="1"/>
    <col min="14092" max="14342" width="11.42578125" style="254"/>
    <col min="14343" max="14343" width="5.28515625" style="254" customWidth="1"/>
    <col min="14344" max="14344" width="57" style="254" bestFit="1" customWidth="1"/>
    <col min="14345" max="14347" width="10.7109375" style="254" customWidth="1"/>
    <col min="14348" max="14598" width="11.42578125" style="254"/>
    <col min="14599" max="14599" width="5.28515625" style="254" customWidth="1"/>
    <col min="14600" max="14600" width="57" style="254" bestFit="1" customWidth="1"/>
    <col min="14601" max="14603" width="10.7109375" style="254" customWidth="1"/>
    <col min="14604" max="14854" width="11.42578125" style="254"/>
    <col min="14855" max="14855" width="5.28515625" style="254" customWidth="1"/>
    <col min="14856" max="14856" width="57" style="254" bestFit="1" customWidth="1"/>
    <col min="14857" max="14859" width="10.7109375" style="254" customWidth="1"/>
    <col min="14860" max="15110" width="11.42578125" style="254"/>
    <col min="15111" max="15111" width="5.28515625" style="254" customWidth="1"/>
    <col min="15112" max="15112" width="57" style="254" bestFit="1" customWidth="1"/>
    <col min="15113" max="15115" width="10.7109375" style="254" customWidth="1"/>
    <col min="15116" max="15366" width="11.42578125" style="254"/>
    <col min="15367" max="15367" width="5.28515625" style="254" customWidth="1"/>
    <col min="15368" max="15368" width="57" style="254" bestFit="1" customWidth="1"/>
    <col min="15369" max="15371" width="10.7109375" style="254" customWidth="1"/>
    <col min="15372" max="15622" width="11.42578125" style="254"/>
    <col min="15623" max="15623" width="5.28515625" style="254" customWidth="1"/>
    <col min="15624" max="15624" width="57" style="254" bestFit="1" customWidth="1"/>
    <col min="15625" max="15627" width="10.7109375" style="254" customWidth="1"/>
    <col min="15628" max="15878" width="11.42578125" style="254"/>
    <col min="15879" max="15879" width="5.28515625" style="254" customWidth="1"/>
    <col min="15880" max="15880" width="57" style="254" bestFit="1" customWidth="1"/>
    <col min="15881" max="15883" width="10.7109375" style="254" customWidth="1"/>
    <col min="15884" max="16134" width="11.42578125" style="254"/>
    <col min="16135" max="16135" width="5.28515625" style="254" customWidth="1"/>
    <col min="16136" max="16136" width="57" style="254" bestFit="1" customWidth="1"/>
    <col min="16137" max="16139" width="10.7109375" style="254" customWidth="1"/>
    <col min="16140" max="16384" width="11.42578125" style="254"/>
  </cols>
  <sheetData>
    <row r="2" spans="3:22" ht="53.25" customHeight="1"/>
    <row r="3" spans="3:22" ht="18" customHeight="1">
      <c r="C3" s="427" t="s">
        <v>285</v>
      </c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</row>
    <row r="4" spans="3:22" ht="15" customHeight="1">
      <c r="C4" s="245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94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252" t="s">
        <v>286</v>
      </c>
      <c r="D5" s="90">
        <v>39.681818181818201</v>
      </c>
      <c r="E5" s="90">
        <v>41.263636363636365</v>
      </c>
      <c r="F5" s="90">
        <v>43.900000000000006</v>
      </c>
      <c r="G5" s="90">
        <v>44.645454545454541</v>
      </c>
      <c r="H5" s="255">
        <f t="shared" ref="H5:J8" si="0">E5/D5-1</f>
        <v>3.9862542955326097E-2</v>
      </c>
      <c r="I5" s="255">
        <f t="shared" si="0"/>
        <v>6.3890724829257728E-2</v>
      </c>
      <c r="J5" s="255">
        <f>G5/F5-1</f>
        <v>1.6980741354317486E-2</v>
      </c>
      <c r="K5" s="256">
        <v>44.275037369207773</v>
      </c>
      <c r="L5" s="256">
        <v>43.084547229313714</v>
      </c>
      <c r="M5" s="255">
        <f>L5/K5-1</f>
        <v>-2.6888518014487661E-2</v>
      </c>
      <c r="N5" s="256">
        <v>44.120919881305639</v>
      </c>
      <c r="O5" s="256">
        <v>41.766549880140147</v>
      </c>
      <c r="P5" s="255">
        <f>O5/N5-1</f>
        <v>-5.3361761438774025E-2</v>
      </c>
      <c r="Q5" s="256">
        <v>43.708043451727079</v>
      </c>
      <c r="R5" s="256">
        <v>43.922282938676382</v>
      </c>
      <c r="S5" s="255">
        <f>R5/Q5-1</f>
        <v>4.9016032297559686E-3</v>
      </c>
      <c r="T5" s="90">
        <v>41.660899653979243</v>
      </c>
      <c r="U5" s="90">
        <v>43.385650224215247</v>
      </c>
      <c r="V5" s="255">
        <f>U5/T5-1</f>
        <v>4.1399743754003682E-2</v>
      </c>
    </row>
    <row r="6" spans="3:22" ht="15" customHeight="1">
      <c r="C6" s="252" t="s">
        <v>287</v>
      </c>
      <c r="D6" s="90">
        <v>53.845454545454501</v>
      </c>
      <c r="E6" s="90">
        <v>55.354545454545452</v>
      </c>
      <c r="F6" s="90">
        <v>54.327272727272728</v>
      </c>
      <c r="G6" s="90">
        <v>54.381818181818183</v>
      </c>
      <c r="H6" s="255">
        <f t="shared" si="0"/>
        <v>2.8026338004390361E-2</v>
      </c>
      <c r="I6" s="255">
        <f t="shared" si="0"/>
        <v>-1.8558055509935834E-2</v>
      </c>
      <c r="J6" s="255">
        <f t="shared" si="0"/>
        <v>1.0040160642570406E-3</v>
      </c>
      <c r="K6" s="256">
        <v>52.795216741405085</v>
      </c>
      <c r="L6" s="256">
        <v>55.924312959903887</v>
      </c>
      <c r="M6" s="255">
        <f>L6/K6-1</f>
        <v>5.9268555214487595E-2</v>
      </c>
      <c r="N6" s="256">
        <v>53.431008902077153</v>
      </c>
      <c r="O6" s="256">
        <v>57.053291536050153</v>
      </c>
      <c r="P6" s="255">
        <f>O6/N6-1</f>
        <v>6.7793640966270052E-2</v>
      </c>
      <c r="Q6" s="256">
        <v>54.119370194068104</v>
      </c>
      <c r="R6" s="256">
        <v>55.009107468123858</v>
      </c>
      <c r="S6" s="255">
        <f>R6/Q6-1</f>
        <v>1.6440273988134413E-2</v>
      </c>
      <c r="T6" s="90">
        <v>57.404844290657437</v>
      </c>
      <c r="U6" s="90">
        <v>53.176382660687594</v>
      </c>
      <c r="V6" s="255">
        <f>U6/T6-1</f>
        <v>-7.3660362330396856E-2</v>
      </c>
    </row>
    <row r="7" spans="3:22" ht="15" customHeight="1">
      <c r="C7" s="252" t="s">
        <v>288</v>
      </c>
      <c r="D7" s="90">
        <v>2.2999999999999998</v>
      </c>
      <c r="E7" s="90">
        <v>1.0363636363636364</v>
      </c>
      <c r="F7" s="90">
        <v>0.81818181818181823</v>
      </c>
      <c r="G7" s="90">
        <v>0.46363636363636362</v>
      </c>
      <c r="H7" s="255">
        <f t="shared" si="0"/>
        <v>-0.54940711462450587</v>
      </c>
      <c r="I7" s="255">
        <f t="shared" si="0"/>
        <v>-0.21052631578947367</v>
      </c>
      <c r="J7" s="255">
        <f t="shared" si="0"/>
        <v>-0.43333333333333335</v>
      </c>
      <c r="K7" s="256">
        <v>0.83707025411061287</v>
      </c>
      <c r="L7" s="256">
        <v>0.540621714972218</v>
      </c>
      <c r="M7" s="255">
        <f>L7/K7-1</f>
        <v>-0.35415012979211813</v>
      </c>
      <c r="N7" s="256">
        <v>0.76038575667655783</v>
      </c>
      <c r="O7" s="256">
        <v>0.60851926977687631</v>
      </c>
      <c r="P7" s="255">
        <f>O7/N7-1</f>
        <v>-0.19972295057636169</v>
      </c>
      <c r="Q7" s="256">
        <v>0.91541559868180156</v>
      </c>
      <c r="R7" s="256">
        <v>0.53430479659987862</v>
      </c>
      <c r="S7" s="255">
        <f>R7/Q7-1</f>
        <v>-0.41632544019429263</v>
      </c>
      <c r="T7" s="90">
        <v>0.38062283737024222</v>
      </c>
      <c r="U7" s="90">
        <v>1.0089686098654709</v>
      </c>
      <c r="V7" s="255">
        <f>U7/T7-1</f>
        <v>1.6508357113738281</v>
      </c>
    </row>
    <row r="8" spans="3:22" ht="15" customHeight="1">
      <c r="C8" s="252" t="s">
        <v>62</v>
      </c>
      <c r="D8" s="90">
        <v>4.1727272727272702</v>
      </c>
      <c r="E8" s="90">
        <v>2.3454545454545452</v>
      </c>
      <c r="F8" s="90">
        <v>0.95454545454545459</v>
      </c>
      <c r="G8" s="90">
        <v>0.50909090909090904</v>
      </c>
      <c r="H8" s="255">
        <f t="shared" si="0"/>
        <v>-0.43790849673202581</v>
      </c>
      <c r="I8" s="255">
        <f t="shared" si="0"/>
        <v>-0.59302325581395343</v>
      </c>
      <c r="J8" s="255">
        <f t="shared" si="0"/>
        <v>-0.46666666666666679</v>
      </c>
      <c r="K8" s="256">
        <v>2.0926756352765321</v>
      </c>
      <c r="L8" s="256">
        <v>0.45051809581018171</v>
      </c>
      <c r="M8" s="255">
        <f>L8/K8-1</f>
        <v>-0.78471670993070597</v>
      </c>
      <c r="N8" s="256">
        <v>1.6876854599406528</v>
      </c>
      <c r="O8" s="256">
        <v>0.5716393140328232</v>
      </c>
      <c r="P8" s="255">
        <f>O8/N8-1</f>
        <v>-0.66128800205879312</v>
      </c>
      <c r="Q8" s="256">
        <v>1.2571707555230074</v>
      </c>
      <c r="R8" s="256">
        <v>0.53430479659987862</v>
      </c>
      <c r="S8" s="255">
        <f>R8/Q8-1</f>
        <v>-0.57499425256865966</v>
      </c>
      <c r="T8" s="90">
        <v>0.55363321799307963</v>
      </c>
      <c r="U8" s="90">
        <v>2.4289985052316889</v>
      </c>
      <c r="V8" s="255">
        <f>U8/T8-1</f>
        <v>3.3873785500747378</v>
      </c>
    </row>
    <row r="9" spans="3:22" ht="15" customHeight="1">
      <c r="C9" s="454" t="s">
        <v>284</v>
      </c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</row>
    <row r="10" spans="3:22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O10" s="258"/>
      <c r="U10"/>
    </row>
    <row r="11" spans="3:22">
      <c r="U11"/>
    </row>
    <row r="12" spans="3:22" ht="18" customHeight="1">
      <c r="C12" s="427" t="s">
        <v>289</v>
      </c>
      <c r="D12" s="427"/>
      <c r="E12" s="427"/>
      <c r="F12" s="427"/>
      <c r="G12" s="427"/>
      <c r="H12" s="427"/>
      <c r="Q12" s="254"/>
      <c r="R12" s="254"/>
      <c r="S12" s="254"/>
      <c r="U12"/>
    </row>
    <row r="13" spans="3:22" ht="15" customHeight="1">
      <c r="C13" s="245"/>
      <c r="D13" s="7">
        <v>2009</v>
      </c>
      <c r="E13" s="7" t="s">
        <v>307</v>
      </c>
      <c r="F13" s="8" t="s">
        <v>275</v>
      </c>
      <c r="G13" s="7" t="s">
        <v>1</v>
      </c>
      <c r="H13" s="8" t="s">
        <v>108</v>
      </c>
      <c r="I13"/>
      <c r="J13"/>
      <c r="Q13" s="254"/>
      <c r="R13" s="254"/>
      <c r="S13" s="254"/>
      <c r="T13" s="254"/>
    </row>
    <row r="14" spans="3:22" ht="15" customHeight="1">
      <c r="C14" s="245" t="s">
        <v>317</v>
      </c>
      <c r="D14" s="7"/>
      <c r="E14" s="263">
        <f>SUM(E15:E16)</f>
        <v>11.918181818181818</v>
      </c>
      <c r="F14" s="7"/>
      <c r="G14" s="263">
        <f>SUM(G15:G16)</f>
        <v>29.110612855007474</v>
      </c>
      <c r="H14" s="7"/>
      <c r="I14"/>
      <c r="J14"/>
      <c r="Q14" s="254"/>
      <c r="R14" s="254"/>
      <c r="S14" s="254"/>
      <c r="T14" s="254"/>
    </row>
    <row r="15" spans="3:22" ht="15" customHeight="1">
      <c r="C15" s="264" t="s">
        <v>308</v>
      </c>
      <c r="D15" s="261" t="s">
        <v>89</v>
      </c>
      <c r="E15" s="90">
        <v>4.5545454545454547</v>
      </c>
      <c r="F15" s="255" t="str">
        <f>IFERROR(E15/D15-1,"-")</f>
        <v>-</v>
      </c>
      <c r="G15" s="90">
        <v>8.4080717488789229</v>
      </c>
      <c r="H15" s="255" t="s">
        <v>89</v>
      </c>
      <c r="I15"/>
      <c r="J15"/>
      <c r="Q15" s="254"/>
      <c r="R15" s="254"/>
      <c r="S15" s="254"/>
      <c r="T15" s="254"/>
    </row>
    <row r="16" spans="3:22" ht="15" customHeight="1">
      <c r="C16" s="264" t="s">
        <v>309</v>
      </c>
      <c r="D16" s="261" t="s">
        <v>89</v>
      </c>
      <c r="E16" s="90">
        <v>7.3636363636363633</v>
      </c>
      <c r="F16" s="255" t="str">
        <f t="shared" ref="F16:F24" si="1">IFERROR(E16/D16-1,"-")</f>
        <v>-</v>
      </c>
      <c r="G16" s="90">
        <v>20.70254110612855</v>
      </c>
      <c r="H16" s="255" t="s">
        <v>89</v>
      </c>
      <c r="I16"/>
      <c r="J16"/>
      <c r="Q16" s="254"/>
      <c r="R16" s="254"/>
      <c r="S16" s="254"/>
      <c r="T16" s="254"/>
    </row>
    <row r="17" spans="3:20" ht="15" customHeight="1">
      <c r="C17" s="245" t="s">
        <v>318</v>
      </c>
      <c r="D17" s="7"/>
      <c r="E17" s="263">
        <f>SUM(E18:E19)</f>
        <v>56.927272727272722</v>
      </c>
      <c r="F17" s="7"/>
      <c r="G17" s="263">
        <f>SUM(G18:G19)</f>
        <v>43.124065769805675</v>
      </c>
      <c r="H17" s="7"/>
      <c r="I17"/>
      <c r="J17"/>
      <c r="Q17" s="254"/>
      <c r="R17" s="254"/>
      <c r="S17" s="254"/>
      <c r="T17" s="254"/>
    </row>
    <row r="18" spans="3:20" ht="15" customHeight="1">
      <c r="C18" s="264" t="s">
        <v>310</v>
      </c>
      <c r="D18" s="261" t="s">
        <v>89</v>
      </c>
      <c r="E18" s="90">
        <v>40.163636363636364</v>
      </c>
      <c r="F18" s="255" t="str">
        <f t="shared" si="1"/>
        <v>-</v>
      </c>
      <c r="G18" s="90">
        <v>32.137518684603883</v>
      </c>
      <c r="H18" s="255" t="s">
        <v>89</v>
      </c>
      <c r="I18"/>
      <c r="J18"/>
      <c r="Q18" s="254"/>
      <c r="R18" s="254"/>
      <c r="S18" s="254"/>
      <c r="T18" s="254"/>
    </row>
    <row r="19" spans="3:20" ht="15" customHeight="1">
      <c r="C19" s="264" t="s">
        <v>311</v>
      </c>
      <c r="D19" s="261" t="s">
        <v>89</v>
      </c>
      <c r="E19" s="90">
        <v>16.763636363636362</v>
      </c>
      <c r="F19" s="255" t="str">
        <f t="shared" si="1"/>
        <v>-</v>
      </c>
      <c r="G19" s="90">
        <v>10.986547085201794</v>
      </c>
      <c r="H19" s="255" t="s">
        <v>89</v>
      </c>
      <c r="I19"/>
      <c r="J19"/>
      <c r="Q19" s="254"/>
      <c r="R19" s="254"/>
      <c r="S19" s="254"/>
      <c r="T19" s="254"/>
    </row>
    <row r="20" spans="3:20" ht="15" customHeight="1">
      <c r="C20" s="245" t="s">
        <v>319</v>
      </c>
      <c r="D20" s="7"/>
      <c r="E20" s="263">
        <f>SUM(E21:E23)</f>
        <v>26.545454545454547</v>
      </c>
      <c r="F20" s="7"/>
      <c r="G20" s="263">
        <f>SUM(G21:G23)</f>
        <v>24.140508221225708</v>
      </c>
      <c r="H20" s="7"/>
      <c r="I20"/>
      <c r="J20"/>
      <c r="Q20" s="254"/>
      <c r="R20" s="254"/>
      <c r="S20" s="254"/>
      <c r="T20" s="254"/>
    </row>
    <row r="21" spans="3:20" ht="15" customHeight="1">
      <c r="C21" s="264" t="s">
        <v>312</v>
      </c>
      <c r="D21" s="261" t="s">
        <v>89</v>
      </c>
      <c r="E21" s="90">
        <v>1.6090909090909091</v>
      </c>
      <c r="F21" s="255" t="str">
        <f t="shared" si="1"/>
        <v>-</v>
      </c>
      <c r="G21" s="90">
        <v>1.5321375186846038</v>
      </c>
      <c r="H21" s="255" t="s">
        <v>89</v>
      </c>
      <c r="Q21" s="254"/>
      <c r="R21" s="254"/>
      <c r="S21" s="254"/>
      <c r="T21" s="254"/>
    </row>
    <row r="22" spans="3:20" ht="15" customHeight="1">
      <c r="C22" s="264" t="s">
        <v>313</v>
      </c>
      <c r="D22" s="261" t="s">
        <v>89</v>
      </c>
      <c r="E22" s="90">
        <v>20.918181818181818</v>
      </c>
      <c r="F22" s="255" t="str">
        <f t="shared" si="1"/>
        <v>-</v>
      </c>
      <c r="G22" s="90">
        <v>14.461883408071749</v>
      </c>
      <c r="H22" s="255" t="s">
        <v>89</v>
      </c>
      <c r="Q22" s="254"/>
      <c r="R22" s="254"/>
      <c r="S22" s="254"/>
      <c r="T22" s="254"/>
    </row>
    <row r="23" spans="3:20" ht="15" customHeight="1">
      <c r="C23" s="264" t="s">
        <v>314</v>
      </c>
      <c r="D23" s="261" t="s">
        <v>89</v>
      </c>
      <c r="E23" s="90">
        <v>4.0181818181818185</v>
      </c>
      <c r="F23" s="255" t="str">
        <f t="shared" si="1"/>
        <v>-</v>
      </c>
      <c r="G23" s="90">
        <v>8.1464872944693578</v>
      </c>
      <c r="H23" s="255" t="s">
        <v>89</v>
      </c>
      <c r="Q23" s="254"/>
      <c r="R23" s="254"/>
      <c r="S23" s="254"/>
      <c r="T23" s="254"/>
    </row>
    <row r="24" spans="3:20" ht="15" customHeight="1">
      <c r="C24" s="259" t="s">
        <v>62</v>
      </c>
      <c r="D24" s="261" t="s">
        <v>89</v>
      </c>
      <c r="E24" s="90">
        <v>4.6090909090909093</v>
      </c>
      <c r="F24" s="255" t="str">
        <f t="shared" si="1"/>
        <v>-</v>
      </c>
      <c r="G24" s="90">
        <v>3.6248131539611359</v>
      </c>
      <c r="H24" s="255" t="s">
        <v>89</v>
      </c>
    </row>
    <row r="25" spans="3:20" ht="36.75" customHeight="1">
      <c r="C25" s="454" t="s">
        <v>315</v>
      </c>
      <c r="D25" s="454"/>
      <c r="E25" s="454"/>
      <c r="F25" s="454"/>
      <c r="G25" s="454"/>
      <c r="H25" s="454"/>
      <c r="Q25" s="254"/>
      <c r="R25" s="254"/>
      <c r="S25" s="254"/>
      <c r="T25" s="254"/>
    </row>
    <row r="26" spans="3:20" ht="36.75" customHeight="1">
      <c r="C26" s="265"/>
      <c r="D26" s="265"/>
      <c r="E26" s="265"/>
      <c r="F26" s="265"/>
      <c r="G26" s="265"/>
      <c r="H26" s="265"/>
      <c r="Q26" s="254"/>
      <c r="R26" s="254"/>
      <c r="S26" s="254"/>
      <c r="T26" s="254"/>
    </row>
    <row r="27" spans="3:20" ht="18" customHeight="1">
      <c r="C27" s="427" t="s">
        <v>320</v>
      </c>
      <c r="D27" s="427"/>
      <c r="E27" s="427"/>
      <c r="F27" s="427"/>
      <c r="G27" s="427"/>
      <c r="H27" s="427"/>
      <c r="Q27" s="254"/>
      <c r="R27" s="254"/>
      <c r="S27" s="254"/>
      <c r="T27" s="254"/>
    </row>
    <row r="28" spans="3:20" ht="36.75" customHeight="1">
      <c r="C28" s="245"/>
      <c r="D28" s="7">
        <v>2009</v>
      </c>
      <c r="E28" s="7">
        <v>2010</v>
      </c>
      <c r="F28" s="8" t="s">
        <v>275</v>
      </c>
      <c r="G28" s="7" t="s">
        <v>1</v>
      </c>
      <c r="H28" s="8" t="s">
        <v>108</v>
      </c>
      <c r="Q28" s="254"/>
      <c r="R28" s="254"/>
      <c r="S28" s="254"/>
      <c r="T28" s="254"/>
    </row>
    <row r="29" spans="3:20" ht="15" customHeight="1">
      <c r="C29" s="259" t="s">
        <v>321</v>
      </c>
      <c r="D29" s="261" t="s">
        <v>89</v>
      </c>
      <c r="E29" s="261" t="s">
        <v>89</v>
      </c>
      <c r="F29" s="255" t="str">
        <f>IFERROR(E29/D29-1,"-")</f>
        <v>-</v>
      </c>
      <c r="G29" s="256">
        <v>42.077727952167415</v>
      </c>
      <c r="H29" s="255" t="s">
        <v>89</v>
      </c>
      <c r="Q29" s="254"/>
      <c r="R29" s="254"/>
      <c r="S29" s="254"/>
      <c r="T29" s="254"/>
    </row>
    <row r="30" spans="3:20" ht="15" customHeight="1">
      <c r="C30" s="259" t="s">
        <v>322</v>
      </c>
      <c r="D30" s="261" t="s">
        <v>89</v>
      </c>
      <c r="E30" s="261" t="s">
        <v>89</v>
      </c>
      <c r="F30" s="255" t="str">
        <f t="shared" ref="F30:F32" si="2">IFERROR(E30/D30-1,"-")</f>
        <v>-</v>
      </c>
      <c r="G30" s="256">
        <v>46.150971599402091</v>
      </c>
      <c r="H30" s="255" t="s">
        <v>89</v>
      </c>
      <c r="Q30" s="254"/>
      <c r="R30" s="254"/>
      <c r="S30" s="254"/>
      <c r="T30" s="254"/>
    </row>
    <row r="31" spans="3:20" ht="15" customHeight="1">
      <c r="C31" s="259" t="s">
        <v>323</v>
      </c>
      <c r="D31" s="261" t="s">
        <v>89</v>
      </c>
      <c r="E31" s="261" t="s">
        <v>89</v>
      </c>
      <c r="F31" s="255" t="str">
        <f t="shared" si="2"/>
        <v>-</v>
      </c>
      <c r="G31" s="256">
        <v>8.1464872944693578</v>
      </c>
      <c r="H31" s="255" t="s">
        <v>89</v>
      </c>
      <c r="Q31" s="254"/>
      <c r="R31" s="254"/>
      <c r="S31" s="254"/>
      <c r="T31" s="254"/>
    </row>
    <row r="32" spans="3:20" ht="15" customHeight="1">
      <c r="C32" s="259" t="s">
        <v>324</v>
      </c>
      <c r="D32" s="261" t="s">
        <v>89</v>
      </c>
      <c r="E32" s="261" t="s">
        <v>89</v>
      </c>
      <c r="F32" s="255" t="str">
        <f t="shared" si="2"/>
        <v>-</v>
      </c>
      <c r="G32" s="256">
        <v>3.6248131539611359</v>
      </c>
      <c r="H32" s="255" t="s">
        <v>89</v>
      </c>
      <c r="Q32" s="254"/>
      <c r="R32" s="254"/>
      <c r="S32" s="254"/>
      <c r="T32" s="254"/>
    </row>
    <row r="33" spans="3:25" ht="36.75" customHeight="1">
      <c r="C33" s="454" t="s">
        <v>325</v>
      </c>
      <c r="D33" s="454"/>
      <c r="E33" s="454"/>
      <c r="F33" s="454"/>
      <c r="G33" s="454"/>
      <c r="H33" s="454"/>
      <c r="Q33" s="254"/>
      <c r="R33" s="254"/>
      <c r="S33" s="254"/>
      <c r="T33" s="254"/>
    </row>
    <row r="34" spans="3:25" ht="36.75" customHeight="1">
      <c r="C34" s="265"/>
      <c r="D34" s="265"/>
      <c r="E34" s="265"/>
      <c r="F34" s="265"/>
      <c r="G34" s="265"/>
      <c r="H34" s="265"/>
      <c r="Q34" s="254"/>
      <c r="R34" s="254"/>
      <c r="S34" s="254"/>
      <c r="T34" s="254"/>
    </row>
    <row r="35" spans="3:25" ht="18" customHeight="1">
      <c r="C35" s="427" t="s">
        <v>296</v>
      </c>
      <c r="D35" s="427"/>
      <c r="E35" s="427"/>
      <c r="F35" s="427"/>
      <c r="G35" s="427"/>
      <c r="H35" s="427"/>
      <c r="Q35" s="254"/>
      <c r="R35" s="254"/>
      <c r="S35" s="254"/>
      <c r="T35" s="254"/>
    </row>
    <row r="36" spans="3:25" ht="36.75" customHeight="1">
      <c r="C36" s="245"/>
      <c r="D36" s="7">
        <v>2009</v>
      </c>
      <c r="E36" s="7">
        <v>2010</v>
      </c>
      <c r="F36" s="8" t="s">
        <v>275</v>
      </c>
      <c r="G36" s="7" t="s">
        <v>1</v>
      </c>
      <c r="H36" s="8" t="s">
        <v>108</v>
      </c>
      <c r="Q36" s="254"/>
      <c r="R36" s="254"/>
      <c r="S36" s="254"/>
      <c r="T36" s="254"/>
    </row>
    <row r="37" spans="3:25" ht="19.5" customHeight="1">
      <c r="C37" s="245" t="s">
        <v>317</v>
      </c>
      <c r="D37" s="7"/>
      <c r="E37" s="7"/>
      <c r="F37" s="7"/>
      <c r="G37" s="263">
        <f>SUM(G38:G39)</f>
        <v>27.840059790732436</v>
      </c>
      <c r="H37" s="255" t="s">
        <v>89</v>
      </c>
      <c r="Q37" s="254"/>
      <c r="R37" s="254"/>
      <c r="S37" s="254"/>
      <c r="T37" s="254"/>
    </row>
    <row r="38" spans="3:25" s="267" customFormat="1" ht="15" customHeight="1">
      <c r="C38" s="264" t="s">
        <v>326</v>
      </c>
      <c r="D38" s="266"/>
      <c r="E38" s="266"/>
      <c r="F38" s="255"/>
      <c r="G38" s="256">
        <v>8.2959641255605376</v>
      </c>
      <c r="H38" s="255" t="s">
        <v>89</v>
      </c>
      <c r="I38" s="266"/>
      <c r="M38" s="254"/>
      <c r="N38" s="254"/>
      <c r="W38" s="254"/>
      <c r="X38" s="254"/>
      <c r="Y38" s="254"/>
    </row>
    <row r="39" spans="3:25" s="267" customFormat="1" ht="15" customHeight="1">
      <c r="C39" s="264" t="s">
        <v>327</v>
      </c>
      <c r="D39" s="266"/>
      <c r="E39" s="266"/>
      <c r="F39" s="255"/>
      <c r="G39" s="256">
        <v>19.544095665171898</v>
      </c>
      <c r="H39" s="255" t="s">
        <v>89</v>
      </c>
      <c r="I39" s="266"/>
      <c r="M39" s="254"/>
      <c r="N39" s="254"/>
      <c r="W39" s="254"/>
      <c r="X39" s="254"/>
      <c r="Y39" s="254"/>
    </row>
    <row r="40" spans="3:25" s="267" customFormat="1" ht="15" customHeight="1">
      <c r="C40" s="245" t="s">
        <v>318</v>
      </c>
      <c r="D40" s="268"/>
      <c r="E40" s="268"/>
      <c r="F40" s="255"/>
      <c r="G40" s="269">
        <f>SUM(G41:G42)</f>
        <v>41.890881913303438</v>
      </c>
      <c r="H40" s="255" t="s">
        <v>89</v>
      </c>
      <c r="I40" s="266"/>
      <c r="M40" s="254"/>
      <c r="N40" s="254"/>
      <c r="W40" s="254"/>
      <c r="X40" s="254"/>
      <c r="Y40" s="254"/>
    </row>
    <row r="41" spans="3:25" s="267" customFormat="1" ht="15" customHeight="1">
      <c r="C41" s="264" t="s">
        <v>328</v>
      </c>
      <c r="D41" s="266"/>
      <c r="E41" s="266"/>
      <c r="F41" s="255"/>
      <c r="G41" s="256">
        <v>29.895366218236173</v>
      </c>
      <c r="H41" s="255" t="s">
        <v>89</v>
      </c>
      <c r="M41" s="254"/>
      <c r="N41" s="254"/>
      <c r="W41" s="254"/>
      <c r="X41" s="254"/>
      <c r="Y41" s="254"/>
    </row>
    <row r="42" spans="3:25" s="267" customFormat="1" ht="15" customHeight="1">
      <c r="C42" s="264" t="s">
        <v>329</v>
      </c>
      <c r="D42" s="265"/>
      <c r="E42" s="265"/>
      <c r="F42" s="255"/>
      <c r="G42" s="256">
        <v>11.995515695067265</v>
      </c>
      <c r="H42" s="255" t="s">
        <v>89</v>
      </c>
      <c r="M42" s="254"/>
      <c r="N42" s="254"/>
      <c r="W42" s="254"/>
      <c r="X42" s="254"/>
      <c r="Y42" s="254"/>
    </row>
    <row r="43" spans="3:25" s="267" customFormat="1" ht="15" customHeight="1">
      <c r="C43" s="245" t="s">
        <v>330</v>
      </c>
      <c r="D43" s="268"/>
      <c r="E43" s="268"/>
      <c r="F43" s="255"/>
      <c r="G43" s="269">
        <f>SUM(G44:G46)</f>
        <v>12.03288490284006</v>
      </c>
      <c r="H43" s="255" t="s">
        <v>89</v>
      </c>
      <c r="M43" s="254"/>
      <c r="N43" s="254"/>
      <c r="W43" s="254"/>
      <c r="X43" s="254"/>
      <c r="Y43" s="254"/>
    </row>
    <row r="44" spans="3:25" s="267" customFormat="1" ht="15" customHeight="1">
      <c r="C44" s="264" t="s">
        <v>331</v>
      </c>
      <c r="D44" s="266"/>
      <c r="E44" s="266"/>
      <c r="F44" s="255"/>
      <c r="G44" s="256">
        <v>2.7279521674140508</v>
      </c>
      <c r="H44" s="255" t="s">
        <v>89</v>
      </c>
      <c r="M44" s="254"/>
      <c r="N44" s="254"/>
      <c r="W44" s="265"/>
      <c r="X44" s="265"/>
    </row>
    <row r="45" spans="3:25" ht="15" customHeight="1">
      <c r="C45" s="264" t="s">
        <v>332</v>
      </c>
      <c r="F45" s="255"/>
      <c r="G45" s="256">
        <v>6.1659192825112106</v>
      </c>
      <c r="H45" s="255" t="s">
        <v>89</v>
      </c>
      <c r="Q45" s="254"/>
      <c r="R45" s="254"/>
      <c r="S45" s="254"/>
      <c r="T45" s="254"/>
      <c r="W45" s="270"/>
      <c r="X45" s="270"/>
    </row>
    <row r="46" spans="3:25" ht="15" customHeight="1">
      <c r="C46" s="264" t="s">
        <v>333</v>
      </c>
      <c r="D46" s="265"/>
      <c r="E46" s="265"/>
      <c r="F46" s="255"/>
      <c r="G46" s="256">
        <v>3.1390134529147984</v>
      </c>
      <c r="H46" s="255" t="s">
        <v>89</v>
      </c>
      <c r="Q46" s="254"/>
      <c r="R46" s="254"/>
      <c r="S46" s="254"/>
      <c r="T46" s="254"/>
      <c r="W46" s="270"/>
      <c r="X46" s="270"/>
    </row>
    <row r="47" spans="3:25" s="267" customFormat="1" ht="15" customHeight="1">
      <c r="C47" s="252" t="s">
        <v>334</v>
      </c>
      <c r="D47" s="266"/>
      <c r="E47" s="266"/>
      <c r="F47" s="255"/>
      <c r="G47" s="256">
        <v>0.7847533632286996</v>
      </c>
      <c r="H47" s="255" t="s">
        <v>89</v>
      </c>
      <c r="M47" s="254"/>
      <c r="N47" s="254"/>
      <c r="W47" s="265"/>
      <c r="X47" s="265"/>
    </row>
    <row r="48" spans="3:25" ht="15" customHeight="1">
      <c r="C48" s="252" t="s">
        <v>335</v>
      </c>
      <c r="F48" s="255"/>
      <c r="G48" s="256">
        <v>1.9805680119581466</v>
      </c>
      <c r="H48" s="255" t="s">
        <v>89</v>
      </c>
    </row>
    <row r="49" spans="3:24">
      <c r="C49" s="252" t="s">
        <v>336</v>
      </c>
      <c r="F49" s="255"/>
      <c r="G49" s="256">
        <v>4.5590433482810164</v>
      </c>
      <c r="H49" s="255" t="s">
        <v>89</v>
      </c>
    </row>
    <row r="50" spans="3:24" s="267" customFormat="1" ht="15" customHeight="1">
      <c r="C50" s="252" t="s">
        <v>185</v>
      </c>
      <c r="D50" s="266"/>
      <c r="E50" s="266"/>
      <c r="F50" s="255"/>
      <c r="G50" s="256">
        <v>7.5112107623318387</v>
      </c>
      <c r="H50" s="255" t="s">
        <v>89</v>
      </c>
      <c r="M50" s="254"/>
      <c r="N50" s="254"/>
      <c r="W50" s="265"/>
      <c r="X50" s="265"/>
    </row>
    <row r="51" spans="3:24">
      <c r="C51" s="252" t="s">
        <v>337</v>
      </c>
      <c r="F51" s="255"/>
      <c r="G51" s="256">
        <v>0.63527653213751867</v>
      </c>
      <c r="H51" s="255" t="s">
        <v>89</v>
      </c>
    </row>
    <row r="52" spans="3:24">
      <c r="C52" s="252" t="s">
        <v>338</v>
      </c>
      <c r="F52" s="255"/>
      <c r="G52" s="256">
        <v>0.5605381165919282</v>
      </c>
      <c r="H52" s="255" t="s">
        <v>89</v>
      </c>
    </row>
    <row r="53" spans="3:24">
      <c r="C53" s="252" t="s">
        <v>339</v>
      </c>
      <c r="F53" s="255"/>
      <c r="G53" s="256">
        <v>0.22421524663677131</v>
      </c>
      <c r="H53" s="255" t="s">
        <v>89</v>
      </c>
    </row>
    <row r="54" spans="3:24">
      <c r="C54" s="252" t="s">
        <v>62</v>
      </c>
      <c r="F54" s="255"/>
      <c r="G54" s="256">
        <v>1.9805680119581466</v>
      </c>
      <c r="H54" s="255" t="s">
        <v>89</v>
      </c>
    </row>
    <row r="55" spans="3:24" ht="27" customHeight="1">
      <c r="C55" s="454" t="s">
        <v>325</v>
      </c>
      <c r="D55" s="454"/>
      <c r="E55" s="454"/>
      <c r="F55" s="454"/>
      <c r="G55" s="454"/>
      <c r="H55" s="454"/>
    </row>
    <row r="59" spans="3:24" ht="18" customHeight="1">
      <c r="C59" s="427" t="s">
        <v>296</v>
      </c>
      <c r="D59" s="427"/>
      <c r="E59" s="427"/>
      <c r="F59" s="427"/>
      <c r="G59" s="427"/>
      <c r="H59" s="427"/>
    </row>
    <row r="60" spans="3:24">
      <c r="C60" s="245"/>
      <c r="D60" s="7">
        <v>2009</v>
      </c>
      <c r="E60" s="7">
        <v>2010</v>
      </c>
      <c r="F60" s="8" t="s">
        <v>275</v>
      </c>
      <c r="G60" s="7" t="s">
        <v>1</v>
      </c>
      <c r="H60" s="8" t="s">
        <v>108</v>
      </c>
    </row>
    <row r="61" spans="3:24" ht="15.75">
      <c r="C61" s="259" t="s">
        <v>321</v>
      </c>
      <c r="D61" s="266"/>
      <c r="E61" s="266"/>
      <c r="F61" s="255"/>
      <c r="G61" s="256">
        <v>40.91928251121076</v>
      </c>
      <c r="H61" s="255" t="s">
        <v>89</v>
      </c>
    </row>
    <row r="62" spans="3:24" ht="15.75">
      <c r="C62" s="259" t="s">
        <v>340</v>
      </c>
      <c r="D62" s="266"/>
      <c r="E62" s="266"/>
      <c r="F62" s="255"/>
      <c r="G62" s="256">
        <v>37.705530642750375</v>
      </c>
      <c r="H62" s="255" t="s">
        <v>89</v>
      </c>
    </row>
    <row r="63" spans="3:24" ht="15.75">
      <c r="C63" s="259" t="s">
        <v>341</v>
      </c>
      <c r="D63" s="266"/>
      <c r="E63" s="266"/>
      <c r="F63" s="255"/>
      <c r="G63" s="256">
        <v>3.1390134529147984</v>
      </c>
      <c r="H63" s="255" t="s">
        <v>89</v>
      </c>
    </row>
    <row r="64" spans="3:24" ht="15.75">
      <c r="C64" s="259" t="s">
        <v>334</v>
      </c>
      <c r="D64" s="266"/>
      <c r="E64" s="266"/>
      <c r="F64" s="255"/>
      <c r="G64" s="256">
        <v>0.7847533632286996</v>
      </c>
      <c r="H64" s="255" t="s">
        <v>89</v>
      </c>
    </row>
    <row r="65" spans="3:8" ht="15.75">
      <c r="C65" s="259" t="s">
        <v>335</v>
      </c>
      <c r="D65" s="266"/>
      <c r="E65" s="266"/>
      <c r="F65" s="255"/>
      <c r="G65" s="256">
        <v>1.9805680119581466</v>
      </c>
      <c r="H65" s="255" t="s">
        <v>89</v>
      </c>
    </row>
    <row r="66" spans="3:8" ht="15.75">
      <c r="C66" s="259" t="s">
        <v>336</v>
      </c>
      <c r="D66" s="266"/>
      <c r="E66" s="266"/>
      <c r="F66" s="255"/>
      <c r="G66" s="256">
        <v>4.5590433482810164</v>
      </c>
      <c r="H66" s="255" t="s">
        <v>89</v>
      </c>
    </row>
    <row r="67" spans="3:8" ht="15.75">
      <c r="C67" s="259" t="s">
        <v>185</v>
      </c>
      <c r="D67" s="266"/>
      <c r="E67" s="266"/>
      <c r="F67" s="255"/>
      <c r="G67" s="256">
        <v>7.5112107623318387</v>
      </c>
      <c r="H67" s="255" t="s">
        <v>89</v>
      </c>
    </row>
    <row r="68" spans="3:8" ht="15.75">
      <c r="C68" s="259" t="s">
        <v>337</v>
      </c>
      <c r="D68" s="266"/>
      <c r="E68" s="266"/>
      <c r="F68" s="255"/>
      <c r="G68" s="256">
        <v>0.63527653213751867</v>
      </c>
      <c r="H68" s="255" t="s">
        <v>89</v>
      </c>
    </row>
    <row r="69" spans="3:8" ht="15.75">
      <c r="C69" s="259" t="s">
        <v>338</v>
      </c>
      <c r="D69" s="266"/>
      <c r="E69" s="266"/>
      <c r="F69" s="255"/>
      <c r="G69" s="256">
        <v>0.5605381165919282</v>
      </c>
      <c r="H69" s="255" t="s">
        <v>89</v>
      </c>
    </row>
    <row r="70" spans="3:8" ht="15.75">
      <c r="C70" s="259" t="s">
        <v>339</v>
      </c>
      <c r="D70" s="266"/>
      <c r="E70" s="266"/>
      <c r="F70" s="255"/>
      <c r="G70" s="256">
        <v>0.22421524663677131</v>
      </c>
      <c r="H70" s="255" t="s">
        <v>89</v>
      </c>
    </row>
    <row r="71" spans="3:8" ht="15.75">
      <c r="C71" s="259" t="s">
        <v>62</v>
      </c>
      <c r="D71" s="266"/>
      <c r="E71" s="266"/>
      <c r="F71" s="255"/>
      <c r="G71" s="256">
        <v>1.9805680119581466</v>
      </c>
      <c r="H71" s="255" t="s">
        <v>89</v>
      </c>
    </row>
    <row r="72" spans="3:8" ht="30" customHeight="1">
      <c r="C72" s="454" t="s">
        <v>325</v>
      </c>
      <c r="D72" s="454"/>
      <c r="E72" s="454"/>
      <c r="F72" s="454"/>
      <c r="G72" s="454"/>
      <c r="H72" s="454"/>
    </row>
    <row r="73" spans="3:8">
      <c r="G73" s="271">
        <f>G64+G65+G66+G67+G68+G69+G70</f>
        <v>16.255605381165918</v>
      </c>
    </row>
  </sheetData>
  <mergeCells count="10">
    <mergeCell ref="C35:H35"/>
    <mergeCell ref="C55:H55"/>
    <mergeCell ref="C59:H59"/>
    <mergeCell ref="C72:H72"/>
    <mergeCell ref="C3:V3"/>
    <mergeCell ref="C9:V9"/>
    <mergeCell ref="C12:H12"/>
    <mergeCell ref="C25:H25"/>
    <mergeCell ref="C27:H27"/>
    <mergeCell ref="C33:H3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0" orientation="landscape" r:id="rId1"/>
  <headerFooter>
    <oddHeader>&amp;L&amp;G&amp;CEncuesta de Turismo Receptivo&amp;RAño 2011</oddHeader>
    <oddFooter>&amp;LTurismo de Tenerife&amp;R&amp;P</oddFooter>
  </headerFooter>
  <rowBreaks count="1" manualBreakCount="1">
    <brk id="33" min="2" max="21" man="1"/>
  </rowBreaks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1:V23"/>
  <sheetViews>
    <sheetView showGridLines="0" zoomScaleNormal="100" workbookViewId="0"/>
  </sheetViews>
  <sheetFormatPr baseColWidth="10" defaultRowHeight="12.75"/>
  <cols>
    <col min="1" max="2" width="14.85546875" customWidth="1"/>
    <col min="3" max="3" width="33.140625" customWidth="1"/>
    <col min="4" max="10" width="9.7109375" customWidth="1"/>
    <col min="11" max="13" width="11.42578125" hidden="1" customWidth="1"/>
    <col min="14" max="14" width="13.7109375" hidden="1" customWidth="1"/>
    <col min="15" max="19" width="11.42578125" hidden="1" customWidth="1"/>
    <col min="20" max="21" width="13.85546875" bestFit="1" customWidth="1"/>
  </cols>
  <sheetData>
    <row r="1" spans="3:22" ht="33" customHeight="1"/>
    <row r="2" spans="3:22" ht="33" customHeight="1"/>
    <row r="3" spans="3:22" ht="38.25" customHeight="1">
      <c r="C3" s="436" t="s">
        <v>342</v>
      </c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</row>
    <row r="4" spans="3:2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94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272" t="s">
        <v>83</v>
      </c>
      <c r="D5" s="273">
        <v>76.453488372093005</v>
      </c>
      <c r="E5" s="273">
        <v>81.16343490304709</v>
      </c>
      <c r="F5" s="273">
        <v>79.894179894179899</v>
      </c>
      <c r="G5" s="273">
        <v>75.925925925925924</v>
      </c>
      <c r="H5" s="274">
        <f t="shared" ref="H5:J20" si="0">E5/D5-1</f>
        <v>6.1605384283201836E-2</v>
      </c>
      <c r="I5" s="274">
        <f t="shared" si="0"/>
        <v>-1.5638261372049711E-2</v>
      </c>
      <c r="J5" s="274">
        <f t="shared" si="0"/>
        <v>-4.9668874172185573E-2</v>
      </c>
      <c r="K5" s="273">
        <v>75.545851528384276</v>
      </c>
      <c r="L5" s="273">
        <v>79.372197309417047</v>
      </c>
      <c r="M5" s="274">
        <f t="shared" ref="M5:M19" si="1">L5/K5-1</f>
        <v>5.0649316985925008E-2</v>
      </c>
      <c r="N5" s="273">
        <v>73.480662983425418</v>
      </c>
      <c r="O5" s="273">
        <v>81.25</v>
      </c>
      <c r="P5" s="274">
        <f>O5/N5-1</f>
        <v>0.10573308270676685</v>
      </c>
      <c r="Q5" s="273">
        <v>78.32167832167832</v>
      </c>
      <c r="R5" s="273">
        <v>81.684981684981679</v>
      </c>
      <c r="S5" s="274">
        <f>R5/Q5-1</f>
        <v>4.2942176870748305E-2</v>
      </c>
      <c r="T5" s="273">
        <v>72.916666666666671</v>
      </c>
      <c r="U5" s="273">
        <v>73.86363636363636</v>
      </c>
      <c r="V5" s="274">
        <f>U5/T5-1</f>
        <v>1.298701298701288E-2</v>
      </c>
    </row>
    <row r="6" spans="3:22" ht="15" customHeight="1">
      <c r="C6" s="272" t="s">
        <v>77</v>
      </c>
      <c r="D6" s="273">
        <v>78.679653679653697</v>
      </c>
      <c r="E6" s="273">
        <v>78.890876565295173</v>
      </c>
      <c r="F6" s="273">
        <v>74.149659863945573</v>
      </c>
      <c r="G6" s="273">
        <v>73.56435643564356</v>
      </c>
      <c r="H6" s="274">
        <f t="shared" si="0"/>
        <v>2.684593484631792E-3</v>
      </c>
      <c r="I6" s="274">
        <f t="shared" si="0"/>
        <v>-6.0098415783547132E-2</v>
      </c>
      <c r="J6" s="274">
        <f t="shared" si="0"/>
        <v>-7.8935416477426967E-3</v>
      </c>
      <c r="K6" s="273">
        <v>78.067885117493475</v>
      </c>
      <c r="L6" s="273">
        <v>74.500475737392961</v>
      </c>
      <c r="M6" s="274">
        <f>L6/K6-1</f>
        <v>-4.5696247243428023E-2</v>
      </c>
      <c r="N6" s="273">
        <v>77.246376811594203</v>
      </c>
      <c r="O6" s="273">
        <v>76.2214983713355</v>
      </c>
      <c r="P6" s="274">
        <f>O6/N6-1</f>
        <v>-1.3267657106538544E-2</v>
      </c>
      <c r="Q6" s="273">
        <v>75.515818431911967</v>
      </c>
      <c r="R6" s="273">
        <v>75.272161741835149</v>
      </c>
      <c r="S6" s="274">
        <f>R6/Q6-1</f>
        <v>-3.2265649123105478E-3</v>
      </c>
      <c r="T6" s="273">
        <v>75.897435897435898</v>
      </c>
      <c r="U6" s="273">
        <v>76.506024096385545</v>
      </c>
      <c r="V6" s="274">
        <f>U6/T6-1</f>
        <v>8.0185607294041006E-3</v>
      </c>
    </row>
    <row r="7" spans="3:22" ht="15" customHeight="1">
      <c r="C7" s="275" t="s">
        <v>74</v>
      </c>
      <c r="D7" s="276">
        <v>78.523489932885894</v>
      </c>
      <c r="E7" s="276">
        <v>82.674772036474167</v>
      </c>
      <c r="F7" s="276">
        <v>72.383720930232556</v>
      </c>
      <c r="G7" s="276">
        <v>75.50432276657061</v>
      </c>
      <c r="H7" s="277">
        <f t="shared" si="0"/>
        <v>5.2866754994414844E-2</v>
      </c>
      <c r="I7" s="277">
        <f t="shared" si="0"/>
        <v>-0.12447631668946657</v>
      </c>
      <c r="J7" s="277">
        <f t="shared" si="0"/>
        <v>4.3111928983947445E-2</v>
      </c>
      <c r="K7" s="276">
        <v>79.310344827586206</v>
      </c>
      <c r="L7" s="276">
        <v>77.743902439024396</v>
      </c>
      <c r="M7" s="277">
        <f t="shared" si="1"/>
        <v>-1.9750795334040228E-2</v>
      </c>
      <c r="N7" s="276">
        <v>75.124378109452735</v>
      </c>
      <c r="O7" s="276">
        <v>81.818181818181813</v>
      </c>
      <c r="P7" s="277">
        <f t="shared" ref="P7:P21" si="2">O7/N7-1</f>
        <v>8.9102950030102379E-2</v>
      </c>
      <c r="Q7" s="276">
        <v>73.333333333333329</v>
      </c>
      <c r="R7" s="276">
        <v>80.582524271844662</v>
      </c>
      <c r="S7" s="277">
        <f t="shared" ref="S7:S21" si="3">R7/Q7-1</f>
        <v>9.8852603706972797E-2</v>
      </c>
      <c r="T7" s="276">
        <v>82.474226804123717</v>
      </c>
      <c r="U7" s="276">
        <v>77.018633540372676</v>
      </c>
      <c r="V7" s="277">
        <f t="shared" ref="V7:V21" si="4">U7/T7-1</f>
        <v>-6.6149068322981397E-2</v>
      </c>
    </row>
    <row r="8" spans="3:22" ht="15" customHeight="1">
      <c r="C8" s="275" t="s">
        <v>76</v>
      </c>
      <c r="D8" s="276">
        <v>70</v>
      </c>
      <c r="E8" s="276">
        <v>68.722466960352421</v>
      </c>
      <c r="F8" s="276">
        <v>64.953271028037378</v>
      </c>
      <c r="G8" s="276">
        <v>73.86363636363636</v>
      </c>
      <c r="H8" s="277">
        <f t="shared" si="0"/>
        <v>-1.8250471994965434E-2</v>
      </c>
      <c r="I8" s="277">
        <f t="shared" si="0"/>
        <v>-5.4846633117661248E-2</v>
      </c>
      <c r="J8" s="277">
        <f t="shared" si="0"/>
        <v>0.13718116415958148</v>
      </c>
      <c r="K8" s="276">
        <v>70.434782608695656</v>
      </c>
      <c r="L8" s="276">
        <v>71.212121212121218</v>
      </c>
      <c r="M8" s="277">
        <f t="shared" si="1"/>
        <v>1.1036288814066708E-2</v>
      </c>
      <c r="N8" s="276">
        <v>71.900826446280988</v>
      </c>
      <c r="O8" s="276">
        <v>82.882882882882882</v>
      </c>
      <c r="P8" s="277">
        <f t="shared" si="2"/>
        <v>0.15273894584239422</v>
      </c>
      <c r="Q8" s="276">
        <v>71.428571428571431</v>
      </c>
      <c r="R8" s="276">
        <v>79.338842975206617</v>
      </c>
      <c r="S8" s="277">
        <f t="shared" si="3"/>
        <v>0.11074380165289255</v>
      </c>
      <c r="T8" s="276">
        <v>81.72043010752688</v>
      </c>
      <c r="U8" s="276">
        <v>75.247524752475243</v>
      </c>
      <c r="V8" s="277">
        <f t="shared" si="4"/>
        <v>-7.9207920792079278E-2</v>
      </c>
    </row>
    <row r="9" spans="3:22" ht="15" customHeight="1">
      <c r="C9" s="275" t="s">
        <v>80</v>
      </c>
      <c r="D9" s="276">
        <v>77.202072538860094</v>
      </c>
      <c r="E9" s="276">
        <v>79.42238267148015</v>
      </c>
      <c r="F9" s="276">
        <v>74.772036474164139</v>
      </c>
      <c r="G9" s="276">
        <v>72.693726937269375</v>
      </c>
      <c r="H9" s="277">
        <f t="shared" si="0"/>
        <v>2.8759721852058551E-2</v>
      </c>
      <c r="I9" s="277">
        <f t="shared" si="0"/>
        <v>-5.8552086211660637E-2</v>
      </c>
      <c r="J9" s="277">
        <f t="shared" si="0"/>
        <v>-2.7795277952779585E-2</v>
      </c>
      <c r="K9" s="276">
        <v>78.175895765472319</v>
      </c>
      <c r="L9" s="276">
        <v>69.256756756756758</v>
      </c>
      <c r="M9" s="277">
        <f t="shared" si="1"/>
        <v>-0.11409065315315325</v>
      </c>
      <c r="N9" s="276">
        <v>78.974358974358978</v>
      </c>
      <c r="O9" s="276">
        <v>68.07228915662651</v>
      </c>
      <c r="P9" s="277">
        <f t="shared" si="2"/>
        <v>-0.13804568925050853</v>
      </c>
      <c r="Q9" s="276">
        <v>77.386934673366838</v>
      </c>
      <c r="R9" s="276">
        <v>68.07228915662651</v>
      </c>
      <c r="S9" s="277">
        <f t="shared" si="3"/>
        <v>-0.12036457518385224</v>
      </c>
      <c r="T9" s="276">
        <v>68.07228915662651</v>
      </c>
      <c r="U9" s="276">
        <v>76.428571428571431</v>
      </c>
      <c r="V9" s="277">
        <f t="shared" si="4"/>
        <v>0.12275600505688988</v>
      </c>
    </row>
    <row r="10" spans="3:22" ht="15" customHeight="1">
      <c r="C10" s="275" t="s">
        <v>72</v>
      </c>
      <c r="D10" s="276">
        <v>84.981684981685007</v>
      </c>
      <c r="E10" s="276">
        <v>82.10526315789474</v>
      </c>
      <c r="F10" s="276">
        <v>82.352941176470594</v>
      </c>
      <c r="G10" s="276">
        <v>71.296296296296291</v>
      </c>
      <c r="H10" s="277">
        <f t="shared" si="0"/>
        <v>-3.3847549909256092E-2</v>
      </c>
      <c r="I10" s="277">
        <f t="shared" si="0"/>
        <v>3.0165912518853588E-3</v>
      </c>
      <c r="J10" s="277">
        <f t="shared" si="0"/>
        <v>-0.13425925925925941</v>
      </c>
      <c r="K10" s="276">
        <v>82.954545454545453</v>
      </c>
      <c r="L10" s="276">
        <v>79.47598253275109</v>
      </c>
      <c r="M10" s="277">
        <f t="shared" si="1"/>
        <v>-4.1933361249027912E-2</v>
      </c>
      <c r="N10" s="276">
        <v>81.502890173410407</v>
      </c>
      <c r="O10" s="276">
        <v>72.661870503597129</v>
      </c>
      <c r="P10" s="277">
        <f t="shared" si="2"/>
        <v>-0.10847492218990762</v>
      </c>
      <c r="Q10" s="276">
        <v>78.645833333333329</v>
      </c>
      <c r="R10" s="276">
        <v>72.666666666666671</v>
      </c>
      <c r="S10" s="277">
        <f t="shared" si="3"/>
        <v>-7.6026490066225083E-2</v>
      </c>
      <c r="T10" s="276">
        <v>71.969696969696969</v>
      </c>
      <c r="U10" s="276">
        <v>77.083333333333329</v>
      </c>
      <c r="V10" s="277">
        <f t="shared" si="4"/>
        <v>7.1052631578947256E-2</v>
      </c>
    </row>
    <row r="11" spans="3:22" ht="15" customHeight="1">
      <c r="C11" s="272" t="s">
        <v>79</v>
      </c>
      <c r="D11" s="273">
        <v>75.774473358116495</v>
      </c>
      <c r="E11" s="273">
        <v>72.519083969465655</v>
      </c>
      <c r="F11" s="273">
        <v>73.289665211062598</v>
      </c>
      <c r="G11" s="273">
        <v>72.701555869872706</v>
      </c>
      <c r="H11" s="274">
        <f t="shared" si="0"/>
        <v>-4.2961557426675845E-2</v>
      </c>
      <c r="I11" s="274">
        <f t="shared" si="0"/>
        <v>1.0625909752547402E-2</v>
      </c>
      <c r="J11" s="274">
        <f t="shared" si="0"/>
        <v>-8.0244511896218063E-3</v>
      </c>
      <c r="K11" s="273">
        <v>70.960698689956331</v>
      </c>
      <c r="L11" s="273">
        <v>73.019271948608136</v>
      </c>
      <c r="M11" s="274">
        <f t="shared" si="1"/>
        <v>2.9010047768077696E-2</v>
      </c>
      <c r="N11" s="273">
        <v>71.83098591549296</v>
      </c>
      <c r="O11" s="273">
        <v>75.34626038781164</v>
      </c>
      <c r="P11" s="274">
        <f t="shared" si="2"/>
        <v>4.8938134810710965E-2</v>
      </c>
      <c r="Q11" s="273">
        <v>73.877551020408163</v>
      </c>
      <c r="R11" s="273">
        <v>75.14910536779324</v>
      </c>
      <c r="S11" s="274">
        <f t="shared" si="3"/>
        <v>1.7211647243610129E-2</v>
      </c>
      <c r="T11" s="273">
        <v>74.185463659147871</v>
      </c>
      <c r="U11" s="273">
        <v>60.052219321148826</v>
      </c>
      <c r="V11" s="274">
        <f t="shared" si="4"/>
        <v>-0.19051231388046008</v>
      </c>
    </row>
    <row r="12" spans="3:22" ht="15" customHeight="1">
      <c r="C12" s="272" t="s">
        <v>81</v>
      </c>
      <c r="D12" s="273">
        <v>61.538461538461497</v>
      </c>
      <c r="E12" s="273">
        <v>77.272727272727266</v>
      </c>
      <c r="F12" s="273">
        <v>68.589743589743591</v>
      </c>
      <c r="G12" s="273">
        <v>67.088607594936704</v>
      </c>
      <c r="H12" s="274">
        <f t="shared" si="0"/>
        <v>0.25568181818181901</v>
      </c>
      <c r="I12" s="274">
        <f t="shared" si="0"/>
        <v>-0.11236802413272995</v>
      </c>
      <c r="J12" s="274">
        <f t="shared" si="0"/>
        <v>-2.188572104578268E-2</v>
      </c>
      <c r="K12" s="273">
        <v>66.279069767441854</v>
      </c>
      <c r="L12" s="273">
        <v>72.340425531914889</v>
      </c>
      <c r="M12" s="274">
        <f t="shared" si="1"/>
        <v>9.1452034341172217E-2</v>
      </c>
      <c r="N12" s="273">
        <v>66.233766233766232</v>
      </c>
      <c r="O12" s="273">
        <v>74.025974025974023</v>
      </c>
      <c r="P12" s="274">
        <f t="shared" si="2"/>
        <v>0.11764705882352944</v>
      </c>
      <c r="Q12" s="273">
        <v>67.5</v>
      </c>
      <c r="R12" s="273">
        <v>75</v>
      </c>
      <c r="S12" s="274">
        <f t="shared" si="3"/>
        <v>0.11111111111111116</v>
      </c>
      <c r="T12" s="273">
        <v>71.05263157894737</v>
      </c>
      <c r="U12" s="273">
        <v>70.731707317073173</v>
      </c>
      <c r="V12" s="274">
        <f t="shared" si="4"/>
        <v>-4.5167118337849921E-3</v>
      </c>
    </row>
    <row r="13" spans="3:22" ht="15" customHeight="1">
      <c r="C13" s="272" t="s">
        <v>73</v>
      </c>
      <c r="D13" s="273">
        <v>65.185185185185205</v>
      </c>
      <c r="E13" s="273">
        <v>76.612903225806448</v>
      </c>
      <c r="F13" s="273">
        <v>63.722397476340696</v>
      </c>
      <c r="G13" s="273">
        <v>63.522012578616355</v>
      </c>
      <c r="H13" s="274">
        <f t="shared" si="0"/>
        <v>0.17531158357771215</v>
      </c>
      <c r="I13" s="274">
        <f t="shared" si="0"/>
        <v>-0.1682550224140793</v>
      </c>
      <c r="J13" s="274">
        <f t="shared" si="0"/>
        <v>-3.1446540880503138E-3</v>
      </c>
      <c r="K13" s="273">
        <v>63.030303030303031</v>
      </c>
      <c r="L13" s="273">
        <v>60.714285714285715</v>
      </c>
      <c r="M13" s="274">
        <f t="shared" si="1"/>
        <v>-3.6744505494505475E-2</v>
      </c>
      <c r="N13" s="273">
        <v>63.758389261744966</v>
      </c>
      <c r="O13" s="273">
        <v>64.935064935064929</v>
      </c>
      <c r="P13" s="274">
        <f t="shared" si="2"/>
        <v>1.8455228981544725E-2</v>
      </c>
      <c r="Q13" s="273">
        <v>65.044247787610615</v>
      </c>
      <c r="R13" s="273">
        <v>63.507109004739334</v>
      </c>
      <c r="S13" s="274">
        <f t="shared" si="3"/>
        <v>-2.3632201695844235E-2</v>
      </c>
      <c r="T13" s="273">
        <v>62.5</v>
      </c>
      <c r="U13" s="273">
        <v>43.421052631578945</v>
      </c>
      <c r="V13" s="274">
        <f t="shared" si="4"/>
        <v>-0.3052631578947369</v>
      </c>
    </row>
    <row r="14" spans="3:22" ht="15" customHeight="1">
      <c r="C14" s="278" t="s">
        <v>343</v>
      </c>
      <c r="D14" s="279">
        <v>53.845454545454501</v>
      </c>
      <c r="E14" s="279">
        <v>55.354545454545452</v>
      </c>
      <c r="F14" s="279">
        <v>54.327272727272728</v>
      </c>
      <c r="G14" s="279">
        <v>54.381818181818183</v>
      </c>
      <c r="H14" s="280">
        <f t="shared" si="0"/>
        <v>2.8026338004390361E-2</v>
      </c>
      <c r="I14" s="280">
        <f t="shared" si="0"/>
        <v>-1.8558055509935834E-2</v>
      </c>
      <c r="J14" s="280">
        <f t="shared" si="0"/>
        <v>1.0040160642570406E-3</v>
      </c>
      <c r="K14" s="279">
        <v>52.795216741405085</v>
      </c>
      <c r="L14" s="279">
        <v>55.924312959903887</v>
      </c>
      <c r="M14" s="280">
        <f t="shared" si="1"/>
        <v>5.9268555214487595E-2</v>
      </c>
      <c r="N14" s="279">
        <v>53.431008902077153</v>
      </c>
      <c r="O14" s="279">
        <v>57.053291536050153</v>
      </c>
      <c r="P14" s="280">
        <f t="shared" si="2"/>
        <v>6.7793640966270052E-2</v>
      </c>
      <c r="Q14" s="279">
        <v>54.119370194068104</v>
      </c>
      <c r="R14" s="279">
        <v>55.009107468123858</v>
      </c>
      <c r="S14" s="280">
        <f t="shared" si="3"/>
        <v>1.6440273988134413E-2</v>
      </c>
      <c r="T14" s="279">
        <v>57.404844290657437</v>
      </c>
      <c r="U14" s="279">
        <v>53.176382660687594</v>
      </c>
      <c r="V14" s="280">
        <f t="shared" si="4"/>
        <v>-7.3660362330396856E-2</v>
      </c>
    </row>
    <row r="15" spans="3:22" ht="15" customHeight="1">
      <c r="C15" s="272" t="s">
        <v>84</v>
      </c>
      <c r="D15" s="273">
        <v>65.986394557823104</v>
      </c>
      <c r="E15" s="273">
        <v>65.919282511210767</v>
      </c>
      <c r="F15" s="273">
        <v>57.89473684210526</v>
      </c>
      <c r="G15" s="273">
        <v>49.586776859504134</v>
      </c>
      <c r="H15" s="274">
        <f t="shared" si="0"/>
        <v>-1.0170588507230072E-3</v>
      </c>
      <c r="I15" s="274">
        <f t="shared" si="0"/>
        <v>-0.12173290368779099</v>
      </c>
      <c r="J15" s="274">
        <f t="shared" si="0"/>
        <v>-0.1435011269722013</v>
      </c>
      <c r="K15" s="273">
        <v>60.483870967741936</v>
      </c>
      <c r="L15" s="273">
        <v>57.272727272727273</v>
      </c>
      <c r="M15" s="274">
        <f t="shared" si="1"/>
        <v>-5.3090909090909078E-2</v>
      </c>
      <c r="N15" s="273">
        <v>59.322033898305087</v>
      </c>
      <c r="O15" s="273">
        <v>56.88073394495413</v>
      </c>
      <c r="P15" s="274">
        <f t="shared" si="2"/>
        <v>-4.1153342070773258E-2</v>
      </c>
      <c r="Q15" s="273">
        <v>59.2964824120603</v>
      </c>
      <c r="R15" s="273">
        <v>48.453608247422679</v>
      </c>
      <c r="S15" s="274">
        <f t="shared" si="3"/>
        <v>-0.18285864057312595</v>
      </c>
      <c r="T15" s="273">
        <v>58.333333333333336</v>
      </c>
      <c r="U15" s="273">
        <v>61.53846153846154</v>
      </c>
      <c r="V15" s="274">
        <f t="shared" si="4"/>
        <v>5.4945054945054972E-2</v>
      </c>
    </row>
    <row r="16" spans="3:22" ht="15" customHeight="1">
      <c r="C16" s="272" t="s">
        <v>90</v>
      </c>
      <c r="D16" s="273">
        <v>56.4741907261592</v>
      </c>
      <c r="E16" s="273">
        <v>56.509584664536739</v>
      </c>
      <c r="F16" s="273">
        <v>50.90489025798999</v>
      </c>
      <c r="G16" s="273">
        <v>48.900235663786333</v>
      </c>
      <c r="H16" s="274">
        <f t="shared" si="0"/>
        <v>6.2672767723515044E-4</v>
      </c>
      <c r="I16" s="274">
        <f t="shared" si="0"/>
        <v>-9.9181305964615274E-2</v>
      </c>
      <c r="J16" s="274">
        <f t="shared" si="0"/>
        <v>-3.9380393200808661E-2</v>
      </c>
      <c r="K16" s="273">
        <v>38.290293855743542</v>
      </c>
      <c r="L16" s="273">
        <v>43.669250645994829</v>
      </c>
      <c r="M16" s="274">
        <f t="shared" si="1"/>
        <v>0.14047833663842324</v>
      </c>
      <c r="N16" s="273">
        <v>44.355555555555554</v>
      </c>
      <c r="O16" s="273">
        <v>50</v>
      </c>
      <c r="P16" s="274">
        <f t="shared" si="2"/>
        <v>0.12725450901803614</v>
      </c>
      <c r="Q16" s="273">
        <v>52.532833020637902</v>
      </c>
      <c r="R16" s="273">
        <v>49.721964782205745</v>
      </c>
      <c r="S16" s="274">
        <f t="shared" si="3"/>
        <v>-5.35068846815836E-2</v>
      </c>
      <c r="T16" s="273">
        <v>41.469194312796212</v>
      </c>
      <c r="U16" s="273">
        <v>37.037037037037038</v>
      </c>
      <c r="V16" s="274">
        <f t="shared" si="4"/>
        <v>-0.10687830687830691</v>
      </c>
    </row>
    <row r="17" spans="3:22" ht="15" customHeight="1">
      <c r="C17" s="275" t="s">
        <v>87</v>
      </c>
      <c r="D17" s="276" t="s">
        <v>89</v>
      </c>
      <c r="E17" s="276">
        <v>60.471092077087796</v>
      </c>
      <c r="F17" s="276">
        <v>54.298642533936651</v>
      </c>
      <c r="G17" s="276">
        <v>51.174289245982692</v>
      </c>
      <c r="H17" s="277" t="s">
        <v>89</v>
      </c>
      <c r="I17" s="277">
        <f t="shared" si="0"/>
        <v>-0.10207273146783236</v>
      </c>
      <c r="J17" s="277">
        <f t="shared" si="0"/>
        <v>-5.7540173053152066E-2</v>
      </c>
      <c r="K17" s="276">
        <v>42.388059701492537</v>
      </c>
      <c r="L17" s="276">
        <v>45.950864422202002</v>
      </c>
      <c r="M17" s="277">
        <f t="shared" si="1"/>
        <v>8.4052083199835925E-2</v>
      </c>
      <c r="N17" s="276">
        <v>48.443579766536963</v>
      </c>
      <c r="O17" s="276">
        <v>52.321428571428569</v>
      </c>
      <c r="P17" s="277">
        <f t="shared" si="2"/>
        <v>8.0048766494549728E-2</v>
      </c>
      <c r="Q17" s="276">
        <v>56.202913108990458</v>
      </c>
      <c r="R17" s="276">
        <v>51.965065502183407</v>
      </c>
      <c r="S17" s="277">
        <f t="shared" si="3"/>
        <v>-7.5402632575092388E-2</v>
      </c>
      <c r="T17" s="276">
        <v>43.391521197007478</v>
      </c>
      <c r="U17" s="276">
        <v>39.627659574468083</v>
      </c>
      <c r="V17" s="277">
        <f t="shared" si="4"/>
        <v>-8.6741868427488322E-2</v>
      </c>
    </row>
    <row r="18" spans="3:22" ht="15" customHeight="1">
      <c r="C18" s="275" t="s">
        <v>91</v>
      </c>
      <c r="D18" s="276" t="s">
        <v>89</v>
      </c>
      <c r="E18" s="276">
        <v>1.7751479289940828</v>
      </c>
      <c r="F18" s="276">
        <v>1.2048192771084338</v>
      </c>
      <c r="G18" s="276">
        <v>2.5210084033613445</v>
      </c>
      <c r="H18" s="277" t="s">
        <v>89</v>
      </c>
      <c r="I18" s="277">
        <f t="shared" si="0"/>
        <v>-0.32128514056224888</v>
      </c>
      <c r="J18" s="277">
        <f t="shared" si="0"/>
        <v>1.0924369747899156</v>
      </c>
      <c r="K18" s="276">
        <v>3.3898305084745761</v>
      </c>
      <c r="L18" s="276">
        <v>3.225806451612903</v>
      </c>
      <c r="M18" s="277">
        <f t="shared" si="1"/>
        <v>-4.8387096774193616E-2</v>
      </c>
      <c r="N18" s="276">
        <v>1.0309278350515463</v>
      </c>
      <c r="O18" s="276">
        <v>3.5714285714285716</v>
      </c>
      <c r="P18" s="277">
        <f t="shared" si="2"/>
        <v>2.4642857142857149</v>
      </c>
      <c r="Q18" s="276">
        <v>0.70921985815602839</v>
      </c>
      <c r="R18" s="276">
        <v>2.0618556701030926</v>
      </c>
      <c r="S18" s="277">
        <f t="shared" si="3"/>
        <v>1.9072164948453603</v>
      </c>
      <c r="T18" s="276">
        <v>4.7619047619047619</v>
      </c>
      <c r="U18" s="276">
        <v>3.4482758620689653</v>
      </c>
      <c r="V18" s="277">
        <f t="shared" si="4"/>
        <v>-0.27586206896551724</v>
      </c>
    </row>
    <row r="19" spans="3:22" ht="15" customHeight="1">
      <c r="C19" s="272" t="s">
        <v>75</v>
      </c>
      <c r="D19" s="273">
        <v>35.276217228464397</v>
      </c>
      <c r="E19" s="273">
        <v>38.346639196497556</v>
      </c>
      <c r="F19" s="273">
        <v>42.174928627043862</v>
      </c>
      <c r="G19" s="273">
        <v>46.918946560981844</v>
      </c>
      <c r="H19" s="274">
        <f>E19/D19-1</f>
        <v>8.7039433625996532E-2</v>
      </c>
      <c r="I19" s="274">
        <f t="shared" si="0"/>
        <v>9.9833766681069802E-2</v>
      </c>
      <c r="J19" s="274">
        <f t="shared" si="0"/>
        <v>0.11248431445823415</v>
      </c>
      <c r="K19" s="273">
        <v>38.263112639724852</v>
      </c>
      <c r="L19" s="273">
        <v>46.703065938681227</v>
      </c>
      <c r="M19" s="274">
        <f t="shared" si="1"/>
        <v>0.22057675700418566</v>
      </c>
      <c r="N19" s="273">
        <v>41.467391304347828</v>
      </c>
      <c r="O19" s="273">
        <v>49.528795811518322</v>
      </c>
      <c r="P19" s="274">
        <f t="shared" si="2"/>
        <v>0.19440346386885587</v>
      </c>
      <c r="Q19" s="273">
        <v>41.134242641780332</v>
      </c>
      <c r="R19" s="273">
        <v>48.303324099722992</v>
      </c>
      <c r="S19" s="274">
        <f t="shared" si="3"/>
        <v>0.17428499949239318</v>
      </c>
      <c r="T19" s="273">
        <v>48.380355276907004</v>
      </c>
      <c r="U19" s="273">
        <v>45.433789954337897</v>
      </c>
      <c r="V19" s="274">
        <f t="shared" si="4"/>
        <v>-6.0904168762389577E-2</v>
      </c>
    </row>
    <row r="20" spans="3:22" ht="15" customHeight="1">
      <c r="C20" s="272" t="s">
        <v>86</v>
      </c>
      <c r="D20" s="273">
        <v>69.594594594594597</v>
      </c>
      <c r="E20" s="273">
        <v>57.547169811320757</v>
      </c>
      <c r="F20" s="273">
        <v>58.791208791208788</v>
      </c>
      <c r="G20" s="273">
        <v>46.408839779005525</v>
      </c>
      <c r="H20" s="274">
        <f>E20/D20-1</f>
        <v>-0.17310862795383775</v>
      </c>
      <c r="I20" s="274">
        <f t="shared" si="0"/>
        <v>2.161772653575933E-2</v>
      </c>
      <c r="J20" s="274">
        <f t="shared" si="0"/>
        <v>-0.21061599628233585</v>
      </c>
      <c r="K20" s="273">
        <v>54.621848739495796</v>
      </c>
      <c r="L20" s="273">
        <v>53.333333333333336</v>
      </c>
      <c r="M20" s="274">
        <f>L20/K20-1</f>
        <v>-2.3589743589743528E-2</v>
      </c>
      <c r="N20" s="273">
        <v>59.13978494623656</v>
      </c>
      <c r="O20" s="273">
        <v>44.827586206896555</v>
      </c>
      <c r="P20" s="274">
        <f t="shared" si="2"/>
        <v>-0.2420062695924764</v>
      </c>
      <c r="Q20" s="273">
        <v>59.589041095890408</v>
      </c>
      <c r="R20" s="273">
        <v>42.10526315789474</v>
      </c>
      <c r="S20" s="274">
        <f t="shared" si="3"/>
        <v>-0.29340592861463999</v>
      </c>
      <c r="T20" s="273">
        <v>52.5</v>
      </c>
      <c r="U20" s="273">
        <v>33.333333333333336</v>
      </c>
      <c r="V20" s="274">
        <f t="shared" si="4"/>
        <v>-0.365079365079365</v>
      </c>
    </row>
    <row r="21" spans="3:22" ht="15" customHeight="1">
      <c r="C21" s="272" t="s">
        <v>78</v>
      </c>
      <c r="D21" s="273">
        <v>56.680161943319803</v>
      </c>
      <c r="E21" s="273">
        <v>53.036437246963565</v>
      </c>
      <c r="F21" s="273">
        <v>43.137254901960787</v>
      </c>
      <c r="G21" s="273">
        <v>42.763157894736842</v>
      </c>
      <c r="H21" s="274">
        <f>E21/D21-1</f>
        <v>-6.4285714285713613E-2</v>
      </c>
      <c r="I21" s="274">
        <f t="shared" ref="I21:J22" si="5">F21/E21-1</f>
        <v>-0.18664870528364019</v>
      </c>
      <c r="J21" s="274">
        <f t="shared" si="5"/>
        <v>-8.6722488038277756E-3</v>
      </c>
      <c r="K21" s="273">
        <v>44.378698224852073</v>
      </c>
      <c r="L21" s="273">
        <v>46.875</v>
      </c>
      <c r="M21" s="274" t="s">
        <v>89</v>
      </c>
      <c r="N21" s="273">
        <v>44.29530201342282</v>
      </c>
      <c r="O21" s="273">
        <v>43.421052631578945</v>
      </c>
      <c r="P21" s="274">
        <f t="shared" si="2"/>
        <v>-1.9736842105263275E-2</v>
      </c>
      <c r="Q21" s="273">
        <v>42.523364485981311</v>
      </c>
      <c r="R21" s="273">
        <v>40.654205607476634</v>
      </c>
      <c r="S21" s="274">
        <f t="shared" si="3"/>
        <v>-4.3956043956044022E-2</v>
      </c>
      <c r="T21" s="273">
        <v>46.835443037974684</v>
      </c>
      <c r="U21" s="273">
        <v>37.5</v>
      </c>
      <c r="V21" s="274">
        <f t="shared" si="4"/>
        <v>-0.19932432432432434</v>
      </c>
    </row>
    <row r="22" spans="3:22" ht="15" customHeight="1">
      <c r="C22" s="272" t="s">
        <v>212</v>
      </c>
      <c r="D22" s="273">
        <v>41.891891891891902</v>
      </c>
      <c r="E22" s="273">
        <v>14.973262032085561</v>
      </c>
      <c r="F22" s="273">
        <v>29.677419354838708</v>
      </c>
      <c r="G22" s="273">
        <v>20.348837209302324</v>
      </c>
      <c r="H22" s="274">
        <f>E22/D22-1</f>
        <v>-0.64257374504053832</v>
      </c>
      <c r="I22" s="274">
        <f t="shared" si="5"/>
        <v>0.98202764976958523</v>
      </c>
      <c r="J22" s="274">
        <f t="shared" si="5"/>
        <v>-0.31433265925176945</v>
      </c>
      <c r="K22" s="273">
        <v>34.42622950819672</v>
      </c>
      <c r="L22" s="273">
        <v>27.43362831858407</v>
      </c>
      <c r="M22" s="274">
        <f>L22/K22-1</f>
        <v>-0.20311841550779597</v>
      </c>
      <c r="N22" s="273">
        <v>34.523809523809526</v>
      </c>
      <c r="O22" s="273">
        <v>24.528301886792452</v>
      </c>
      <c r="P22" s="274">
        <f>O22/N22-1</f>
        <v>-0.28952504879635665</v>
      </c>
      <c r="Q22" s="273">
        <v>29.464285714285715</v>
      </c>
      <c r="R22" s="273">
        <v>21.014492753623188</v>
      </c>
      <c r="S22" s="274">
        <f>R22/Q22-1</f>
        <v>-0.28678085199824332</v>
      </c>
      <c r="T22" s="273">
        <v>25.373134328358208</v>
      </c>
      <c r="U22" s="273">
        <v>41.666666666666664</v>
      </c>
      <c r="V22" s="274">
        <f>U22/T22-1</f>
        <v>0.64215686274509798</v>
      </c>
    </row>
    <row r="23" spans="3:22" ht="15" customHeight="1">
      <c r="C23" s="406" t="s">
        <v>189</v>
      </c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</row>
  </sheetData>
  <mergeCells count="2">
    <mergeCell ref="C3:V3"/>
    <mergeCell ref="C23:V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C1:V22"/>
  <sheetViews>
    <sheetView showGridLines="0" zoomScaleNormal="100" workbookViewId="0"/>
  </sheetViews>
  <sheetFormatPr baseColWidth="10" defaultRowHeight="12.75"/>
  <cols>
    <col min="1" max="1" width="14.85546875" customWidth="1"/>
    <col min="2" max="2" width="12" customWidth="1"/>
    <col min="3" max="3" width="22.85546875" customWidth="1"/>
    <col min="4" max="10" width="9.7109375" customWidth="1"/>
    <col min="11" max="11" width="10.42578125" hidden="1" customWidth="1"/>
    <col min="12" max="12" width="9.7109375" hidden="1" customWidth="1"/>
    <col min="13" max="19" width="11.42578125" hidden="1" customWidth="1"/>
    <col min="20" max="20" width="13.85546875" bestFit="1" customWidth="1"/>
    <col min="21" max="21" width="14.85546875" customWidth="1"/>
  </cols>
  <sheetData>
    <row r="1" spans="3:22" ht="33" customHeight="1"/>
    <row r="2" spans="3:22" ht="33" customHeight="1"/>
    <row r="3" spans="3:22" ht="36" customHeight="1">
      <c r="C3" s="436" t="s">
        <v>344</v>
      </c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</row>
    <row r="4" spans="3:2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94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8" t="s">
        <v>52</v>
      </c>
      <c r="U4" s="8" t="s">
        <v>1</v>
      </c>
      <c r="V4" s="8" t="s">
        <v>108</v>
      </c>
    </row>
    <row r="5" spans="3:22" ht="15" customHeight="1">
      <c r="C5" s="272" t="s">
        <v>345</v>
      </c>
      <c r="D5" s="273">
        <v>50.272727272727302</v>
      </c>
      <c r="E5" s="273">
        <v>52.372727272727275</v>
      </c>
      <c r="F5" s="273">
        <v>52.036363636363639</v>
      </c>
      <c r="G5" s="273">
        <v>50.709090909090911</v>
      </c>
      <c r="H5" s="274">
        <f t="shared" ref="H5:I11" si="0">E5/D5-1</f>
        <v>4.1772151898733512E-2</v>
      </c>
      <c r="I5" s="274">
        <f t="shared" si="0"/>
        <v>-6.4224960944280207E-3</v>
      </c>
      <c r="J5" s="274">
        <f>IFERROR(G5/F5-1,"-")</f>
        <v>-2.5506638714185903E-2</v>
      </c>
      <c r="K5" s="281">
        <v>50.493273542600896</v>
      </c>
      <c r="L5" s="281">
        <v>53.641687941132304</v>
      </c>
      <c r="M5" s="282">
        <f>L5/K5-1</f>
        <v>6.2353144837700158E-2</v>
      </c>
      <c r="N5" s="281">
        <v>50.797477744807125</v>
      </c>
      <c r="O5" s="281">
        <v>54.785174257790892</v>
      </c>
      <c r="P5" s="282">
        <f>O5/N5-1</f>
        <v>7.8501860525770351E-2</v>
      </c>
      <c r="Q5" s="281">
        <v>51.934578298547542</v>
      </c>
      <c r="R5" s="281">
        <v>51.827565270188224</v>
      </c>
      <c r="S5" s="282">
        <f>R5/Q5-1</f>
        <v>-2.060535232309979E-3</v>
      </c>
      <c r="T5" s="273">
        <v>55.224913494809691</v>
      </c>
      <c r="U5" s="273">
        <v>49.065769805680119</v>
      </c>
      <c r="V5" s="282">
        <f>U5/T5-1</f>
        <v>-0.11152835376932624</v>
      </c>
    </row>
    <row r="6" spans="3:22" ht="15" customHeight="1">
      <c r="C6" s="272" t="s">
        <v>346</v>
      </c>
      <c r="D6" s="273">
        <v>28.981818181818198</v>
      </c>
      <c r="E6" s="273">
        <v>25.363636363636363</v>
      </c>
      <c r="F6" s="273">
        <v>23.663636363636364</v>
      </c>
      <c r="G6" s="273">
        <v>22.163636363636364</v>
      </c>
      <c r="H6" s="274">
        <f t="shared" si="0"/>
        <v>-0.12484316185696409</v>
      </c>
      <c r="I6" s="274">
        <f t="shared" si="0"/>
        <v>-6.7025089605734722E-2</v>
      </c>
      <c r="J6" s="274">
        <f t="shared" ref="J6:J11" si="1">IFERROR(G6/F6-1,"-")</f>
        <v>-6.3388398002305002E-2</v>
      </c>
      <c r="K6" s="281">
        <v>24.768310911808669</v>
      </c>
      <c r="L6" s="281">
        <v>23.17164739450368</v>
      </c>
      <c r="M6" s="282">
        <f t="shared" ref="M6:M11" si="2">L6/K6-1</f>
        <v>-6.4463964579181576E-2</v>
      </c>
      <c r="N6" s="281">
        <v>23.701780415430267</v>
      </c>
      <c r="O6" s="281">
        <v>22.20173335791997</v>
      </c>
      <c r="P6" s="282">
        <f t="shared" ref="P6:P11" si="3">O6/N6-1</f>
        <v>-6.328837037633428E-2</v>
      </c>
      <c r="Q6" s="281">
        <v>23.581105822043206</v>
      </c>
      <c r="R6" s="281">
        <v>22.222222222222221</v>
      </c>
      <c r="S6" s="282">
        <f t="shared" ref="S6:S11" si="4">R6/Q6-1</f>
        <v>-5.7625948930296711E-2</v>
      </c>
      <c r="T6" s="273">
        <v>22.8719723183391</v>
      </c>
      <c r="U6" s="273">
        <v>20.478325859491779</v>
      </c>
      <c r="V6" s="282">
        <f t="shared" ref="V6:V11" si="5">U6/T6-1</f>
        <v>-0.1046541341311461</v>
      </c>
    </row>
    <row r="7" spans="3:22" ht="15" customHeight="1">
      <c r="C7" s="272" t="s">
        <v>347</v>
      </c>
      <c r="D7" s="273">
        <v>16.054545454545501</v>
      </c>
      <c r="E7" s="273">
        <v>17</v>
      </c>
      <c r="F7" s="273">
        <v>19.5</v>
      </c>
      <c r="G7" s="273">
        <v>20.290909090909089</v>
      </c>
      <c r="H7" s="274">
        <f t="shared" si="0"/>
        <v>5.8890147225365119E-2</v>
      </c>
      <c r="I7" s="274">
        <f t="shared" si="0"/>
        <v>0.14705882352941169</v>
      </c>
      <c r="J7" s="274">
        <f t="shared" si="1"/>
        <v>4.0559440559440496E-2</v>
      </c>
      <c r="K7" s="281">
        <v>19.192825112107624</v>
      </c>
      <c r="L7" s="281">
        <v>19.237122691094758</v>
      </c>
      <c r="M7" s="282">
        <f t="shared" si="2"/>
        <v>2.3080280640492834E-3</v>
      </c>
      <c r="N7" s="281">
        <v>19.91839762611276</v>
      </c>
      <c r="O7" s="281">
        <v>19.214456942651669</v>
      </c>
      <c r="P7" s="282">
        <f t="shared" si="3"/>
        <v>-3.5341230588661121E-2</v>
      </c>
      <c r="Q7" s="281">
        <v>19.553277187843282</v>
      </c>
      <c r="R7" s="281">
        <v>20.121432908318155</v>
      </c>
      <c r="S7" s="282">
        <f t="shared" si="4"/>
        <v>2.9056802857994057E-2</v>
      </c>
      <c r="T7" s="273">
        <v>18.581314878892734</v>
      </c>
      <c r="U7" s="273">
        <v>20.627802690582961</v>
      </c>
      <c r="V7" s="282">
        <f t="shared" si="5"/>
        <v>0.11013686733304939</v>
      </c>
    </row>
    <row r="8" spans="3:22" ht="15" customHeight="1">
      <c r="C8" s="226" t="s">
        <v>348</v>
      </c>
      <c r="D8" s="283">
        <v>4.8818181818181801</v>
      </c>
      <c r="E8" s="283">
        <v>6.2454545454545451</v>
      </c>
      <c r="F8" s="283">
        <v>6.1818181818181817</v>
      </c>
      <c r="G8" s="283">
        <v>6.2727272727272725</v>
      </c>
      <c r="H8" s="274">
        <f t="shared" si="0"/>
        <v>0.27932960893854797</v>
      </c>
      <c r="I8" s="274">
        <f t="shared" si="0"/>
        <v>-1.0189228529839833E-2</v>
      </c>
      <c r="J8" s="274">
        <f t="shared" si="1"/>
        <v>1.4705882352941124E-2</v>
      </c>
      <c r="K8" s="284">
        <v>6.5321375186846042</v>
      </c>
      <c r="L8" s="284">
        <v>5.9768734044150778</v>
      </c>
      <c r="M8" s="282">
        <f t="shared" si="2"/>
        <v>-8.5004963946524792E-2</v>
      </c>
      <c r="N8" s="284">
        <v>6.3983679525222552</v>
      </c>
      <c r="O8" s="284">
        <v>6.1958325650009218</v>
      </c>
      <c r="P8" s="282">
        <f t="shared" si="3"/>
        <v>-3.1654226362754501E-2</v>
      </c>
      <c r="Q8" s="284">
        <v>6.3468814841938244</v>
      </c>
      <c r="R8" s="284">
        <v>6.3509411050394657</v>
      </c>
      <c r="S8" s="282">
        <f t="shared" si="4"/>
        <v>6.3962449208343486E-4</v>
      </c>
      <c r="T8" s="283">
        <v>5.9169550173010377</v>
      </c>
      <c r="U8" s="283">
        <v>6.0538116591928253</v>
      </c>
      <c r="V8" s="282">
        <f t="shared" si="5"/>
        <v>2.3129572810951293E-2</v>
      </c>
    </row>
    <row r="9" spans="3:22" ht="15" customHeight="1">
      <c r="C9" s="272" t="s">
        <v>349</v>
      </c>
      <c r="D9" s="273">
        <v>0.71818181818181803</v>
      </c>
      <c r="E9" s="273">
        <v>0.44545454545454544</v>
      </c>
      <c r="F9" s="273">
        <v>0.44545454545454544</v>
      </c>
      <c r="G9" s="273">
        <v>0.35454545454545455</v>
      </c>
      <c r="H9" s="274">
        <f t="shared" si="0"/>
        <v>-0.37974683544303789</v>
      </c>
      <c r="I9" s="274">
        <f t="shared" si="0"/>
        <v>0</v>
      </c>
      <c r="J9" s="274">
        <f t="shared" si="1"/>
        <v>-0.20408163265306123</v>
      </c>
      <c r="K9" s="281">
        <v>0.26905829596412556</v>
      </c>
      <c r="L9" s="281">
        <v>0.36041447664814535</v>
      </c>
      <c r="M9" s="282">
        <f t="shared" si="2"/>
        <v>0.33954047154227363</v>
      </c>
      <c r="N9" s="281">
        <v>0.33382789317507416</v>
      </c>
      <c r="O9" s="281">
        <v>0.36879955744053106</v>
      </c>
      <c r="P9" s="282">
        <f t="shared" si="3"/>
        <v>0.1047595631774132</v>
      </c>
      <c r="Q9" s="281">
        <v>0.43939948736726475</v>
      </c>
      <c r="R9" s="281">
        <v>0.32786885245901637</v>
      </c>
      <c r="S9" s="282">
        <f t="shared" si="4"/>
        <v>-0.25382513661202188</v>
      </c>
      <c r="T9" s="273">
        <v>0.24221453287197231</v>
      </c>
      <c r="U9" s="273">
        <v>0.41106128550074739</v>
      </c>
      <c r="V9" s="282">
        <f t="shared" si="5"/>
        <v>0.6970958787102286</v>
      </c>
    </row>
    <row r="10" spans="3:22" ht="15" customHeight="1">
      <c r="C10" s="272" t="s">
        <v>350</v>
      </c>
      <c r="D10" s="273"/>
      <c r="E10" s="273"/>
      <c r="F10" s="273"/>
      <c r="G10" s="273">
        <v>2.6636363636363636</v>
      </c>
      <c r="H10" s="274"/>
      <c r="I10" s="285" t="s">
        <v>89</v>
      </c>
      <c r="J10" s="274" t="str">
        <f t="shared" si="1"/>
        <v>-</v>
      </c>
      <c r="K10" s="281"/>
      <c r="L10" s="281"/>
      <c r="M10" s="282"/>
      <c r="N10" s="281"/>
      <c r="O10" s="281"/>
      <c r="P10" s="282"/>
      <c r="Q10" s="281"/>
      <c r="R10" s="281">
        <v>1.8093503339404979</v>
      </c>
      <c r="S10" s="282"/>
      <c r="T10" s="273">
        <v>0</v>
      </c>
      <c r="U10" s="273">
        <v>5.493273542600897</v>
      </c>
      <c r="V10" s="282"/>
    </row>
    <row r="11" spans="3:22" ht="15" customHeight="1">
      <c r="C11" s="272" t="s">
        <v>62</v>
      </c>
      <c r="D11" s="273">
        <v>2.9</v>
      </c>
      <c r="E11" s="273">
        <v>2.3181818181818183</v>
      </c>
      <c r="F11" s="273">
        <v>2.9</v>
      </c>
      <c r="G11" s="273">
        <v>2.5272727272727273</v>
      </c>
      <c r="H11" s="274">
        <f t="shared" si="0"/>
        <v>-0.20062695924764884</v>
      </c>
      <c r="I11" s="274">
        <f t="shared" si="0"/>
        <v>0.25098039215686252</v>
      </c>
      <c r="J11" s="274">
        <f t="shared" si="1"/>
        <v>-0.12852664576802508</v>
      </c>
      <c r="K11" s="281">
        <v>3.109118086696562</v>
      </c>
      <c r="L11" s="281">
        <v>2.7481603844421083</v>
      </c>
      <c r="M11" s="282">
        <f t="shared" si="2"/>
        <v>-0.11609649173472569</v>
      </c>
      <c r="N11" s="281">
        <v>3.1713649851632049</v>
      </c>
      <c r="O11" s="281">
        <v>2.6369168356997972</v>
      </c>
      <c r="P11" s="282">
        <f t="shared" si="3"/>
        <v>-0.16852306560857866</v>
      </c>
      <c r="Q11" s="281">
        <v>2.8805077505187353</v>
      </c>
      <c r="R11" s="281">
        <v>2.5015179113539769</v>
      </c>
      <c r="S11" s="282">
        <f t="shared" si="4"/>
        <v>-0.13157049797783327</v>
      </c>
      <c r="T11" s="273">
        <v>2.5605536332179932</v>
      </c>
      <c r="U11" s="273">
        <v>2.0179372197309418</v>
      </c>
      <c r="V11" s="282">
        <f t="shared" si="5"/>
        <v>-0.21191370742940252</v>
      </c>
    </row>
    <row r="12" spans="3:22" ht="33" customHeight="1">
      <c r="C12" s="406" t="s">
        <v>351</v>
      </c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</row>
    <row r="13" spans="3:22">
      <c r="P13" s="286"/>
    </row>
    <row r="14" spans="3:22">
      <c r="P14" s="286"/>
    </row>
    <row r="15" spans="3:22">
      <c r="P15" s="286"/>
    </row>
    <row r="16" spans="3:22">
      <c r="P16" s="286"/>
    </row>
    <row r="21" ht="12.75" customHeight="1"/>
    <row r="22" ht="27.75" customHeight="1"/>
  </sheetData>
  <mergeCells count="2">
    <mergeCell ref="C3:V3"/>
    <mergeCell ref="C12:V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4:AR51"/>
  <sheetViews>
    <sheetView showGridLines="0" topLeftCell="A19" zoomScaleNormal="100" workbookViewId="0"/>
  </sheetViews>
  <sheetFormatPr baseColWidth="10" defaultRowHeight="12.75"/>
  <cols>
    <col min="1" max="1" width="11.42578125" style="236"/>
    <col min="2" max="2" width="10.7109375" style="236" customWidth="1"/>
    <col min="3" max="3" width="33" style="236" customWidth="1"/>
    <col min="4" max="10" width="9.7109375" style="236" customWidth="1"/>
    <col min="11" max="12" width="10.28515625" style="236" hidden="1" customWidth="1"/>
    <col min="13" max="16" width="11.42578125" style="236" hidden="1" customWidth="1"/>
    <col min="17" max="19" width="11.42578125" hidden="1" customWidth="1"/>
    <col min="20" max="21" width="13.85546875" bestFit="1" customWidth="1"/>
    <col min="23" max="23" width="17" customWidth="1"/>
    <col min="24" max="25" width="11.42578125" customWidth="1"/>
    <col min="26" max="26" width="14.85546875" style="236" customWidth="1"/>
    <col min="27" max="27" width="32.28515625" style="236" customWidth="1"/>
    <col min="28" max="29" width="11.42578125" style="236" customWidth="1"/>
    <col min="30" max="33" width="11.42578125" style="236"/>
    <col min="34" max="35" width="11.42578125" style="236" customWidth="1"/>
    <col min="36" max="16384" width="11.42578125" style="236"/>
  </cols>
  <sheetData>
    <row r="4" spans="3:40" ht="18" customHeight="1">
      <c r="C4" s="427" t="s">
        <v>352</v>
      </c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Z4"/>
      <c r="AA4" s="427" t="s">
        <v>353</v>
      </c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</row>
    <row r="5" spans="3:40" ht="15" customHeight="1">
      <c r="C5" s="7"/>
      <c r="D5" s="7">
        <v>2007</v>
      </c>
      <c r="E5" s="7">
        <v>2008</v>
      </c>
      <c r="F5" s="7">
        <v>2009</v>
      </c>
      <c r="G5" s="7">
        <v>2010</v>
      </c>
      <c r="H5" s="8" t="s">
        <v>547</v>
      </c>
      <c r="I5" s="8" t="s">
        <v>548</v>
      </c>
      <c r="J5" s="8" t="s">
        <v>354</v>
      </c>
      <c r="K5" s="8" t="s">
        <v>144</v>
      </c>
      <c r="L5" s="8" t="s">
        <v>145</v>
      </c>
      <c r="M5" s="8" t="s">
        <v>94</v>
      </c>
      <c r="N5" s="8" t="s">
        <v>162</v>
      </c>
      <c r="O5" s="8" t="s">
        <v>163</v>
      </c>
      <c r="P5" s="8" t="s">
        <v>274</v>
      </c>
      <c r="Q5" s="8" t="s">
        <v>233</v>
      </c>
      <c r="R5" s="8" t="s">
        <v>234</v>
      </c>
      <c r="S5" s="8" t="s">
        <v>275</v>
      </c>
      <c r="T5" s="7" t="s">
        <v>52</v>
      </c>
      <c r="U5" s="7" t="s">
        <v>1</v>
      </c>
      <c r="V5" s="8" t="s">
        <v>108</v>
      </c>
      <c r="W5" s="203"/>
      <c r="X5" s="203"/>
      <c r="Z5"/>
      <c r="AA5" s="7"/>
      <c r="AB5" s="455">
        <v>2009</v>
      </c>
      <c r="AC5" s="455"/>
      <c r="AD5" s="456">
        <v>2010</v>
      </c>
      <c r="AE5" s="456"/>
      <c r="AF5" s="422" t="s">
        <v>354</v>
      </c>
      <c r="AG5" s="422"/>
      <c r="AH5" s="455" t="s">
        <v>52</v>
      </c>
      <c r="AI5" s="455"/>
      <c r="AJ5" s="456" t="s">
        <v>1</v>
      </c>
      <c r="AK5" s="456"/>
      <c r="AL5" s="422" t="s">
        <v>355</v>
      </c>
      <c r="AM5" s="422"/>
    </row>
    <row r="6" spans="3:40" ht="15" customHeight="1">
      <c r="C6" s="252" t="s">
        <v>356</v>
      </c>
      <c r="D6" s="287">
        <v>17.272727272727298</v>
      </c>
      <c r="E6" s="287">
        <v>16.227272727272727</v>
      </c>
      <c r="F6" s="287">
        <v>17.436363636363637</v>
      </c>
      <c r="G6" s="287">
        <v>15.663636363636364</v>
      </c>
      <c r="H6" s="288">
        <f t="shared" ref="H6:J12" si="0">E6/D6-1</f>
        <v>-6.0526315789475094E-2</v>
      </c>
      <c r="I6" s="288">
        <f t="shared" si="0"/>
        <v>7.4509803921568807E-2</v>
      </c>
      <c r="J6" s="288">
        <f>G6/F6-1</f>
        <v>-0.10166840458811266</v>
      </c>
      <c r="K6" s="289">
        <v>17.937219730941703</v>
      </c>
      <c r="L6" s="289">
        <v>16.72923862441808</v>
      </c>
      <c r="M6" s="290">
        <f>L6/K6-1</f>
        <v>-6.7344946688691953E-2</v>
      </c>
      <c r="N6" s="289">
        <v>18.212166172106826</v>
      </c>
      <c r="O6" s="289">
        <v>15.78462105845473</v>
      </c>
      <c r="P6" s="290">
        <f>O6/N6-1</f>
        <v>-0.13329249748281158</v>
      </c>
      <c r="Q6" s="289">
        <v>17.417307457585743</v>
      </c>
      <c r="R6" s="289">
        <v>15.859137826350942</v>
      </c>
      <c r="S6" s="290">
        <f>R6/Q6-1</f>
        <v>-8.9460993613922346E-2</v>
      </c>
      <c r="T6" s="287">
        <v>16.228373702422147</v>
      </c>
      <c r="U6" s="287">
        <v>14.312406576980568</v>
      </c>
      <c r="V6" s="288">
        <f>U6/T6-1</f>
        <v>-0.11806279301761546</v>
      </c>
      <c r="W6" s="287"/>
      <c r="X6" s="287"/>
      <c r="Y6" s="287"/>
      <c r="Z6"/>
      <c r="AA6" s="7"/>
      <c r="AB6" s="291" t="s">
        <v>357</v>
      </c>
      <c r="AC6" s="291" t="s">
        <v>201</v>
      </c>
      <c r="AD6" s="292" t="s">
        <v>357</v>
      </c>
      <c r="AE6" s="292" t="s">
        <v>201</v>
      </c>
      <c r="AF6" s="293" t="s">
        <v>357</v>
      </c>
      <c r="AG6" s="293" t="s">
        <v>201</v>
      </c>
      <c r="AH6" s="291" t="s">
        <v>357</v>
      </c>
      <c r="AI6" s="291" t="s">
        <v>201</v>
      </c>
      <c r="AJ6" s="292" t="s">
        <v>357</v>
      </c>
      <c r="AK6" s="292" t="s">
        <v>201</v>
      </c>
      <c r="AL6" s="293" t="s">
        <v>357</v>
      </c>
      <c r="AM6" s="293" t="s">
        <v>201</v>
      </c>
    </row>
    <row r="7" spans="3:40" ht="15" customHeight="1">
      <c r="C7" s="252" t="s">
        <v>358</v>
      </c>
      <c r="D7" s="287">
        <v>82.727272727272705</v>
      </c>
      <c r="E7" s="287">
        <v>83.772727272727266</v>
      </c>
      <c r="F7" s="287">
        <v>82.563636363636363</v>
      </c>
      <c r="G7" s="287">
        <v>84.336363636363643</v>
      </c>
      <c r="H7" s="288">
        <f t="shared" si="0"/>
        <v>1.2637362637362815E-2</v>
      </c>
      <c r="I7" s="288">
        <f t="shared" si="0"/>
        <v>-1.4432989690721598E-2</v>
      </c>
      <c r="J7" s="288">
        <f t="shared" si="0"/>
        <v>2.1471041620788389E-2</v>
      </c>
      <c r="K7" s="289">
        <v>82.062780269058294</v>
      </c>
      <c r="L7" s="289">
        <v>83.270761375581912</v>
      </c>
      <c r="M7" s="290">
        <f t="shared" ref="M7:M12" si="1">L7/K7-1</f>
        <v>1.4720206926490009E-2</v>
      </c>
      <c r="N7" s="289">
        <v>81.787833827893181</v>
      </c>
      <c r="O7" s="289">
        <v>84.215378941545268</v>
      </c>
      <c r="P7" s="290">
        <f t="shared" ref="P7:P12" si="2">O7/N7-1</f>
        <v>2.9681005108417313E-2</v>
      </c>
      <c r="Q7" s="289">
        <v>82.58269254241425</v>
      </c>
      <c r="R7" s="289">
        <v>84.140862173649055</v>
      </c>
      <c r="S7" s="290">
        <f t="shared" ref="S7:S12" si="3">R7/Q7-1</f>
        <v>1.8867992593418093E-2</v>
      </c>
      <c r="T7" s="287">
        <v>83.771626297577853</v>
      </c>
      <c r="U7" s="287">
        <v>85.687593423019436</v>
      </c>
      <c r="V7" s="288">
        <f t="shared" ref="V7:V12" si="4">U7/T7-1</f>
        <v>2.2871313475944621E-2</v>
      </c>
      <c r="W7" s="287"/>
      <c r="X7" s="287"/>
      <c r="Y7" s="236"/>
      <c r="Z7"/>
      <c r="AA7" s="294" t="s">
        <v>188</v>
      </c>
      <c r="AB7" s="295">
        <v>65.273888009829918</v>
      </c>
      <c r="AC7" s="295">
        <v>37.178670560809259</v>
      </c>
      <c r="AD7" s="296">
        <v>67.447191395233872</v>
      </c>
      <c r="AE7" s="296">
        <v>37.314044359511058</v>
      </c>
      <c r="AF7" s="297">
        <f>AD7/AB7-1</f>
        <v>3.3295142233241259E-2</v>
      </c>
      <c r="AG7" s="297">
        <f>AE7/AC7-1</f>
        <v>3.6411683543224882E-3</v>
      </c>
      <c r="AH7" s="295">
        <v>63.02103893051455</v>
      </c>
      <c r="AI7" s="295">
        <v>34.573622618362492</v>
      </c>
      <c r="AJ7" s="296">
        <v>69.577986635348395</v>
      </c>
      <c r="AK7" s="296">
        <v>34.669028065776203</v>
      </c>
      <c r="AL7" s="297">
        <f>AJ7/AH7-1</f>
        <v>0.10404378944090986</v>
      </c>
      <c r="AM7" s="297">
        <f>AK7/AI7-1</f>
        <v>2.7594865735314222E-3</v>
      </c>
    </row>
    <row r="8" spans="3:40" ht="15" customHeight="1">
      <c r="C8" s="298" t="s">
        <v>359</v>
      </c>
      <c r="D8" s="26">
        <v>29.2090909090909</v>
      </c>
      <c r="E8" s="26">
        <v>27.309090909090909</v>
      </c>
      <c r="F8" s="26">
        <v>26.990909090909092</v>
      </c>
      <c r="G8" s="26">
        <v>25.645454545454545</v>
      </c>
      <c r="H8" s="82">
        <f t="shared" si="0"/>
        <v>-6.5048241518829486E-2</v>
      </c>
      <c r="I8" s="82">
        <f t="shared" si="0"/>
        <v>-1.1651131824234273E-2</v>
      </c>
      <c r="J8" s="82">
        <f t="shared" si="0"/>
        <v>-4.9848433816099824E-2</v>
      </c>
      <c r="K8" s="256">
        <v>30.852017937219731</v>
      </c>
      <c r="L8" s="256">
        <v>29.463883465985884</v>
      </c>
      <c r="M8" s="41">
        <f t="shared" si="1"/>
        <v>-4.4993312076329617E-2</v>
      </c>
      <c r="N8" s="256">
        <v>28.171364985163205</v>
      </c>
      <c r="O8" s="256">
        <v>26.295408445509864</v>
      </c>
      <c r="P8" s="41">
        <f t="shared" si="2"/>
        <v>-6.6590899682757221E-2</v>
      </c>
      <c r="Q8" s="256">
        <v>26.144269498352251</v>
      </c>
      <c r="R8" s="256">
        <v>25.197328476016999</v>
      </c>
      <c r="S8" s="41">
        <f t="shared" si="3"/>
        <v>-3.6219830980358192E-2</v>
      </c>
      <c r="T8" s="26">
        <v>32.041522491349482</v>
      </c>
      <c r="U8" s="26">
        <v>25.822122571001493</v>
      </c>
      <c r="V8" s="82">
        <f t="shared" si="4"/>
        <v>-0.19410438196334434</v>
      </c>
      <c r="W8" s="287"/>
      <c r="X8" s="287"/>
      <c r="Y8" s="236"/>
      <c r="Z8"/>
      <c r="AA8" s="294" t="s">
        <v>356</v>
      </c>
      <c r="AB8" s="299">
        <v>22.617063678052528</v>
      </c>
      <c r="AC8" s="299">
        <v>41.245949663967274</v>
      </c>
      <c r="AD8" s="300">
        <v>23.269247296777667</v>
      </c>
      <c r="AE8" s="300">
        <v>42.156062978356999</v>
      </c>
      <c r="AF8" s="297">
        <f t="shared" ref="AF8:AG13" si="5">AD8/AB8-1</f>
        <v>2.8835910267079212E-2</v>
      </c>
      <c r="AG8" s="297">
        <f t="shared" si="5"/>
        <v>2.2065519688707846E-2</v>
      </c>
      <c r="AH8" s="299">
        <v>19.223358970840696</v>
      </c>
      <c r="AI8" s="299">
        <v>39.472675884023523</v>
      </c>
      <c r="AJ8" s="300">
        <v>19.7925974417</v>
      </c>
      <c r="AK8" s="300">
        <v>37.475369932126405</v>
      </c>
      <c r="AL8" s="297">
        <f t="shared" ref="AL8:AM13" si="6">AJ8/AH8-1</f>
        <v>2.9611810907904434E-2</v>
      </c>
      <c r="AM8" s="297">
        <f>AK8/AI8-1</f>
        <v>-5.0599709980785001E-2</v>
      </c>
      <c r="AN8" s="301"/>
    </row>
    <row r="9" spans="3:40" ht="15" customHeight="1">
      <c r="C9" s="298" t="s">
        <v>360</v>
      </c>
      <c r="D9" s="26">
        <v>5.7727272727272698</v>
      </c>
      <c r="E9" s="26">
        <v>6.1818181818181817</v>
      </c>
      <c r="F9" s="26">
        <v>6.7</v>
      </c>
      <c r="G9" s="26">
        <v>7.1181818181818182</v>
      </c>
      <c r="H9" s="82">
        <f t="shared" si="0"/>
        <v>7.0866141732284005E-2</v>
      </c>
      <c r="I9" s="82">
        <f t="shared" si="0"/>
        <v>8.3823529411764852E-2</v>
      </c>
      <c r="J9" s="82">
        <f t="shared" si="0"/>
        <v>6.241519674355489E-2</v>
      </c>
      <c r="K9" s="256">
        <v>7.7428998505231688</v>
      </c>
      <c r="L9" s="256">
        <v>6.9680132151974767</v>
      </c>
      <c r="M9" s="41">
        <f t="shared" si="1"/>
        <v>-0.10007705772835673</v>
      </c>
      <c r="N9" s="256">
        <v>7.0103857566765582</v>
      </c>
      <c r="O9" s="256">
        <v>6.3802323437211879</v>
      </c>
      <c r="P9" s="41">
        <f t="shared" si="2"/>
        <v>-8.9888550334797812E-2</v>
      </c>
      <c r="Q9" s="256">
        <v>6.298059318930795</v>
      </c>
      <c r="R9" s="256">
        <v>6.4116575591985425</v>
      </c>
      <c r="S9" s="41">
        <f t="shared" si="3"/>
        <v>1.8037022916931322E-2</v>
      </c>
      <c r="T9" s="26">
        <v>6.9550173010380627</v>
      </c>
      <c r="U9" s="26">
        <v>10.089686098654708</v>
      </c>
      <c r="V9" s="82">
        <f t="shared" si="4"/>
        <v>0.45070611070209465</v>
      </c>
      <c r="W9" s="287"/>
      <c r="X9" s="287"/>
      <c r="Y9" s="236"/>
      <c r="Z9"/>
      <c r="AA9" s="294" t="s">
        <v>359</v>
      </c>
      <c r="AB9" s="299">
        <v>56.620392838144944</v>
      </c>
      <c r="AC9" s="299">
        <v>39.371340856517435</v>
      </c>
      <c r="AD9" s="300">
        <v>57.467193384785496</v>
      </c>
      <c r="AE9" s="300">
        <v>39.756809723830685</v>
      </c>
      <c r="AF9" s="297">
        <f t="shared" si="5"/>
        <v>1.4955751880090462E-2</v>
      </c>
      <c r="AG9" s="297">
        <f t="shared" si="5"/>
        <v>9.7905953652437372E-3</v>
      </c>
      <c r="AH9" s="299">
        <v>57.564890898831599</v>
      </c>
      <c r="AI9" s="299">
        <v>36.872294976859244</v>
      </c>
      <c r="AJ9" s="300">
        <v>59.265530031074178</v>
      </c>
      <c r="AK9" s="300">
        <v>38.253214363632807</v>
      </c>
      <c r="AL9" s="297">
        <f t="shared" si="6"/>
        <v>2.9542992363720266E-2</v>
      </c>
      <c r="AM9" s="297">
        <f t="shared" si="6"/>
        <v>3.7451408642728001E-2</v>
      </c>
      <c r="AN9" s="301"/>
    </row>
    <row r="10" spans="3:40" ht="15" customHeight="1">
      <c r="C10" s="298" t="s">
        <v>361</v>
      </c>
      <c r="D10" s="26">
        <v>29.936363636363598</v>
      </c>
      <c r="E10" s="26">
        <v>30.854545454545455</v>
      </c>
      <c r="F10" s="26">
        <v>29.09090909090909</v>
      </c>
      <c r="G10" s="26">
        <v>27.427272727272726</v>
      </c>
      <c r="H10" s="82">
        <f t="shared" si="0"/>
        <v>3.0671120558762421E-2</v>
      </c>
      <c r="I10" s="82">
        <f t="shared" si="0"/>
        <v>-5.7159693576900428E-2</v>
      </c>
      <c r="J10" s="82">
        <f t="shared" si="0"/>
        <v>-5.7187500000000058E-2</v>
      </c>
      <c r="K10" s="256">
        <v>27.33931240657698</v>
      </c>
      <c r="L10" s="256">
        <v>28.112329178555338</v>
      </c>
      <c r="M10" s="41">
        <f t="shared" si="1"/>
        <v>2.8274916372527104E-2</v>
      </c>
      <c r="N10" s="256">
        <v>27.893175074183976</v>
      </c>
      <c r="O10" s="256">
        <v>28.010326387608334</v>
      </c>
      <c r="P10" s="41">
        <f t="shared" si="2"/>
        <v>4.1999992153201049E-3</v>
      </c>
      <c r="Q10" s="256">
        <v>29.146832662028562</v>
      </c>
      <c r="R10" s="256">
        <v>27.85670916818458</v>
      </c>
      <c r="S10" s="41">
        <f t="shared" si="3"/>
        <v>-4.4262905297586919E-2</v>
      </c>
      <c r="T10" s="26">
        <v>26.435986159169548</v>
      </c>
      <c r="U10" s="26">
        <v>24.551569506726459</v>
      </c>
      <c r="V10" s="82">
        <f t="shared" si="4"/>
        <v>-7.1282252952362901E-2</v>
      </c>
      <c r="W10" s="287"/>
      <c r="X10" s="287"/>
      <c r="Y10" s="236"/>
      <c r="Z10"/>
      <c r="AA10" s="294" t="s">
        <v>360</v>
      </c>
      <c r="AB10" s="299">
        <v>98.908463394340046</v>
      </c>
      <c r="AC10" s="299">
        <v>52.891755654037325</v>
      </c>
      <c r="AD10" s="300">
        <v>102.32399687464873</v>
      </c>
      <c r="AE10" s="300">
        <v>56.801787909879685</v>
      </c>
      <c r="AF10" s="297">
        <f t="shared" si="5"/>
        <v>3.4532267139680606E-2</v>
      </c>
      <c r="AG10" s="297">
        <f t="shared" si="5"/>
        <v>7.3925174301600283E-2</v>
      </c>
      <c r="AH10" s="299">
        <v>101.46468386206078</v>
      </c>
      <c r="AI10" s="299">
        <v>47.702161402208056</v>
      </c>
      <c r="AJ10" s="300">
        <v>103.73130370020225</v>
      </c>
      <c r="AK10" s="300">
        <v>48.142297225491497</v>
      </c>
      <c r="AL10" s="297">
        <f t="shared" si="6"/>
        <v>2.2339002615165082E-2</v>
      </c>
      <c r="AM10" s="297">
        <f t="shared" si="6"/>
        <v>9.2267480203331864E-3</v>
      </c>
      <c r="AN10" s="301"/>
    </row>
    <row r="11" spans="3:40" ht="15" customHeight="1">
      <c r="C11" s="298" t="s">
        <v>362</v>
      </c>
      <c r="D11" s="26">
        <v>4.4090909090909101</v>
      </c>
      <c r="E11" s="26">
        <v>6.6727272727272728</v>
      </c>
      <c r="F11" s="26">
        <v>6.3090909090909095</v>
      </c>
      <c r="G11" s="26">
        <v>6.1454545454545455</v>
      </c>
      <c r="H11" s="82">
        <f t="shared" si="0"/>
        <v>0.51340206185566983</v>
      </c>
      <c r="I11" s="82">
        <f t="shared" si="0"/>
        <v>-5.4495912806539426E-2</v>
      </c>
      <c r="J11" s="82">
        <f t="shared" si="0"/>
        <v>-2.5936599423631135E-2</v>
      </c>
      <c r="K11" s="256">
        <v>4.8131539611360239</v>
      </c>
      <c r="L11" s="256">
        <v>6.2021324523201686</v>
      </c>
      <c r="M11" s="41">
        <f t="shared" si="1"/>
        <v>0.28857969273360018</v>
      </c>
      <c r="N11" s="256">
        <v>6.4725519287833828</v>
      </c>
      <c r="O11" s="256">
        <v>7.2469113037064359</v>
      </c>
      <c r="P11" s="41">
        <f t="shared" si="2"/>
        <v>0.11963741402822636</v>
      </c>
      <c r="Q11" s="256">
        <v>6.6520200170877581</v>
      </c>
      <c r="R11" s="256">
        <v>6.7638129933211903</v>
      </c>
      <c r="S11" s="41">
        <f t="shared" si="3"/>
        <v>1.6805868885880981E-2</v>
      </c>
      <c r="T11" s="26">
        <v>6.1937716262975782</v>
      </c>
      <c r="U11" s="26">
        <v>4.9327354260089686</v>
      </c>
      <c r="V11" s="82">
        <f t="shared" si="4"/>
        <v>-0.20359746473933416</v>
      </c>
      <c r="W11" s="287"/>
      <c r="X11" s="287"/>
      <c r="Y11" s="236"/>
      <c r="Z11"/>
      <c r="AA11" s="294" t="s">
        <v>361</v>
      </c>
      <c r="AB11" s="299">
        <v>85.661341613308537</v>
      </c>
      <c r="AC11" s="299">
        <v>34.6702757308949</v>
      </c>
      <c r="AD11" s="300">
        <v>85.560682219542457</v>
      </c>
      <c r="AE11" s="300">
        <v>34.89790936214726</v>
      </c>
      <c r="AF11" s="297">
        <f t="shared" si="5"/>
        <v>-1.1750854220854423E-3</v>
      </c>
      <c r="AG11" s="297">
        <f t="shared" si="5"/>
        <v>6.5656712112478477E-3</v>
      </c>
      <c r="AH11" s="299">
        <v>85.596540203538552</v>
      </c>
      <c r="AI11" s="299">
        <v>29.573788176015952</v>
      </c>
      <c r="AJ11" s="300">
        <v>93.422517755374543</v>
      </c>
      <c r="AK11" s="300">
        <v>30.817633822493924</v>
      </c>
      <c r="AL11" s="297">
        <f t="shared" si="6"/>
        <v>9.1428666780534851E-2</v>
      </c>
      <c r="AM11" s="297">
        <f t="shared" si="6"/>
        <v>4.2059057131095479E-2</v>
      </c>
      <c r="AN11" s="301"/>
    </row>
    <row r="12" spans="3:40" ht="15" customHeight="1">
      <c r="C12" s="298" t="s">
        <v>363</v>
      </c>
      <c r="D12" s="26">
        <v>13.4</v>
      </c>
      <c r="E12" s="26">
        <v>12.754545454545454</v>
      </c>
      <c r="F12" s="26">
        <v>13.472727272727273</v>
      </c>
      <c r="G12" s="26">
        <v>18</v>
      </c>
      <c r="H12" s="82">
        <f t="shared" si="0"/>
        <v>-4.8168249660787033E-2</v>
      </c>
      <c r="I12" s="82">
        <f t="shared" si="0"/>
        <v>5.6307911617961448E-2</v>
      </c>
      <c r="J12" s="82">
        <f t="shared" si="0"/>
        <v>0.33603238866396756</v>
      </c>
      <c r="K12" s="256">
        <v>11.315396113602391</v>
      </c>
      <c r="L12" s="256">
        <v>12.524403063523051</v>
      </c>
      <c r="M12" s="41">
        <f t="shared" si="1"/>
        <v>0.10684618883710995</v>
      </c>
      <c r="N12" s="256">
        <v>12.240356083086054</v>
      </c>
      <c r="O12" s="256">
        <v>16.282500460999447</v>
      </c>
      <c r="P12" s="41">
        <f t="shared" si="2"/>
        <v>0.330230946753167</v>
      </c>
      <c r="Q12" s="256">
        <v>14.34151104601489</v>
      </c>
      <c r="R12" s="256">
        <v>17.911353976927746</v>
      </c>
      <c r="S12" s="41">
        <f t="shared" si="3"/>
        <v>0.24891679262101296</v>
      </c>
      <c r="T12" s="26">
        <v>12.145328719723183</v>
      </c>
      <c r="U12" s="26">
        <v>20.291479820627803</v>
      </c>
      <c r="V12" s="82">
        <f t="shared" si="4"/>
        <v>0.6707229823821752</v>
      </c>
      <c r="W12" s="287"/>
      <c r="X12" s="287"/>
      <c r="Y12" s="236"/>
      <c r="Z12"/>
      <c r="AA12" s="294" t="s">
        <v>362</v>
      </c>
      <c r="AB12" s="299">
        <v>83.524157634355944</v>
      </c>
      <c r="AC12" s="299">
        <v>32.255229979750339</v>
      </c>
      <c r="AD12" s="300">
        <v>89.601036661859283</v>
      </c>
      <c r="AE12" s="300">
        <v>31.745079693905716</v>
      </c>
      <c r="AF12" s="297">
        <f t="shared" si="5"/>
        <v>7.2755945101609099E-2</v>
      </c>
      <c r="AG12" s="297">
        <f t="shared" si="5"/>
        <v>-1.5816048627304569E-2</v>
      </c>
      <c r="AH12" s="299">
        <v>85.51791948263093</v>
      </c>
      <c r="AI12" s="299">
        <v>30.370862519240951</v>
      </c>
      <c r="AJ12" s="300">
        <v>78.598051990705954</v>
      </c>
      <c r="AK12" s="300">
        <v>36.868917556042696</v>
      </c>
      <c r="AL12" s="297">
        <f t="shared" si="6"/>
        <v>-8.0917163721814234E-2</v>
      </c>
      <c r="AM12" s="297">
        <f t="shared" si="6"/>
        <v>0.21395688162247639</v>
      </c>
      <c r="AN12" s="301"/>
    </row>
    <row r="13" spans="3:40" ht="15" customHeight="1">
      <c r="C13" s="252" t="s">
        <v>364</v>
      </c>
      <c r="D13" s="90"/>
      <c r="E13" s="90"/>
      <c r="F13" s="90"/>
      <c r="G13" s="90"/>
      <c r="H13" s="90"/>
      <c r="I13" s="90"/>
      <c r="J13" s="90"/>
      <c r="K13" s="302"/>
      <c r="L13" s="302"/>
      <c r="M13" s="41"/>
      <c r="N13" s="302"/>
      <c r="O13" s="302"/>
      <c r="P13" s="41"/>
      <c r="Q13" s="302"/>
      <c r="R13" s="302"/>
      <c r="S13" s="41"/>
      <c r="T13" s="90"/>
      <c r="U13" s="90"/>
      <c r="V13" s="90"/>
      <c r="W13" s="236"/>
      <c r="X13" s="236"/>
      <c r="Y13" s="236"/>
      <c r="Z13"/>
      <c r="AA13" s="294" t="s">
        <v>363</v>
      </c>
      <c r="AB13" s="299">
        <v>89.498079127954625</v>
      </c>
      <c r="AC13" s="299">
        <v>25.111707173758855</v>
      </c>
      <c r="AD13" s="300">
        <v>91.318597945467204</v>
      </c>
      <c r="AE13" s="300">
        <v>25.424555749636166</v>
      </c>
      <c r="AF13" s="297">
        <f t="shared" si="5"/>
        <v>2.0341428947427964E-2</v>
      </c>
      <c r="AG13" s="297">
        <f t="shared" si="5"/>
        <v>1.2458275883538095E-2</v>
      </c>
      <c r="AH13" s="299">
        <v>90.484211687893207</v>
      </c>
      <c r="AI13" s="299">
        <v>22.900185746287466</v>
      </c>
      <c r="AJ13" s="300">
        <v>98.57005781767927</v>
      </c>
      <c r="AK13" s="300">
        <v>23.502130343339299</v>
      </c>
      <c r="AL13" s="297">
        <f t="shared" si="6"/>
        <v>8.9361955847905739E-2</v>
      </c>
      <c r="AM13" s="297">
        <f t="shared" si="6"/>
        <v>2.6285577056920584E-2</v>
      </c>
      <c r="AN13" s="301"/>
    </row>
    <row r="14" spans="3:40" ht="15" customHeight="1">
      <c r="C14" s="298" t="s">
        <v>177</v>
      </c>
      <c r="D14" s="26">
        <v>12.3363636363636</v>
      </c>
      <c r="E14" s="26">
        <v>10.336363636363636</v>
      </c>
      <c r="F14" s="26">
        <v>9.5909090909090917</v>
      </c>
      <c r="G14" s="26">
        <v>11.209090909090909</v>
      </c>
      <c r="H14" s="82">
        <f t="shared" ref="H14:J20" si="7">E14/D14-1</f>
        <v>-0.16212232866617293</v>
      </c>
      <c r="I14" s="82">
        <f t="shared" si="7"/>
        <v>-7.2119613016710549E-2</v>
      </c>
      <c r="J14" s="82">
        <f t="shared" si="7"/>
        <v>0.1687203791469194</v>
      </c>
      <c r="K14" s="90">
        <v>9.8206278026905824</v>
      </c>
      <c r="L14" s="90">
        <v>9.4158282024327971</v>
      </c>
      <c r="M14" s="41">
        <f>L14/K14-1</f>
        <v>-4.1219320026249395E-2</v>
      </c>
      <c r="N14" s="90">
        <v>10.126112759643917</v>
      </c>
      <c r="O14" s="90">
        <v>9.0909090909090917</v>
      </c>
      <c r="P14" s="41">
        <f>O14/N14-1</f>
        <v>-0.1022311022311021</v>
      </c>
      <c r="Q14" s="90">
        <v>9.5447333089222504</v>
      </c>
      <c r="R14" s="90">
        <v>10.953248330297511</v>
      </c>
      <c r="S14" s="41">
        <f>R14/Q14-1</f>
        <v>0.14756986662567151</v>
      </c>
      <c r="T14" s="26">
        <v>9.273356401384083</v>
      </c>
      <c r="U14" s="26">
        <v>14.013452914798206</v>
      </c>
      <c r="V14" s="82">
        <f>U14/T14-1</f>
        <v>0.51115219864801542</v>
      </c>
      <c r="W14" s="236"/>
      <c r="X14" s="236"/>
      <c r="Y14" s="236"/>
      <c r="Z14"/>
      <c r="AA14" s="414" t="s">
        <v>284</v>
      </c>
      <c r="AB14" s="414"/>
      <c r="AC14" s="414"/>
      <c r="AD14" s="414"/>
      <c r="AE14" s="414"/>
      <c r="AF14" s="414"/>
      <c r="AG14" s="414"/>
      <c r="AH14" s="414"/>
      <c r="AI14" s="414"/>
      <c r="AJ14" s="414"/>
      <c r="AK14" s="414"/>
      <c r="AL14" s="414"/>
      <c r="AM14" s="414"/>
    </row>
    <row r="15" spans="3:40" ht="15" customHeight="1">
      <c r="C15" s="298" t="s">
        <v>365</v>
      </c>
      <c r="D15" s="26">
        <v>1.3</v>
      </c>
      <c r="E15" s="26">
        <v>1.0727272727272728</v>
      </c>
      <c r="F15" s="26">
        <v>0.97272727272727277</v>
      </c>
      <c r="G15" s="26">
        <v>1.0636363636363637</v>
      </c>
      <c r="H15" s="82">
        <f t="shared" si="7"/>
        <v>-0.17482517482517479</v>
      </c>
      <c r="I15" s="82">
        <f t="shared" si="7"/>
        <v>-9.3220338983050821E-2</v>
      </c>
      <c r="J15" s="82">
        <f t="shared" si="7"/>
        <v>9.3457943925233655E-2</v>
      </c>
      <c r="K15" s="90">
        <v>1.1360239162929746</v>
      </c>
      <c r="L15" s="90">
        <v>0.72082895329629071</v>
      </c>
      <c r="M15" s="41">
        <f>L15/K15-1</f>
        <v>-0.36548082926944936</v>
      </c>
      <c r="N15" s="90">
        <v>1.2240356083086052</v>
      </c>
      <c r="O15" s="90">
        <v>0.94043887147335425</v>
      </c>
      <c r="P15" s="41">
        <f>O15/N15-1</f>
        <v>-0.23168994015388988</v>
      </c>
      <c r="Q15" s="90">
        <v>1.0496765531551324</v>
      </c>
      <c r="R15" s="90">
        <v>1.0443230115361264</v>
      </c>
      <c r="S15" s="41">
        <f>R15/Q15-1</f>
        <v>-5.1001821493623645E-3</v>
      </c>
      <c r="T15" s="26">
        <v>0.51903114186851207</v>
      </c>
      <c r="U15" s="26">
        <v>1.9431988041853512</v>
      </c>
      <c r="V15" s="82">
        <f>U15/T15-1</f>
        <v>2.7438963627304438</v>
      </c>
      <c r="W15" s="236"/>
      <c r="X15" s="236"/>
      <c r="Y15" s="236"/>
      <c r="Z15"/>
    </row>
    <row r="16" spans="3:40" ht="15" customHeight="1">
      <c r="C16" s="298" t="s">
        <v>366</v>
      </c>
      <c r="D16" s="26">
        <v>0.43636363636363601</v>
      </c>
      <c r="E16" s="26">
        <v>0.66363636363636369</v>
      </c>
      <c r="F16" s="26">
        <v>0.2818181818181818</v>
      </c>
      <c r="G16" s="26">
        <v>0.4</v>
      </c>
      <c r="H16" s="82">
        <f t="shared" si="7"/>
        <v>0.52083333333333459</v>
      </c>
      <c r="I16" s="82">
        <f t="shared" si="7"/>
        <v>-0.57534246575342474</v>
      </c>
      <c r="J16" s="82">
        <f t="shared" si="7"/>
        <v>0.41935483870967749</v>
      </c>
      <c r="K16" s="90">
        <v>0.41853512705530643</v>
      </c>
      <c r="L16" s="90">
        <v>0.270310857486109</v>
      </c>
      <c r="M16" s="41">
        <f>L16/K16-1</f>
        <v>-0.35415012979211813</v>
      </c>
      <c r="N16" s="90">
        <v>0.29673590504451036</v>
      </c>
      <c r="O16" s="90">
        <v>0.31347962382445144</v>
      </c>
      <c r="P16" s="41">
        <f>O16/N16-1</f>
        <v>5.6426332288401326E-2</v>
      </c>
      <c r="Q16" s="90">
        <v>0.30513853289393383</v>
      </c>
      <c r="R16" s="90">
        <v>0.37644201578627806</v>
      </c>
      <c r="S16" s="41">
        <f>R16/Q16-1</f>
        <v>0.23367577413479057</v>
      </c>
      <c r="T16" s="26">
        <v>0.34602076124567471</v>
      </c>
      <c r="U16" s="26">
        <v>0.63527653213751867</v>
      </c>
      <c r="V16" s="82">
        <f>U16/T16-1</f>
        <v>0.83594917787742906</v>
      </c>
      <c r="W16" s="236"/>
      <c r="X16" s="236"/>
      <c r="Y16" s="236"/>
      <c r="Z16"/>
      <c r="AA16"/>
      <c r="AB16"/>
      <c r="AC16"/>
      <c r="AD16"/>
      <c r="AE16"/>
      <c r="AF16"/>
      <c r="AG16"/>
      <c r="AH16"/>
    </row>
    <row r="17" spans="3:44" ht="15" customHeight="1">
      <c r="C17" s="298" t="s">
        <v>367</v>
      </c>
      <c r="D17" s="26">
        <v>0.25454545454545502</v>
      </c>
      <c r="E17" s="26">
        <v>0.25454545454545452</v>
      </c>
      <c r="F17" s="26">
        <v>0.25454545454545452</v>
      </c>
      <c r="G17" s="26">
        <v>0.19090909090909092</v>
      </c>
      <c r="H17" s="82">
        <f t="shared" si="7"/>
        <v>-1.9984014443252818E-15</v>
      </c>
      <c r="I17" s="82">
        <f t="shared" si="7"/>
        <v>0</v>
      </c>
      <c r="J17" s="82">
        <f t="shared" si="7"/>
        <v>-0.24999999999999989</v>
      </c>
      <c r="K17" s="90" t="e">
        <v>#REF!</v>
      </c>
      <c r="L17" s="90" t="e">
        <v>#REF!</v>
      </c>
      <c r="M17" s="41" t="e">
        <f>L17/K17-1</f>
        <v>#REF!</v>
      </c>
      <c r="N17" s="90" t="e">
        <v>#REF!</v>
      </c>
      <c r="O17" s="90" t="e">
        <v>#REF!</v>
      </c>
      <c r="P17" s="41" t="e">
        <f>O17/N17-1</f>
        <v>#REF!</v>
      </c>
      <c r="Q17" s="90" t="e">
        <v>#REF!</v>
      </c>
      <c r="R17" s="90" t="e">
        <v>#REF!</v>
      </c>
      <c r="S17" s="41" t="e">
        <f>R17/Q17-1</f>
        <v>#REF!</v>
      </c>
      <c r="T17" s="26">
        <v>0</v>
      </c>
      <c r="U17" s="26">
        <v>0.41106128550074739</v>
      </c>
      <c r="V17" s="82" t="str">
        <f>IFERROR(U17/T17-1,"-")</f>
        <v>-</v>
      </c>
      <c r="W17" s="236"/>
      <c r="X17" s="236"/>
      <c r="Y17" s="236"/>
      <c r="AA17"/>
      <c r="AB17"/>
      <c r="AC17"/>
      <c r="AD17"/>
      <c r="AE17"/>
      <c r="AF17"/>
      <c r="AG17"/>
      <c r="AH17"/>
    </row>
    <row r="18" spans="3:44" ht="15" customHeight="1">
      <c r="C18" s="298" t="s">
        <v>368</v>
      </c>
      <c r="D18" s="26" t="s">
        <v>89</v>
      </c>
      <c r="E18" s="26" t="s">
        <v>89</v>
      </c>
      <c r="F18" s="26" t="s">
        <v>89</v>
      </c>
      <c r="G18" s="26" t="s">
        <v>89</v>
      </c>
      <c r="H18" s="82" t="e">
        <f t="shared" si="7"/>
        <v>#VALUE!</v>
      </c>
      <c r="I18" s="82" t="e">
        <f t="shared" si="7"/>
        <v>#VALUE!</v>
      </c>
      <c r="J18" s="82" t="e">
        <f t="shared" si="7"/>
        <v>#VALUE!</v>
      </c>
      <c r="K18" s="90">
        <v>0</v>
      </c>
      <c r="L18" s="90">
        <v>0</v>
      </c>
      <c r="M18" s="41" t="e">
        <f t="shared" ref="M18:M20" si="8">L18/K18-1</f>
        <v>#DIV/0!</v>
      </c>
      <c r="N18" s="90">
        <v>0</v>
      </c>
      <c r="O18" s="90">
        <v>0</v>
      </c>
      <c r="P18" s="41" t="e">
        <f t="shared" ref="P18:P20" si="9">O18/N18-1</f>
        <v>#DIV/0!</v>
      </c>
      <c r="Q18" s="90">
        <v>0</v>
      </c>
      <c r="R18" s="90">
        <v>0</v>
      </c>
      <c r="S18" s="41" t="e">
        <f t="shared" ref="S18:S20" si="10">R18/Q18-1</f>
        <v>#DIV/0!</v>
      </c>
      <c r="T18" s="26" t="s">
        <v>89</v>
      </c>
      <c r="U18" s="26">
        <v>0.97159940209267559</v>
      </c>
      <c r="V18" s="82" t="str">
        <f>IFERROR(U18/T18-1,"-")</f>
        <v>-</v>
      </c>
      <c r="W18" s="236"/>
      <c r="X18" s="236"/>
      <c r="Y18" s="236"/>
      <c r="AA18"/>
      <c r="AB18"/>
      <c r="AC18"/>
      <c r="AD18"/>
      <c r="AE18"/>
      <c r="AF18"/>
      <c r="AG18"/>
      <c r="AH18"/>
    </row>
    <row r="19" spans="3:44" ht="15" customHeight="1">
      <c r="C19" s="298" t="s">
        <v>369</v>
      </c>
      <c r="D19" s="26" t="s">
        <v>89</v>
      </c>
      <c r="E19" s="26" t="s">
        <v>89</v>
      </c>
      <c r="F19" s="26" t="s">
        <v>89</v>
      </c>
      <c r="G19" s="26" t="s">
        <v>89</v>
      </c>
      <c r="H19" s="82" t="e">
        <f t="shared" si="7"/>
        <v>#VALUE!</v>
      </c>
      <c r="I19" s="82" t="e">
        <f t="shared" si="7"/>
        <v>#VALUE!</v>
      </c>
      <c r="J19" s="82" t="e">
        <f t="shared" si="7"/>
        <v>#VALUE!</v>
      </c>
      <c r="K19" s="90">
        <v>0</v>
      </c>
      <c r="L19" s="90">
        <v>0</v>
      </c>
      <c r="M19" s="41" t="e">
        <f t="shared" si="8"/>
        <v>#DIV/0!</v>
      </c>
      <c r="N19" s="90">
        <v>0</v>
      </c>
      <c r="O19" s="90">
        <v>0</v>
      </c>
      <c r="P19" s="41" t="e">
        <f t="shared" si="9"/>
        <v>#DIV/0!</v>
      </c>
      <c r="Q19" s="90">
        <v>0</v>
      </c>
      <c r="R19" s="90">
        <v>0</v>
      </c>
      <c r="S19" s="41" t="e">
        <f t="shared" si="10"/>
        <v>#DIV/0!</v>
      </c>
      <c r="T19" s="26" t="s">
        <v>89</v>
      </c>
      <c r="U19" s="26">
        <v>0.52316890881913303</v>
      </c>
      <c r="V19" s="82" t="str">
        <f t="shared" ref="V19:V20" si="11">IFERROR(U19/T19-1,"-")</f>
        <v>-</v>
      </c>
      <c r="W19" s="236"/>
      <c r="X19" s="236"/>
      <c r="Y19" s="236"/>
      <c r="AA19"/>
      <c r="AB19"/>
      <c r="AC19"/>
      <c r="AD19"/>
      <c r="AE19"/>
      <c r="AF19"/>
      <c r="AG19"/>
      <c r="AH19"/>
    </row>
    <row r="20" spans="3:44" ht="15" customHeight="1">
      <c r="C20" s="298" t="s">
        <v>370</v>
      </c>
      <c r="D20" s="26" t="s">
        <v>89</v>
      </c>
      <c r="E20" s="26" t="s">
        <v>89</v>
      </c>
      <c r="F20" s="26" t="s">
        <v>89</v>
      </c>
      <c r="G20" s="26" t="s">
        <v>89</v>
      </c>
      <c r="H20" s="82" t="e">
        <f t="shared" si="7"/>
        <v>#VALUE!</v>
      </c>
      <c r="I20" s="82" t="e">
        <f t="shared" si="7"/>
        <v>#VALUE!</v>
      </c>
      <c r="J20" s="82" t="e">
        <f t="shared" si="7"/>
        <v>#VALUE!</v>
      </c>
      <c r="K20" s="90">
        <v>0</v>
      </c>
      <c r="L20" s="90">
        <v>0</v>
      </c>
      <c r="M20" s="41" t="e">
        <f t="shared" si="8"/>
        <v>#DIV/0!</v>
      </c>
      <c r="N20" s="90">
        <v>0</v>
      </c>
      <c r="O20" s="90">
        <v>0</v>
      </c>
      <c r="P20" s="41" t="e">
        <f t="shared" si="9"/>
        <v>#DIV/0!</v>
      </c>
      <c r="Q20" s="90">
        <v>0</v>
      </c>
      <c r="R20" s="90">
        <v>0</v>
      </c>
      <c r="S20" s="41" t="e">
        <f t="shared" si="10"/>
        <v>#DIV/0!</v>
      </c>
      <c r="T20" s="26" t="s">
        <v>89</v>
      </c>
      <c r="U20" s="26">
        <v>56.278026905829599</v>
      </c>
      <c r="V20" s="82" t="str">
        <f t="shared" si="11"/>
        <v>-</v>
      </c>
      <c r="W20" s="236"/>
      <c r="X20" s="236"/>
      <c r="Y20" s="236"/>
      <c r="AA20"/>
      <c r="AB20"/>
      <c r="AC20"/>
      <c r="AD20"/>
      <c r="AE20"/>
      <c r="AF20"/>
      <c r="AG20"/>
      <c r="AH20"/>
    </row>
    <row r="21" spans="3:44" ht="15" customHeight="1">
      <c r="C21" s="414" t="s">
        <v>284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236"/>
      <c r="X21" s="236"/>
      <c r="Y21" s="236"/>
      <c r="AA21"/>
      <c r="AB21"/>
      <c r="AC21"/>
      <c r="AD21"/>
      <c r="AE21"/>
      <c r="AF21"/>
      <c r="AG21"/>
      <c r="AH21"/>
    </row>
    <row r="22" spans="3:44" ht="1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U22" s="236"/>
      <c r="V22" s="236"/>
      <c r="W22" s="236"/>
      <c r="X22" s="236"/>
      <c r="Y22" s="236"/>
      <c r="AA22"/>
      <c r="AB22"/>
      <c r="AC22"/>
      <c r="AD22"/>
      <c r="AE22"/>
      <c r="AF22"/>
      <c r="AG22"/>
      <c r="AH22"/>
    </row>
    <row r="23" spans="3:44" ht="15" customHeight="1">
      <c r="AA23"/>
      <c r="AB23"/>
      <c r="AC23"/>
      <c r="AD23"/>
      <c r="AE23"/>
      <c r="AF23"/>
      <c r="AG23"/>
      <c r="AH23"/>
    </row>
    <row r="24" spans="3:44" ht="15" customHeight="1">
      <c r="AA24"/>
      <c r="AB24"/>
      <c r="AC24"/>
      <c r="AD24"/>
      <c r="AE24"/>
      <c r="AF24"/>
      <c r="AG24"/>
      <c r="AH24"/>
    </row>
    <row r="25" spans="3:44" ht="15" customHeight="1">
      <c r="AA25"/>
      <c r="AB25"/>
      <c r="AC25"/>
      <c r="AD25"/>
      <c r="AE25"/>
      <c r="AF25"/>
      <c r="AG25"/>
      <c r="AH25"/>
    </row>
    <row r="26" spans="3:44" ht="18" customHeight="1">
      <c r="C26" s="303"/>
      <c r="I26" s="304"/>
      <c r="J26" s="304"/>
      <c r="K26" s="304"/>
      <c r="L26" s="304"/>
      <c r="M26" s="304"/>
      <c r="AA26"/>
      <c r="AB26"/>
      <c r="AC26"/>
      <c r="AD26"/>
      <c r="AE26"/>
      <c r="AF26"/>
      <c r="AG26"/>
      <c r="AH26"/>
      <c r="AI26"/>
      <c r="AJ26"/>
      <c r="AK26"/>
      <c r="AL26"/>
    </row>
    <row r="27" spans="3:44" ht="15" customHeight="1">
      <c r="I27" s="304"/>
      <c r="J27" s="304"/>
      <c r="K27" s="304"/>
      <c r="L27" s="304"/>
      <c r="M27" s="30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3:44">
      <c r="I28" s="304"/>
      <c r="J28" s="304"/>
      <c r="K28" s="304"/>
      <c r="L28" s="304"/>
      <c r="M28" s="30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3:44" ht="15" customHeight="1">
      <c r="I29" s="304"/>
      <c r="J29" s="304"/>
      <c r="K29" s="304"/>
      <c r="L29" s="304"/>
      <c r="M29" s="30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3:44" ht="15" customHeight="1">
      <c r="I30" s="304"/>
      <c r="J30" s="304"/>
      <c r="K30" s="304"/>
      <c r="L30" s="304"/>
      <c r="M30" s="30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3:44" ht="15" customHeight="1">
      <c r="I31" s="304"/>
      <c r="J31" s="304"/>
      <c r="K31" s="304"/>
      <c r="L31" s="304"/>
      <c r="M31" s="304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3:44" ht="15" customHeight="1">
      <c r="I32" s="304"/>
      <c r="J32" s="304"/>
      <c r="K32" s="304"/>
      <c r="L32" s="304"/>
      <c r="M32" s="304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27:44" ht="15" customHeight="1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27:44" ht="15" customHeight="1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27:44" ht="15" customHeight="1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27:44" ht="15" customHeight="1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27:44" ht="15" customHeight="1">
      <c r="AA37"/>
      <c r="AB37"/>
      <c r="AC37"/>
      <c r="AD37"/>
      <c r="AE37"/>
      <c r="AF37"/>
      <c r="AG37"/>
      <c r="AH37"/>
      <c r="AI37"/>
      <c r="AJ37"/>
      <c r="AK37"/>
      <c r="AL37"/>
    </row>
    <row r="38" spans="27:44" ht="15" customHeight="1">
      <c r="AA38"/>
      <c r="AB38"/>
      <c r="AC38"/>
      <c r="AD38"/>
      <c r="AE38"/>
      <c r="AF38"/>
      <c r="AG38"/>
      <c r="AH38"/>
      <c r="AI38"/>
      <c r="AJ38"/>
      <c r="AK38"/>
      <c r="AL38"/>
    </row>
    <row r="39" spans="27:44" ht="15" customHeight="1">
      <c r="AA39"/>
      <c r="AB39"/>
      <c r="AC39"/>
      <c r="AD39"/>
      <c r="AE39"/>
      <c r="AF39"/>
      <c r="AG39"/>
      <c r="AH39"/>
      <c r="AI39"/>
      <c r="AJ39"/>
      <c r="AK39"/>
      <c r="AL39"/>
    </row>
    <row r="40" spans="27:44" ht="15" customHeight="1">
      <c r="AA40"/>
      <c r="AB40"/>
      <c r="AC40"/>
      <c r="AD40"/>
      <c r="AE40"/>
      <c r="AF40"/>
      <c r="AG40"/>
      <c r="AH40"/>
      <c r="AI40"/>
      <c r="AJ40"/>
      <c r="AK40"/>
      <c r="AL40"/>
    </row>
    <row r="41" spans="27:44" ht="15" customHeight="1">
      <c r="AA41"/>
      <c r="AB41"/>
      <c r="AC41"/>
      <c r="AD41"/>
      <c r="AE41"/>
      <c r="AF41"/>
      <c r="AG41"/>
      <c r="AH41"/>
      <c r="AI41"/>
      <c r="AJ41"/>
      <c r="AK41"/>
      <c r="AL41"/>
    </row>
    <row r="42" spans="27:44" ht="15" customHeight="1">
      <c r="AA42"/>
      <c r="AB42"/>
      <c r="AC42"/>
      <c r="AD42"/>
      <c r="AE42"/>
      <c r="AF42"/>
      <c r="AG42"/>
      <c r="AH42"/>
      <c r="AI42"/>
      <c r="AJ42"/>
      <c r="AK42"/>
      <c r="AL42"/>
    </row>
    <row r="43" spans="27:44" ht="15" customHeight="1">
      <c r="AA43"/>
      <c r="AB43"/>
      <c r="AC43"/>
      <c r="AD43"/>
      <c r="AE43"/>
      <c r="AF43"/>
      <c r="AG43"/>
      <c r="AH43"/>
      <c r="AI43"/>
      <c r="AJ43"/>
      <c r="AK43"/>
      <c r="AL43"/>
    </row>
    <row r="44" spans="27:44" ht="15" customHeight="1">
      <c r="AA44"/>
      <c r="AB44"/>
      <c r="AC44"/>
      <c r="AD44"/>
      <c r="AE44"/>
      <c r="AF44"/>
      <c r="AG44"/>
      <c r="AH44"/>
      <c r="AI44"/>
      <c r="AJ44"/>
      <c r="AK44"/>
      <c r="AL44"/>
    </row>
    <row r="45" spans="27:44" ht="15" customHeight="1">
      <c r="AA45"/>
      <c r="AB45"/>
      <c r="AC45"/>
      <c r="AD45"/>
      <c r="AE45"/>
      <c r="AF45"/>
      <c r="AG45"/>
      <c r="AH45"/>
      <c r="AI45"/>
      <c r="AJ45"/>
      <c r="AK45"/>
      <c r="AL45"/>
    </row>
    <row r="46" spans="27:44" ht="15" customHeight="1">
      <c r="AA46"/>
      <c r="AB46"/>
      <c r="AC46"/>
      <c r="AD46"/>
      <c r="AE46"/>
      <c r="AF46"/>
      <c r="AG46"/>
      <c r="AH46"/>
      <c r="AI46"/>
      <c r="AJ46"/>
      <c r="AK46"/>
      <c r="AL46"/>
    </row>
    <row r="47" spans="27:44" ht="15" customHeight="1">
      <c r="AA47"/>
      <c r="AB47"/>
      <c r="AC47"/>
      <c r="AD47"/>
      <c r="AE47"/>
      <c r="AF47"/>
      <c r="AG47"/>
      <c r="AH47"/>
      <c r="AI47"/>
      <c r="AJ47"/>
      <c r="AK47"/>
      <c r="AL47"/>
    </row>
    <row r="48" spans="27:44" ht="15" customHeight="1">
      <c r="AA48"/>
      <c r="AB48"/>
      <c r="AC48"/>
      <c r="AD48"/>
      <c r="AE48"/>
      <c r="AF48"/>
      <c r="AG48"/>
      <c r="AH48"/>
      <c r="AI48"/>
      <c r="AJ48"/>
      <c r="AK48"/>
      <c r="AL48"/>
    </row>
    <row r="49" ht="15" customHeight="1"/>
    <row r="50" ht="15" customHeight="1"/>
    <row r="51" ht="15" customHeight="1"/>
  </sheetData>
  <mergeCells count="10">
    <mergeCell ref="AA14:AM14"/>
    <mergeCell ref="C21:V21"/>
    <mergeCell ref="C4:V4"/>
    <mergeCell ref="AA4:AM4"/>
    <mergeCell ref="AB5:AC5"/>
    <mergeCell ref="AD5:AE5"/>
    <mergeCell ref="AF5:AG5"/>
    <mergeCell ref="AH5:AI5"/>
    <mergeCell ref="AJ5:AK5"/>
    <mergeCell ref="AL5:AM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34"/>
  <sheetViews>
    <sheetView showGridLines="0" zoomScaleNormal="100" workbookViewId="0">
      <selection activeCell="F31" sqref="F31"/>
    </sheetView>
  </sheetViews>
  <sheetFormatPr baseColWidth="10" defaultRowHeight="12.75"/>
  <cols>
    <col min="3" max="3" width="22" customWidth="1"/>
    <col min="4" max="10" width="9.7109375" customWidth="1"/>
    <col min="11" max="12" width="10.140625" hidden="1" customWidth="1"/>
    <col min="13" max="19" width="11.42578125" hidden="1" customWidth="1"/>
    <col min="20" max="21" width="13.85546875" bestFit="1" customWidth="1"/>
    <col min="22" max="22" width="10.5703125" customWidth="1"/>
    <col min="23" max="23" width="23.85546875" customWidth="1"/>
    <col min="24" max="25" width="13.85546875" customWidth="1"/>
    <col min="26" max="26" width="5.5703125" customWidth="1"/>
    <col min="27" max="27" width="16.85546875" customWidth="1"/>
    <col min="28" max="28" width="11.42578125" customWidth="1"/>
    <col min="29" max="29" width="5.5703125" customWidth="1"/>
    <col min="30" max="30" width="23.85546875" bestFit="1" customWidth="1"/>
    <col min="32" max="32" width="5.5703125" customWidth="1"/>
    <col min="33" max="33" width="23.85546875" bestFit="1" customWidth="1"/>
    <col min="35" max="35" width="5.5703125" customWidth="1"/>
    <col min="36" max="36" width="13.85546875" bestFit="1" customWidth="1"/>
    <col min="38" max="38" width="5.5703125" customWidth="1"/>
    <col min="39" max="39" width="13.85546875" bestFit="1" customWidth="1"/>
    <col min="41" max="41" width="5.5703125" customWidth="1"/>
  </cols>
  <sheetData>
    <row r="2" spans="3:22" ht="32.25" customHeight="1"/>
    <row r="3" spans="3:22" ht="36" customHeight="1">
      <c r="C3" s="449" t="s">
        <v>371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</row>
    <row r="4" spans="3:22" ht="15" customHeight="1">
      <c r="C4" s="58"/>
      <c r="D4" s="58">
        <v>2007</v>
      </c>
      <c r="E4" s="58">
        <v>2008</v>
      </c>
      <c r="F4" s="58">
        <v>2009</v>
      </c>
      <c r="G4" s="58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94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58" t="s">
        <v>52</v>
      </c>
      <c r="U4" s="58" t="s">
        <v>1</v>
      </c>
      <c r="V4" s="8" t="s">
        <v>108</v>
      </c>
    </row>
    <row r="5" spans="3:22" ht="15" customHeight="1">
      <c r="C5" s="226" t="s">
        <v>78</v>
      </c>
      <c r="D5" s="90">
        <v>23.4817813765182</v>
      </c>
      <c r="E5" s="90">
        <v>36.032388663967609</v>
      </c>
      <c r="F5" s="90">
        <v>55.294117647058826</v>
      </c>
      <c r="G5" s="90">
        <v>45.723684210526315</v>
      </c>
      <c r="H5" s="11">
        <f t="shared" ref="H5:J20" si="0">E5/D5-1</f>
        <v>0.53448275862069083</v>
      </c>
      <c r="I5" s="11">
        <f t="shared" si="0"/>
        <v>0.53456708526107088</v>
      </c>
      <c r="J5" s="11">
        <f t="shared" si="0"/>
        <v>-0.17308230683090708</v>
      </c>
      <c r="K5" s="225">
        <v>53.254437869822482</v>
      </c>
      <c r="L5" s="225">
        <v>46.25</v>
      </c>
      <c r="M5" s="11">
        <f t="shared" ref="M5:M20" si="1">L5/K5-1</f>
        <v>-0.13152777777777769</v>
      </c>
      <c r="N5" s="225">
        <v>57.04697986577181</v>
      </c>
      <c r="O5" s="225">
        <v>50</v>
      </c>
      <c r="P5" s="11">
        <f t="shared" ref="P5:P23" si="2">O5/N5-1</f>
        <v>-0.12352941176470589</v>
      </c>
      <c r="Q5" s="225">
        <v>56.542056074766357</v>
      </c>
      <c r="R5" s="225">
        <v>54.205607476635514</v>
      </c>
      <c r="S5" s="11">
        <f t="shared" ref="S5:S23" si="3">R5/Q5-1</f>
        <v>-4.1322314049586861E-2</v>
      </c>
      <c r="T5" s="90">
        <v>41.77215189873418</v>
      </c>
      <c r="U5" s="90">
        <v>22.727272727272727</v>
      </c>
      <c r="V5" s="11">
        <f t="shared" ref="V5:V22" si="4">IFERROR(U5/T5-1,"-")</f>
        <v>-0.4559228650137741</v>
      </c>
    </row>
    <row r="6" spans="3:22" ht="15" customHeight="1">
      <c r="C6" s="215" t="s">
        <v>84</v>
      </c>
      <c r="D6" s="10">
        <v>35.034013605442198</v>
      </c>
      <c r="E6" s="10">
        <v>50.672645739910315</v>
      </c>
      <c r="F6" s="10">
        <v>47.368421052631582</v>
      </c>
      <c r="G6" s="10">
        <v>43.801652892561982</v>
      </c>
      <c r="H6" s="11">
        <f t="shared" si="0"/>
        <v>0.4463842570420995</v>
      </c>
      <c r="I6" s="11">
        <f t="shared" si="0"/>
        <v>-6.5207265952491822E-2</v>
      </c>
      <c r="J6" s="11">
        <f t="shared" si="0"/>
        <v>-7.5298438934802703E-2</v>
      </c>
      <c r="K6" s="218">
        <v>54.838709677419352</v>
      </c>
      <c r="L6" s="218">
        <v>39.090909090909093</v>
      </c>
      <c r="M6" s="11">
        <f t="shared" si="1"/>
        <v>-0.28716577540106947</v>
      </c>
      <c r="N6" s="218">
        <v>55.084745762711862</v>
      </c>
      <c r="O6" s="218">
        <v>39.449541284403672</v>
      </c>
      <c r="P6" s="11">
        <f t="shared" si="2"/>
        <v>-0.28383909668313334</v>
      </c>
      <c r="Q6" s="218">
        <v>49.748743718592962</v>
      </c>
      <c r="R6" s="218">
        <v>46.391752577319586</v>
      </c>
      <c r="S6" s="11">
        <f t="shared" si="3"/>
        <v>-6.7478912839737615E-2</v>
      </c>
      <c r="T6" s="10">
        <v>40.277777777777779</v>
      </c>
      <c r="U6" s="10">
        <v>26.153846153846153</v>
      </c>
      <c r="V6" s="11">
        <f t="shared" si="4"/>
        <v>-0.35066312997347482</v>
      </c>
    </row>
    <row r="7" spans="3:22" ht="15" customHeight="1">
      <c r="C7" s="215" t="s">
        <v>158</v>
      </c>
      <c r="D7" s="10">
        <v>37.037037037037003</v>
      </c>
      <c r="E7" s="10">
        <v>13.679245283018869</v>
      </c>
      <c r="F7" s="10">
        <v>51.975683890577507</v>
      </c>
      <c r="G7" s="10">
        <v>36.065573770491802</v>
      </c>
      <c r="H7" s="11">
        <f t="shared" si="0"/>
        <v>-0.63066037735849023</v>
      </c>
      <c r="I7" s="11">
        <f t="shared" si="0"/>
        <v>2.7996017188973901</v>
      </c>
      <c r="J7" s="11">
        <f t="shared" si="0"/>
        <v>-0.30610679704726296</v>
      </c>
      <c r="K7" s="218">
        <v>18.487394957983192</v>
      </c>
      <c r="L7" s="218">
        <v>32.19178082191781</v>
      </c>
      <c r="M7" s="11">
        <f t="shared" si="1"/>
        <v>0.74128268991282709</v>
      </c>
      <c r="N7" s="218">
        <v>21.50537634408602</v>
      </c>
      <c r="O7" s="218">
        <v>37.857142857142854</v>
      </c>
      <c r="P7" s="11">
        <f t="shared" si="2"/>
        <v>0.76035714285714273</v>
      </c>
      <c r="Q7" s="218">
        <v>18.493150684931507</v>
      </c>
      <c r="R7" s="218">
        <v>36.226415094339622</v>
      </c>
      <c r="S7" s="11">
        <f t="shared" si="3"/>
        <v>0.95890985324947575</v>
      </c>
      <c r="T7" s="10">
        <v>10</v>
      </c>
      <c r="U7" s="10">
        <v>36.55913978494624</v>
      </c>
      <c r="V7" s="11">
        <f t="shared" si="4"/>
        <v>2.655913978494624</v>
      </c>
    </row>
    <row r="8" spans="3:22" ht="15" customHeight="1">
      <c r="C8" s="226" t="s">
        <v>81</v>
      </c>
      <c r="D8" s="90">
        <v>26.923076923076898</v>
      </c>
      <c r="E8" s="90">
        <v>17.532467532467532</v>
      </c>
      <c r="F8" s="90">
        <v>23.717948717948719</v>
      </c>
      <c r="G8" s="90">
        <v>27.848101265822784</v>
      </c>
      <c r="H8" s="11">
        <f t="shared" si="0"/>
        <v>-0.34879406307977678</v>
      </c>
      <c r="I8" s="11">
        <f t="shared" si="0"/>
        <v>0.35280151946818616</v>
      </c>
      <c r="J8" s="11">
        <f t="shared" si="0"/>
        <v>0.17413616147793354</v>
      </c>
      <c r="K8" s="225">
        <v>23.255813953488371</v>
      </c>
      <c r="L8" s="225">
        <v>30.851063829787233</v>
      </c>
      <c r="M8" s="11">
        <f t="shared" si="1"/>
        <v>0.32659574468085117</v>
      </c>
      <c r="N8" s="225">
        <v>22.077922077922079</v>
      </c>
      <c r="O8" s="225">
        <v>24.675324675324674</v>
      </c>
      <c r="P8" s="11">
        <f t="shared" si="2"/>
        <v>0.11764705882352922</v>
      </c>
      <c r="Q8" s="225">
        <v>18.333333333333332</v>
      </c>
      <c r="R8" s="225">
        <v>23.214285714285715</v>
      </c>
      <c r="S8" s="11">
        <f t="shared" si="3"/>
        <v>0.26623376623376638</v>
      </c>
      <c r="T8" s="90">
        <v>26.315789473684209</v>
      </c>
      <c r="U8" s="90">
        <v>29.26829268292683</v>
      </c>
      <c r="V8" s="11">
        <f t="shared" si="4"/>
        <v>0.11219512195121961</v>
      </c>
    </row>
    <row r="9" spans="3:22" ht="15" customHeight="1">
      <c r="C9" s="215" t="s">
        <v>86</v>
      </c>
      <c r="D9" s="10">
        <v>10.8108108108108</v>
      </c>
      <c r="E9" s="10">
        <v>13.679245283018869</v>
      </c>
      <c r="F9" s="10">
        <v>18.131868131868131</v>
      </c>
      <c r="G9" s="10">
        <v>25.966850828729282</v>
      </c>
      <c r="H9" s="11">
        <f t="shared" si="0"/>
        <v>0.26533018867924674</v>
      </c>
      <c r="I9" s="11">
        <f t="shared" si="0"/>
        <v>0.32550208412277359</v>
      </c>
      <c r="J9" s="11">
        <f t="shared" si="0"/>
        <v>0.43211116691779683</v>
      </c>
      <c r="K9" s="218">
        <v>18.487394957983192</v>
      </c>
      <c r="L9" s="218">
        <v>17.777777777777779</v>
      </c>
      <c r="M9" s="11">
        <f t="shared" si="1"/>
        <v>-3.8383838383838298E-2</v>
      </c>
      <c r="N9" s="218">
        <v>21.50537634408602</v>
      </c>
      <c r="O9" s="218">
        <v>21.839080459770116</v>
      </c>
      <c r="P9" s="11">
        <f t="shared" si="2"/>
        <v>1.5517241379310542E-2</v>
      </c>
      <c r="Q9" s="218">
        <v>18.493150684931507</v>
      </c>
      <c r="R9" s="218">
        <v>23.30827067669173</v>
      </c>
      <c r="S9" s="11">
        <f t="shared" si="3"/>
        <v>0.26037315510999726</v>
      </c>
      <c r="T9" s="10">
        <v>10</v>
      </c>
      <c r="U9" s="10">
        <v>40.74074074074074</v>
      </c>
      <c r="V9" s="11">
        <f t="shared" si="4"/>
        <v>3.0740740740740744</v>
      </c>
    </row>
    <row r="10" spans="3:22" ht="15" customHeight="1">
      <c r="C10" s="215" t="s">
        <v>83</v>
      </c>
      <c r="D10" s="10">
        <v>15.988372093023299</v>
      </c>
      <c r="E10" s="10">
        <v>17.72853185595568</v>
      </c>
      <c r="F10" s="10">
        <v>32.275132275132272</v>
      </c>
      <c r="G10" s="10">
        <v>25.396825396825395</v>
      </c>
      <c r="H10" s="11">
        <f t="shared" si="0"/>
        <v>0.1088390833543158</v>
      </c>
      <c r="I10" s="11">
        <f t="shared" si="0"/>
        <v>0.82051917989417955</v>
      </c>
      <c r="J10" s="11">
        <f t="shared" si="0"/>
        <v>-0.21311475409836067</v>
      </c>
      <c r="K10" s="218">
        <v>20.087336244541486</v>
      </c>
      <c r="L10" s="218">
        <v>23.766816143497756</v>
      </c>
      <c r="M10" s="11">
        <f t="shared" si="1"/>
        <v>0.18317410801325784</v>
      </c>
      <c r="N10" s="218">
        <v>28.729281767955801</v>
      </c>
      <c r="O10" s="218">
        <v>18.75</v>
      </c>
      <c r="P10" s="11">
        <f t="shared" si="2"/>
        <v>-0.34735576923076927</v>
      </c>
      <c r="Q10" s="218">
        <v>32.51748251748252</v>
      </c>
      <c r="R10" s="218">
        <v>24.908424908424909</v>
      </c>
      <c r="S10" s="11">
        <f t="shared" si="3"/>
        <v>-0.23399897593445984</v>
      </c>
      <c r="T10" s="10">
        <v>17.708333333333332</v>
      </c>
      <c r="U10" s="10">
        <v>17.045454545454547</v>
      </c>
      <c r="V10" s="11">
        <f t="shared" si="4"/>
        <v>-3.743315508021372E-2</v>
      </c>
    </row>
    <row r="11" spans="3:22" ht="15" customHeight="1">
      <c r="C11" s="215" t="s">
        <v>79</v>
      </c>
      <c r="D11" s="10">
        <v>20.3221809169765</v>
      </c>
      <c r="E11" s="10">
        <v>21.30464954892436</v>
      </c>
      <c r="F11" s="10">
        <v>18.413391557496361</v>
      </c>
      <c r="G11" s="10">
        <v>18.175388967468177</v>
      </c>
      <c r="H11" s="11">
        <f t="shared" si="0"/>
        <v>4.8344645486702476E-2</v>
      </c>
      <c r="I11" s="11">
        <f t="shared" si="0"/>
        <v>-0.13571018780611555</v>
      </c>
      <c r="J11" s="11">
        <f t="shared" si="0"/>
        <v>-1.292551615409987E-2</v>
      </c>
      <c r="K11" s="218">
        <v>19.978165938864628</v>
      </c>
      <c r="L11" s="218">
        <v>19.593147751605997</v>
      </c>
      <c r="M11" s="11">
        <f t="shared" si="1"/>
        <v>-1.9271948608136968E-2</v>
      </c>
      <c r="N11" s="218">
        <v>19.577464788732396</v>
      </c>
      <c r="O11" s="218">
        <v>17.867036011080334</v>
      </c>
      <c r="P11" s="11">
        <f t="shared" si="2"/>
        <v>-8.7367225333306764E-2</v>
      </c>
      <c r="Q11" s="218">
        <v>17.959183673469386</v>
      </c>
      <c r="R11" s="218">
        <v>17.693836978131213</v>
      </c>
      <c r="S11" s="11">
        <f t="shared" si="3"/>
        <v>-1.4774986444966443E-2</v>
      </c>
      <c r="T11" s="10">
        <v>20.050125313283207</v>
      </c>
      <c r="U11" s="10">
        <v>17.493472584856399</v>
      </c>
      <c r="V11" s="11">
        <f t="shared" si="4"/>
        <v>-0.12751305483028708</v>
      </c>
    </row>
    <row r="12" spans="3:22" ht="15" customHeight="1">
      <c r="C12" s="215" t="s">
        <v>73</v>
      </c>
      <c r="D12" s="10">
        <v>12.592592592592601</v>
      </c>
      <c r="E12" s="10">
        <v>20.161290322580644</v>
      </c>
      <c r="F12" s="10">
        <v>19.558359621451103</v>
      </c>
      <c r="G12" s="10">
        <v>15.408805031446541</v>
      </c>
      <c r="H12" s="11">
        <f t="shared" si="0"/>
        <v>0.60104364326375603</v>
      </c>
      <c r="I12" s="11">
        <f t="shared" si="0"/>
        <v>-2.9905362776025179E-2</v>
      </c>
      <c r="J12" s="11">
        <f t="shared" si="0"/>
        <v>-0.21216271048894297</v>
      </c>
      <c r="K12" s="218">
        <v>31.515151515151516</v>
      </c>
      <c r="L12" s="218">
        <v>19.387755102040817</v>
      </c>
      <c r="M12" s="11">
        <f t="shared" si="1"/>
        <v>-0.38481161695447408</v>
      </c>
      <c r="N12" s="218">
        <v>23.48993288590604</v>
      </c>
      <c r="O12" s="218">
        <v>19.480519480519479</v>
      </c>
      <c r="P12" s="11">
        <f t="shared" si="2"/>
        <v>-0.17068645640074209</v>
      </c>
      <c r="Q12" s="218">
        <v>19.026548672566371</v>
      </c>
      <c r="R12" s="218">
        <v>18.48341232227488</v>
      </c>
      <c r="S12" s="11">
        <f t="shared" si="3"/>
        <v>-2.8546236085087662E-2</v>
      </c>
      <c r="T12" s="10">
        <v>20.833333333333332</v>
      </c>
      <c r="U12" s="10">
        <v>14.473684210526315</v>
      </c>
      <c r="V12" s="11">
        <f t="shared" si="4"/>
        <v>-0.30526315789473679</v>
      </c>
    </row>
    <row r="13" spans="3:22" ht="15" customHeight="1">
      <c r="C13" s="220" t="s">
        <v>82</v>
      </c>
      <c r="D13" s="17">
        <v>9.2454545454545496</v>
      </c>
      <c r="E13" s="17">
        <v>9.9090909090909083</v>
      </c>
      <c r="F13" s="17">
        <v>11.3</v>
      </c>
      <c r="G13" s="17">
        <v>10.709090909090909</v>
      </c>
      <c r="H13" s="100">
        <f t="shared" si="0"/>
        <v>7.1779744346115448E-2</v>
      </c>
      <c r="I13" s="100">
        <f t="shared" si="0"/>
        <v>0.14036697247706442</v>
      </c>
      <c r="J13" s="100">
        <f t="shared" si="0"/>
        <v>-5.2292839903459454E-2</v>
      </c>
      <c r="K13" s="221">
        <v>11.449925261584454</v>
      </c>
      <c r="L13" s="221">
        <v>10.58717525153927</v>
      </c>
      <c r="M13" s="100">
        <f t="shared" si="1"/>
        <v>-7.5349837691935817E-2</v>
      </c>
      <c r="N13" s="221">
        <v>12.444362017804155</v>
      </c>
      <c r="O13" s="221">
        <v>10.584547298543242</v>
      </c>
      <c r="P13" s="100">
        <f t="shared" si="2"/>
        <v>-0.14945038697846258</v>
      </c>
      <c r="Q13" s="221">
        <v>11.570853167337971</v>
      </c>
      <c r="R13" s="221">
        <v>10.880388585306617</v>
      </c>
      <c r="S13" s="100">
        <f t="shared" si="3"/>
        <v>-5.9672745997709664E-2</v>
      </c>
      <c r="T13" s="17">
        <v>10.588235294117647</v>
      </c>
      <c r="U13" s="17">
        <v>8.9686098654708513</v>
      </c>
      <c r="V13" s="100">
        <f t="shared" si="4"/>
        <v>-0.15296462381664178</v>
      </c>
    </row>
    <row r="14" spans="3:22" ht="15" customHeight="1">
      <c r="C14" s="305" t="s">
        <v>72</v>
      </c>
      <c r="D14" s="276">
        <v>3.2967032967033001</v>
      </c>
      <c r="E14" s="276">
        <v>2.4561403508771931</v>
      </c>
      <c r="F14" s="276">
        <v>4.4982698961937713</v>
      </c>
      <c r="G14" s="276">
        <v>8.3333333333333339</v>
      </c>
      <c r="H14" s="82">
        <f t="shared" si="0"/>
        <v>-0.25497076023391885</v>
      </c>
      <c r="I14" s="82">
        <f t="shared" si="0"/>
        <v>0.83143845773603542</v>
      </c>
      <c r="J14" s="82">
        <f t="shared" si="0"/>
        <v>0.85256410256410287</v>
      </c>
      <c r="K14" s="306">
        <v>3.7878787878787881</v>
      </c>
      <c r="L14" s="306">
        <v>4.8034934497816595</v>
      </c>
      <c r="M14" s="82">
        <f t="shared" si="1"/>
        <v>0.26812227074235806</v>
      </c>
      <c r="N14" s="306">
        <v>4.6242774566473992</v>
      </c>
      <c r="O14" s="306">
        <v>7.9136690647482011</v>
      </c>
      <c r="P14" s="82">
        <f t="shared" si="2"/>
        <v>0.71133093525179825</v>
      </c>
      <c r="Q14" s="306">
        <v>5.729166666666667</v>
      </c>
      <c r="R14" s="306">
        <v>8.6666666666666661</v>
      </c>
      <c r="S14" s="82">
        <f t="shared" si="3"/>
        <v>0.51272727272727248</v>
      </c>
      <c r="T14" s="276">
        <v>6.8181818181818183</v>
      </c>
      <c r="U14" s="276">
        <v>5.208333333333333</v>
      </c>
      <c r="V14" s="82">
        <f t="shared" si="4"/>
        <v>-0.23611111111111116</v>
      </c>
    </row>
    <row r="15" spans="3:22" ht="15" customHeight="1">
      <c r="C15" s="305" t="s">
        <v>87</v>
      </c>
      <c r="D15" s="276" t="s">
        <v>89</v>
      </c>
      <c r="E15" s="276">
        <v>6.209850107066381</v>
      </c>
      <c r="F15" s="276">
        <v>7.6511723570547101</v>
      </c>
      <c r="G15" s="276">
        <v>7.8697981046559535</v>
      </c>
      <c r="H15" s="82" t="s">
        <v>89</v>
      </c>
      <c r="I15" s="82">
        <f t="shared" si="0"/>
        <v>0.23210258301536202</v>
      </c>
      <c r="J15" s="82">
        <f t="shared" si="0"/>
        <v>2.8574150130033393E-2</v>
      </c>
      <c r="K15" s="306">
        <v>12.039800995024876</v>
      </c>
      <c r="L15" s="306">
        <v>9.0991810737033667</v>
      </c>
      <c r="M15" s="82">
        <f t="shared" si="1"/>
        <v>-0.24424157197753038</v>
      </c>
      <c r="N15" s="306">
        <v>10.505836575875486</v>
      </c>
      <c r="O15" s="306">
        <v>9.0178571428571423</v>
      </c>
      <c r="P15" s="82">
        <f t="shared" si="2"/>
        <v>-0.14163359788359797</v>
      </c>
      <c r="Q15" s="306">
        <v>7.6343545956805627</v>
      </c>
      <c r="R15" s="306">
        <v>8.0058224163027649</v>
      </c>
      <c r="S15" s="82">
        <f t="shared" si="3"/>
        <v>4.8657396767026517E-2</v>
      </c>
      <c r="T15" s="276">
        <v>11.221945137157107</v>
      </c>
      <c r="U15" s="276">
        <v>6.6489361702127656</v>
      </c>
      <c r="V15" s="82">
        <f t="shared" si="4"/>
        <v>-0.40750591016548465</v>
      </c>
    </row>
    <row r="16" spans="3:22" ht="15" customHeight="1">
      <c r="C16" s="215" t="s">
        <v>90</v>
      </c>
      <c r="D16" s="10">
        <v>6.0804899387576601</v>
      </c>
      <c r="E16" s="10">
        <v>5.8306709265175716</v>
      </c>
      <c r="F16" s="10">
        <v>7.2391220639199076</v>
      </c>
      <c r="G16" s="10">
        <v>7.501963864886096</v>
      </c>
      <c r="H16" s="11">
        <f t="shared" ref="H16:J23" si="5">E16/D16-1</f>
        <v>-4.1085342588549789E-2</v>
      </c>
      <c r="I16" s="11">
        <f t="shared" si="0"/>
        <v>0.24155901699009918</v>
      </c>
      <c r="J16" s="11">
        <f t="shared" si="0"/>
        <v>3.6308518995169736E-2</v>
      </c>
      <c r="K16" s="218">
        <v>10.774710596616206</v>
      </c>
      <c r="L16" s="218">
        <v>8.6132644272179153</v>
      </c>
      <c r="M16" s="11">
        <f t="shared" si="1"/>
        <v>-0.20060364034994049</v>
      </c>
      <c r="N16" s="218">
        <v>9.6888888888888882</v>
      </c>
      <c r="O16" s="218">
        <v>8.5884353741496593</v>
      </c>
      <c r="P16" s="11">
        <f t="shared" si="2"/>
        <v>-0.11357891780565432</v>
      </c>
      <c r="Q16" s="218">
        <v>7.2232645403377109</v>
      </c>
      <c r="R16" s="218">
        <v>7.6459684893419837</v>
      </c>
      <c r="S16" s="11">
        <f t="shared" si="3"/>
        <v>5.8519793459552494E-2</v>
      </c>
      <c r="T16" s="10">
        <v>10.663507109004739</v>
      </c>
      <c r="U16" s="10">
        <v>6.1728395061728394</v>
      </c>
      <c r="V16" s="11">
        <f t="shared" si="4"/>
        <v>-0.42112482853223587</v>
      </c>
    </row>
    <row r="17" spans="3:22" ht="15" customHeight="1">
      <c r="C17" s="305" t="s">
        <v>80</v>
      </c>
      <c r="D17" s="276">
        <v>4.14507772020725</v>
      </c>
      <c r="E17" s="276">
        <v>2.5270758122743682</v>
      </c>
      <c r="F17" s="276">
        <v>6.0790273556231007</v>
      </c>
      <c r="G17" s="276">
        <v>7.0110701107011071</v>
      </c>
      <c r="H17" s="82">
        <f t="shared" si="5"/>
        <v>-0.39034296028880811</v>
      </c>
      <c r="I17" s="82">
        <f t="shared" si="0"/>
        <v>1.4055579678679986</v>
      </c>
      <c r="J17" s="82">
        <f t="shared" si="0"/>
        <v>0.15332103321033208</v>
      </c>
      <c r="K17" s="306">
        <v>2.2801302931596092</v>
      </c>
      <c r="L17" s="306">
        <v>9.7972972972972965</v>
      </c>
      <c r="M17" s="82">
        <f t="shared" si="1"/>
        <v>3.2968146718146709</v>
      </c>
      <c r="N17" s="306">
        <v>1.0256410256410255</v>
      </c>
      <c r="O17" s="306">
        <v>8.4337349397590362</v>
      </c>
      <c r="P17" s="82">
        <f t="shared" si="2"/>
        <v>7.2228915662650603</v>
      </c>
      <c r="Q17" s="306">
        <v>2.512562814070352</v>
      </c>
      <c r="R17" s="306">
        <v>8.4337349397590362</v>
      </c>
      <c r="S17" s="82">
        <f t="shared" si="3"/>
        <v>2.3566265060240963</v>
      </c>
      <c r="T17" s="276">
        <v>8.4337349397590362</v>
      </c>
      <c r="U17" s="276">
        <v>2.1428571428571428</v>
      </c>
      <c r="V17" s="82">
        <f t="shared" si="4"/>
        <v>-0.74591836734693873</v>
      </c>
    </row>
    <row r="18" spans="3:22" ht="15" customHeight="1">
      <c r="C18" s="215" t="s">
        <v>77</v>
      </c>
      <c r="D18" s="10">
        <v>5.7359307359307401</v>
      </c>
      <c r="E18" s="10">
        <v>3.6672629695885508</v>
      </c>
      <c r="F18" s="10">
        <v>6.1224489795918364</v>
      </c>
      <c r="G18" s="10">
        <v>6.9306930693069306</v>
      </c>
      <c r="H18" s="11">
        <f t="shared" si="5"/>
        <v>-0.36065075775475119</v>
      </c>
      <c r="I18" s="11">
        <f t="shared" si="0"/>
        <v>0.66948730711796922</v>
      </c>
      <c r="J18" s="11">
        <f t="shared" si="0"/>
        <v>0.13201320132013206</v>
      </c>
      <c r="K18" s="218">
        <v>3.5683202785030463</v>
      </c>
      <c r="L18" s="218">
        <v>7.1360608943862989</v>
      </c>
      <c r="M18" s="11">
        <f t="shared" si="1"/>
        <v>0.99983755308533095</v>
      </c>
      <c r="N18" s="218">
        <v>3.1884057971014492</v>
      </c>
      <c r="O18" s="218">
        <v>6.3517915309446256</v>
      </c>
      <c r="P18" s="11">
        <f t="shared" si="2"/>
        <v>0.99215279834172354</v>
      </c>
      <c r="Q18" s="218">
        <v>4.4016506189821181</v>
      </c>
      <c r="R18" s="218">
        <v>7.3094867807153969</v>
      </c>
      <c r="S18" s="11">
        <f t="shared" si="3"/>
        <v>0.66062402799377939</v>
      </c>
      <c r="T18" s="10">
        <v>5.982905982905983</v>
      </c>
      <c r="U18" s="10">
        <v>4.0160642570281126</v>
      </c>
      <c r="V18" s="11">
        <f t="shared" si="4"/>
        <v>-0.32874354561101549</v>
      </c>
    </row>
    <row r="19" spans="3:22" ht="15" customHeight="1">
      <c r="C19" s="305" t="s">
        <v>74</v>
      </c>
      <c r="D19" s="276">
        <v>10.067114093959701</v>
      </c>
      <c r="E19" s="276">
        <v>4.2553191489361701</v>
      </c>
      <c r="F19" s="276">
        <v>6.9767441860465116</v>
      </c>
      <c r="G19" s="276">
        <v>6.9164265129682994</v>
      </c>
      <c r="H19" s="82">
        <f t="shared" si="5"/>
        <v>-0.57730496453900582</v>
      </c>
      <c r="I19" s="82">
        <f t="shared" si="0"/>
        <v>0.63953488372093026</v>
      </c>
      <c r="J19" s="82">
        <f t="shared" si="0"/>
        <v>-8.6455331412104153E-3</v>
      </c>
      <c r="K19" s="306">
        <v>4.3103448275862073</v>
      </c>
      <c r="L19" s="306">
        <v>6.0975609756097562</v>
      </c>
      <c r="M19" s="82">
        <f t="shared" si="1"/>
        <v>0.41463414634146334</v>
      </c>
      <c r="N19" s="306">
        <v>4.4776119402985071</v>
      </c>
      <c r="O19" s="306">
        <v>5.0505050505050502</v>
      </c>
      <c r="P19" s="82">
        <f t="shared" si="2"/>
        <v>0.12794612794612803</v>
      </c>
      <c r="Q19" s="306">
        <v>5.7142857142857144</v>
      </c>
      <c r="R19" s="306">
        <v>6.3106796116504853</v>
      </c>
      <c r="S19" s="82">
        <f t="shared" si="3"/>
        <v>0.10436893203883479</v>
      </c>
      <c r="T19" s="276">
        <v>4.1237113402061851</v>
      </c>
      <c r="U19" s="276">
        <v>4.9689440993788816</v>
      </c>
      <c r="V19" s="82">
        <f t="shared" si="4"/>
        <v>0.20496894409937894</v>
      </c>
    </row>
    <row r="20" spans="3:22" ht="15" customHeight="1">
      <c r="C20" s="305" t="s">
        <v>76</v>
      </c>
      <c r="D20" s="276">
        <v>3.75</v>
      </c>
      <c r="E20" s="276">
        <v>5.7268722466960353</v>
      </c>
      <c r="F20" s="276">
        <v>7.009345794392523</v>
      </c>
      <c r="G20" s="276">
        <v>5.1136363636363633</v>
      </c>
      <c r="H20" s="82">
        <f t="shared" si="5"/>
        <v>0.52716593245227616</v>
      </c>
      <c r="I20" s="82">
        <f t="shared" si="0"/>
        <v>0.22393961179007893</v>
      </c>
      <c r="J20" s="82">
        <f t="shared" si="0"/>
        <v>-0.2704545454545455</v>
      </c>
      <c r="K20" s="306">
        <v>3.9130434782608696</v>
      </c>
      <c r="L20" s="306">
        <v>7.5757575757575761</v>
      </c>
      <c r="M20" s="82">
        <f t="shared" si="1"/>
        <v>0.93602693602693599</v>
      </c>
      <c r="N20" s="306">
        <v>2.4793388429752068</v>
      </c>
      <c r="O20" s="306">
        <v>3.6036036036036037</v>
      </c>
      <c r="P20" s="82">
        <f t="shared" si="2"/>
        <v>0.45345345345345334</v>
      </c>
      <c r="Q20" s="306">
        <v>3.1746031746031744</v>
      </c>
      <c r="R20" s="306">
        <v>5.785123966942149</v>
      </c>
      <c r="S20" s="82">
        <f t="shared" si="3"/>
        <v>0.82231404958677712</v>
      </c>
      <c r="T20" s="276">
        <v>4.301075268817204</v>
      </c>
      <c r="U20" s="276">
        <v>3.9603960396039604</v>
      </c>
      <c r="V20" s="82">
        <f t="shared" si="4"/>
        <v>-7.9207920792079167E-2</v>
      </c>
    </row>
    <row r="21" spans="3:22" ht="15" customHeight="1">
      <c r="C21" s="215" t="s">
        <v>212</v>
      </c>
      <c r="D21" s="10">
        <v>2.0270270270270299</v>
      </c>
      <c r="E21" s="10">
        <v>1.6042780748663101</v>
      </c>
      <c r="F21" s="10">
        <v>0.64516129032258063</v>
      </c>
      <c r="G21" s="10">
        <v>1.1627906976744187</v>
      </c>
      <c r="H21" s="11">
        <f t="shared" si="5"/>
        <v>-0.20855614973262149</v>
      </c>
      <c r="I21" s="11">
        <f t="shared" si="5"/>
        <v>-0.59784946236559144</v>
      </c>
      <c r="J21" s="11">
        <f t="shared" si="5"/>
        <v>0.80232558139534893</v>
      </c>
      <c r="K21" s="218">
        <v>1.639344262295082</v>
      </c>
      <c r="L21" s="218">
        <v>1.7699115044247788</v>
      </c>
      <c r="M21" s="11" t="s">
        <v>89</v>
      </c>
      <c r="N21" s="218">
        <v>1.1904761904761905</v>
      </c>
      <c r="O21" s="218">
        <v>1.8867924528301887</v>
      </c>
      <c r="P21" s="11">
        <f t="shared" si="2"/>
        <v>0.58490566037735858</v>
      </c>
      <c r="Q21" s="218">
        <v>0.8928571428571429</v>
      </c>
      <c r="R21" s="218">
        <v>1.4492753623188406</v>
      </c>
      <c r="S21" s="11">
        <f t="shared" si="3"/>
        <v>0.62318840579710133</v>
      </c>
      <c r="T21" s="10">
        <v>2.9850746268656718</v>
      </c>
      <c r="U21" s="10">
        <v>0</v>
      </c>
      <c r="V21" s="11">
        <f t="shared" si="4"/>
        <v>-1</v>
      </c>
    </row>
    <row r="22" spans="3:22">
      <c r="C22" s="215" t="s">
        <v>75</v>
      </c>
      <c r="D22" s="10">
        <v>1.7790262172284601</v>
      </c>
      <c r="E22" s="10">
        <v>1.3391707442698944</v>
      </c>
      <c r="F22" s="10">
        <v>1.4274591227614846</v>
      </c>
      <c r="G22" s="10">
        <v>1.1506008693428791</v>
      </c>
      <c r="H22" s="11">
        <f t="shared" si="5"/>
        <v>-0.24724507637881543</v>
      </c>
      <c r="I22" s="11">
        <f t="shared" si="5"/>
        <v>6.5927648785162551E-2</v>
      </c>
      <c r="J22" s="11">
        <f t="shared" si="5"/>
        <v>-0.19395179098579762</v>
      </c>
      <c r="K22" s="218">
        <v>1.2037833190025795</v>
      </c>
      <c r="L22" s="218">
        <v>1.8899622007559849</v>
      </c>
      <c r="M22" s="11">
        <f>L22/K22-1</f>
        <v>0.57001859962800738</v>
      </c>
      <c r="N22" s="218">
        <v>1.0326086956521738</v>
      </c>
      <c r="O22" s="218">
        <v>1.5706806282722514</v>
      </c>
      <c r="P22" s="11">
        <f t="shared" si="2"/>
        <v>0.5210801873794435</v>
      </c>
      <c r="Q22" s="218">
        <v>1.0409188801148601</v>
      </c>
      <c r="R22" s="218">
        <v>1.3157894736842106</v>
      </c>
      <c r="S22" s="11">
        <f t="shared" si="3"/>
        <v>0.26406533575317592</v>
      </c>
      <c r="T22" s="10">
        <v>1.4629049111807733</v>
      </c>
      <c r="U22" s="10">
        <v>0.91324200913242004</v>
      </c>
      <c r="V22" s="11">
        <f t="shared" si="4"/>
        <v>-0.37573385518591007</v>
      </c>
    </row>
    <row r="23" spans="3:22">
      <c r="C23" s="305" t="s">
        <v>91</v>
      </c>
      <c r="D23" s="276" t="s">
        <v>89</v>
      </c>
      <c r="E23" s="276">
        <v>0.59171597633136097</v>
      </c>
      <c r="F23" s="276">
        <v>1.2048192771084338</v>
      </c>
      <c r="G23" s="276">
        <v>0</v>
      </c>
      <c r="H23" s="82" t="s">
        <v>89</v>
      </c>
      <c r="I23" s="82">
        <f t="shared" si="5"/>
        <v>1.036144578313253</v>
      </c>
      <c r="J23" s="82">
        <f t="shared" si="5"/>
        <v>-1</v>
      </c>
      <c r="K23" s="306">
        <v>0</v>
      </c>
      <c r="L23" s="306">
        <v>0</v>
      </c>
      <c r="M23" s="82" t="s">
        <v>89</v>
      </c>
      <c r="N23" s="306">
        <v>1.0309278350515463</v>
      </c>
      <c r="O23" s="306">
        <v>0</v>
      </c>
      <c r="P23" s="82">
        <f t="shared" si="2"/>
        <v>-1</v>
      </c>
      <c r="Q23" s="306">
        <v>1.4184397163120568</v>
      </c>
      <c r="R23" s="306">
        <v>0</v>
      </c>
      <c r="S23" s="82">
        <f t="shared" si="3"/>
        <v>-1</v>
      </c>
      <c r="T23" s="276">
        <v>0</v>
      </c>
      <c r="U23" s="276">
        <v>0</v>
      </c>
      <c r="V23" s="82" t="str">
        <f>IFERROR(U23/T23-1,"-")</f>
        <v>-</v>
      </c>
    </row>
    <row r="24" spans="3:22" ht="15" customHeight="1">
      <c r="C24" s="457" t="s">
        <v>207</v>
      </c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</row>
    <row r="25" spans="3:2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3:2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3:2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3:22">
      <c r="C28" s="14"/>
      <c r="D28" s="14"/>
      <c r="E28" s="14"/>
      <c r="F28" s="14"/>
      <c r="G28" s="14"/>
      <c r="H28" s="14"/>
      <c r="I28" s="410" t="s">
        <v>92</v>
      </c>
      <c r="J28" s="228"/>
      <c r="K28" s="14"/>
      <c r="L28" s="14"/>
      <c r="M28" s="14"/>
      <c r="N28" s="14"/>
    </row>
    <row r="29" spans="3:22">
      <c r="C29" s="14"/>
      <c r="D29" s="14"/>
      <c r="E29" s="14"/>
      <c r="F29" s="14"/>
      <c r="G29" s="14"/>
      <c r="H29" s="14"/>
      <c r="I29" s="410"/>
      <c r="J29" s="228"/>
      <c r="K29" s="14"/>
      <c r="L29" s="14"/>
      <c r="M29" s="14"/>
      <c r="N29" s="14"/>
    </row>
    <row r="30" spans="3:2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3:2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3:2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3:14">
      <c r="I33" s="14"/>
      <c r="J33" s="14"/>
      <c r="K33" s="14"/>
      <c r="L33" s="14"/>
      <c r="M33" s="14"/>
      <c r="N33" s="14"/>
    </row>
    <row r="34" spans="3:14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</sheetData>
  <mergeCells count="3">
    <mergeCell ref="C3:V3"/>
    <mergeCell ref="C24:V24"/>
    <mergeCell ref="I28:I29"/>
  </mergeCells>
  <hyperlinks>
    <hyperlink ref="I28:I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>
      <selection activeCell="M27" sqref="M27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4"/>
      <c r="K35" s="14"/>
      <c r="L35" s="14"/>
      <c r="M35" s="14"/>
    </row>
    <row r="36" spans="10:13">
      <c r="J36" s="14"/>
      <c r="K36" s="14"/>
      <c r="L36" s="14"/>
      <c r="M36" s="14"/>
    </row>
    <row r="37" spans="10:13">
      <c r="J37" s="14"/>
      <c r="K37" s="14"/>
      <c r="L37" s="14"/>
      <c r="M37" s="14"/>
    </row>
    <row r="38" spans="10:13">
      <c r="J38" s="14"/>
      <c r="K38" s="14"/>
      <c r="L38" s="410" t="s">
        <v>66</v>
      </c>
      <c r="M38" s="14"/>
    </row>
    <row r="39" spans="10:13">
      <c r="J39" s="14"/>
      <c r="K39" s="14"/>
      <c r="L39" s="410"/>
      <c r="M39" s="14"/>
    </row>
    <row r="40" spans="10:13">
      <c r="J40" s="14"/>
      <c r="K40" s="14"/>
      <c r="L40" s="14"/>
      <c r="M40" s="14"/>
    </row>
    <row r="41" spans="10:13">
      <c r="J41" s="14"/>
      <c r="K41" s="14"/>
      <c r="L41" s="14"/>
      <c r="M41" s="14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3:V21"/>
  <sheetViews>
    <sheetView showGridLines="0" zoomScaleNormal="100" workbookViewId="0"/>
  </sheetViews>
  <sheetFormatPr baseColWidth="10" defaultRowHeight="12.75"/>
  <cols>
    <col min="1" max="2" width="11.42578125" style="236"/>
    <col min="3" max="3" width="15.140625" style="236" bestFit="1" customWidth="1"/>
    <col min="4" max="10" width="9.7109375" style="236" customWidth="1"/>
    <col min="11" max="11" width="10.42578125" style="236" hidden="1" customWidth="1"/>
    <col min="12" max="12" width="9.7109375" style="236" hidden="1" customWidth="1"/>
    <col min="13" max="13" width="13" style="236" hidden="1" customWidth="1"/>
    <col min="14" max="14" width="11.42578125" style="236" hidden="1" customWidth="1"/>
    <col min="15" max="18" width="11.42578125" hidden="1" customWidth="1"/>
    <col min="19" max="19" width="13.7109375" style="236" hidden="1" customWidth="1"/>
    <col min="20" max="21" width="15" style="236" customWidth="1"/>
    <col min="22" max="16384" width="11.42578125" style="236"/>
  </cols>
  <sheetData>
    <row r="3" spans="3:22" ht="22.5" customHeight="1"/>
    <row r="4" spans="3:22" ht="18" customHeight="1">
      <c r="C4" s="427" t="s">
        <v>372</v>
      </c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</row>
    <row r="5" spans="3:22" ht="15" customHeight="1">
      <c r="C5" s="58"/>
      <c r="D5" s="58">
        <v>2007</v>
      </c>
      <c r="E5" s="58">
        <v>2008</v>
      </c>
      <c r="F5" s="58">
        <v>2009</v>
      </c>
      <c r="G5" s="58">
        <v>2010</v>
      </c>
      <c r="H5" s="8" t="s">
        <v>547</v>
      </c>
      <c r="I5" s="8" t="s">
        <v>548</v>
      </c>
      <c r="J5" s="8" t="s">
        <v>354</v>
      </c>
      <c r="K5" s="8" t="s">
        <v>144</v>
      </c>
      <c r="L5" s="8" t="s">
        <v>145</v>
      </c>
      <c r="M5" s="8" t="s">
        <v>94</v>
      </c>
      <c r="N5" s="8" t="s">
        <v>162</v>
      </c>
      <c r="O5" s="8" t="s">
        <v>163</v>
      </c>
      <c r="P5" s="8" t="s">
        <v>274</v>
      </c>
      <c r="Q5" s="8" t="s">
        <v>233</v>
      </c>
      <c r="R5" s="8" t="s">
        <v>234</v>
      </c>
      <c r="S5" s="8" t="s">
        <v>275</v>
      </c>
      <c r="T5" s="58" t="s">
        <v>52</v>
      </c>
      <c r="U5" s="58" t="s">
        <v>1</v>
      </c>
      <c r="V5" s="8" t="s">
        <v>108</v>
      </c>
    </row>
    <row r="6" spans="3:22" ht="15" customHeight="1">
      <c r="C6" s="66" t="s">
        <v>373</v>
      </c>
      <c r="D6" s="246">
        <v>64.090909090909093</v>
      </c>
      <c r="E6" s="246">
        <v>68.281818181818181</v>
      </c>
      <c r="F6" s="246">
        <v>70.63636363636364</v>
      </c>
      <c r="G6" s="246">
        <v>76.218181818181819</v>
      </c>
      <c r="H6" s="56">
        <f t="shared" ref="H6:J12" si="0">E6/D6-1</f>
        <v>6.5390070921985677E-2</v>
      </c>
      <c r="I6" s="56">
        <f t="shared" si="0"/>
        <v>3.4482758620689724E-2</v>
      </c>
      <c r="J6" s="56">
        <f t="shared" si="0"/>
        <v>7.9021879021879071E-2</v>
      </c>
      <c r="K6" s="307">
        <v>69.715994020926757</v>
      </c>
      <c r="L6" s="307">
        <v>74.605796666166086</v>
      </c>
      <c r="M6" s="308">
        <f t="shared" ref="M6:M12" si="1">L6/K6-1</f>
        <v>7.0138893003111269E-2</v>
      </c>
      <c r="N6" s="307">
        <v>69.306379821958458</v>
      </c>
      <c r="O6" s="307">
        <v>73.962751244698509</v>
      </c>
      <c r="P6" s="308">
        <f t="shared" ref="P6:P12" si="2">O6/N6-1</f>
        <v>6.7185321678925325E-2</v>
      </c>
      <c r="Q6" s="307">
        <v>69.351885756133285</v>
      </c>
      <c r="R6" s="307">
        <v>75.239829993928353</v>
      </c>
      <c r="S6" s="308">
        <f t="shared" ref="S6:S12" si="3">R6/Q6-1</f>
        <v>8.4899554981089365E-2</v>
      </c>
      <c r="T6" s="246">
        <v>75.605536332179938</v>
      </c>
      <c r="U6" s="246">
        <v>75.336322869955154</v>
      </c>
      <c r="V6" s="56">
        <f t="shared" ref="V6:V12" si="4">U6/T6-1</f>
        <v>-3.5607638710738465E-3</v>
      </c>
    </row>
    <row r="7" spans="3:22" ht="15" customHeight="1">
      <c r="C7" s="309" t="s">
        <v>374</v>
      </c>
      <c r="D7" s="90">
        <v>23.772727272727298</v>
      </c>
      <c r="E7" s="90">
        <v>24.545454545454547</v>
      </c>
      <c r="F7" s="90">
        <v>23.627272727272729</v>
      </c>
      <c r="G7" s="90">
        <v>23.563636363636363</v>
      </c>
      <c r="H7" s="11">
        <f t="shared" si="0"/>
        <v>3.2504780114721799E-2</v>
      </c>
      <c r="I7" s="11">
        <f t="shared" si="0"/>
        <v>-3.7407407407407445E-2</v>
      </c>
      <c r="J7" s="11">
        <f t="shared" si="0"/>
        <v>-2.6933435936900008E-3</v>
      </c>
      <c r="K7" s="310">
        <v>21.958146487294471</v>
      </c>
      <c r="L7" s="310">
        <v>21.639885868749062</v>
      </c>
      <c r="M7" s="41">
        <f t="shared" si="1"/>
        <v>-1.449396554165272E-2</v>
      </c>
      <c r="N7" s="310">
        <v>23.275222551928785</v>
      </c>
      <c r="O7" s="310">
        <v>22.79181264982482</v>
      </c>
      <c r="P7" s="41">
        <f t="shared" si="2"/>
        <v>-2.0769292367685876E-2</v>
      </c>
      <c r="Q7" s="310">
        <v>24.325643842304405</v>
      </c>
      <c r="R7" s="310">
        <v>24.310868245294476</v>
      </c>
      <c r="S7" s="41">
        <f t="shared" si="3"/>
        <v>-6.0740826042327001E-4</v>
      </c>
      <c r="T7" s="90">
        <v>21.107266435986158</v>
      </c>
      <c r="U7" s="90">
        <v>20.40358744394619</v>
      </c>
      <c r="V7" s="41">
        <f t="shared" si="4"/>
        <v>-3.3338234213041162E-2</v>
      </c>
    </row>
    <row r="8" spans="3:22" ht="15" customHeight="1">
      <c r="C8" s="309" t="s">
        <v>375</v>
      </c>
      <c r="D8" s="90">
        <v>10.0818181818182</v>
      </c>
      <c r="E8" s="90">
        <v>11.218181818181819</v>
      </c>
      <c r="F8" s="90">
        <v>10.945454545454545</v>
      </c>
      <c r="G8" s="90">
        <v>11.527272727272727</v>
      </c>
      <c r="H8" s="11">
        <f t="shared" si="0"/>
        <v>0.11271415689810449</v>
      </c>
      <c r="I8" s="11">
        <f t="shared" si="0"/>
        <v>-2.4311183144246407E-2</v>
      </c>
      <c r="J8" s="11">
        <f>G8/F8-1</f>
        <v>5.315614617940212E-2</v>
      </c>
      <c r="K8" s="310">
        <v>11.629297458893872</v>
      </c>
      <c r="L8" s="310">
        <v>12.854783000450517</v>
      </c>
      <c r="M8" s="41">
        <f t="shared" si="1"/>
        <v>0.10537915518012797</v>
      </c>
      <c r="N8" s="310">
        <v>10.756676557863502</v>
      </c>
      <c r="O8" s="310">
        <v>12.963304444034668</v>
      </c>
      <c r="P8" s="41">
        <f t="shared" si="2"/>
        <v>0.2051403027971539</v>
      </c>
      <c r="Q8" s="310">
        <v>10.472354448919809</v>
      </c>
      <c r="R8" s="310">
        <v>11.329690346083789</v>
      </c>
      <c r="S8" s="41">
        <f t="shared" si="3"/>
        <v>8.1866585145273785E-2</v>
      </c>
      <c r="T8" s="90">
        <v>13.56401384083045</v>
      </c>
      <c r="U8" s="90">
        <v>11.098654708520179</v>
      </c>
      <c r="V8" s="41">
        <f t="shared" si="4"/>
        <v>-0.18175734419328271</v>
      </c>
    </row>
    <row r="9" spans="3:22" ht="15" customHeight="1">
      <c r="C9" s="309" t="s">
        <v>376</v>
      </c>
      <c r="D9" s="90">
        <v>30.236363636363599</v>
      </c>
      <c r="E9" s="90">
        <v>32.518181818181816</v>
      </c>
      <c r="F9" s="90">
        <v>36.063636363636363</v>
      </c>
      <c r="G9" s="90">
        <v>41.127272727272725</v>
      </c>
      <c r="H9" s="11">
        <f t="shared" si="0"/>
        <v>7.5466025255563451E-2</v>
      </c>
      <c r="I9" s="11">
        <f t="shared" si="0"/>
        <v>0.10902991333519707</v>
      </c>
      <c r="J9" s="11">
        <f t="shared" si="0"/>
        <v>0.14040836904461806</v>
      </c>
      <c r="K9" s="310">
        <v>36.128550074738413</v>
      </c>
      <c r="L9" s="310">
        <v>40.111127796966514</v>
      </c>
      <c r="M9" s="41">
        <f t="shared" si="1"/>
        <v>0.11023353314731477</v>
      </c>
      <c r="N9" s="310">
        <v>35.274480712166174</v>
      </c>
      <c r="O9" s="310">
        <v>38.20763415083902</v>
      </c>
      <c r="P9" s="41">
        <f t="shared" si="2"/>
        <v>8.3152278345552055E-2</v>
      </c>
      <c r="Q9" s="310">
        <v>34.553887464909067</v>
      </c>
      <c r="R9" s="310">
        <v>39.599271402550094</v>
      </c>
      <c r="S9" s="41">
        <f t="shared" si="3"/>
        <v>0.14601494383996094</v>
      </c>
      <c r="T9" s="90">
        <v>40.934256055363321</v>
      </c>
      <c r="U9" s="90">
        <v>43.834080717488789</v>
      </c>
      <c r="V9" s="41">
        <f t="shared" si="4"/>
        <v>7.0841025135609526E-2</v>
      </c>
    </row>
    <row r="10" spans="3:22" ht="15" customHeight="1">
      <c r="C10" s="309" t="s">
        <v>377</v>
      </c>
      <c r="D10" s="90">
        <f>SUM(D8:D9)</f>
        <v>40.318181818181799</v>
      </c>
      <c r="E10" s="90">
        <f t="shared" ref="E10:G10" si="5">SUM(E8:E9)</f>
        <v>43.736363636363635</v>
      </c>
      <c r="F10" s="90">
        <f t="shared" si="5"/>
        <v>47.009090909090908</v>
      </c>
      <c r="G10" s="90">
        <f t="shared" si="5"/>
        <v>52.654545454545456</v>
      </c>
      <c r="H10" s="11">
        <f>E10/D10-1</f>
        <v>8.4780157835400605E-2</v>
      </c>
      <c r="I10" s="11">
        <f t="shared" si="0"/>
        <v>7.4828517979629972E-2</v>
      </c>
      <c r="J10" s="11">
        <f>G10/F10-1</f>
        <v>0.1200928253722684</v>
      </c>
      <c r="K10" s="310"/>
      <c r="L10" s="310"/>
      <c r="M10" s="41"/>
      <c r="N10" s="310"/>
      <c r="O10" s="310"/>
      <c r="P10" s="41"/>
      <c r="Q10" s="310"/>
      <c r="R10" s="310"/>
      <c r="S10" s="41"/>
      <c r="T10" s="90">
        <f t="shared" ref="T10:U10" si="6">SUM(T8:T9)</f>
        <v>54.498269896193769</v>
      </c>
      <c r="U10" s="90">
        <f t="shared" si="6"/>
        <v>54.932735426008968</v>
      </c>
      <c r="V10" s="41">
        <f>U10/T10-1</f>
        <v>7.9720976581962866E-3</v>
      </c>
    </row>
    <row r="11" spans="3:22" ht="15" customHeight="1">
      <c r="C11" s="311" t="s">
        <v>378</v>
      </c>
      <c r="D11" s="26">
        <v>32.009090909090901</v>
      </c>
      <c r="E11" s="26">
        <v>28.545454545454547</v>
      </c>
      <c r="F11" s="26">
        <v>27.072727272727274</v>
      </c>
      <c r="G11" s="26">
        <v>22.4</v>
      </c>
      <c r="H11" s="82">
        <f t="shared" si="0"/>
        <v>-0.10820789548423715</v>
      </c>
      <c r="I11" s="82">
        <f t="shared" si="0"/>
        <v>-5.1592356687898078E-2</v>
      </c>
      <c r="J11" s="82">
        <f t="shared" si="0"/>
        <v>-0.1725990597716589</v>
      </c>
      <c r="K11" s="312">
        <v>26.756352765321374</v>
      </c>
      <c r="L11" s="312">
        <v>23.426940982129448</v>
      </c>
      <c r="M11" s="41">
        <f t="shared" si="1"/>
        <v>-0.12443444038856977</v>
      </c>
      <c r="N11" s="312">
        <v>27.856083086053413</v>
      </c>
      <c r="O11" s="312">
        <v>24.008851189378571</v>
      </c>
      <c r="P11" s="41">
        <f t="shared" si="2"/>
        <v>-0.1381110145597253</v>
      </c>
      <c r="Q11" s="312">
        <v>28.280239228609791</v>
      </c>
      <c r="R11" s="312">
        <v>23.193685488767457</v>
      </c>
      <c r="S11" s="41">
        <f t="shared" si="3"/>
        <v>-0.17986247212139939</v>
      </c>
      <c r="T11" s="26">
        <v>22.629757785467127</v>
      </c>
      <c r="U11" s="26">
        <v>23.318385650224215</v>
      </c>
      <c r="V11" s="41">
        <f t="shared" si="4"/>
        <v>3.0430191577186294E-2</v>
      </c>
    </row>
    <row r="12" spans="3:22" ht="15" customHeight="1">
      <c r="C12" s="64" t="s">
        <v>136</v>
      </c>
      <c r="D12" s="90">
        <v>3.9</v>
      </c>
      <c r="E12" s="90">
        <v>3.1727272727272728</v>
      </c>
      <c r="F12" s="90">
        <v>2.290909090909091</v>
      </c>
      <c r="G12" s="90">
        <v>1.3818181818181818</v>
      </c>
      <c r="H12" s="11">
        <f t="shared" si="0"/>
        <v>-0.18648018648018638</v>
      </c>
      <c r="I12" s="11">
        <f t="shared" si="0"/>
        <v>-0.27793696275071633</v>
      </c>
      <c r="J12" s="11">
        <f t="shared" si="0"/>
        <v>-0.39682539682539686</v>
      </c>
      <c r="K12" s="312">
        <v>3.5276532137518686</v>
      </c>
      <c r="L12" s="312">
        <v>1.9672623517044601</v>
      </c>
      <c r="M12" s="41">
        <f t="shared" si="1"/>
        <v>-0.44233113843632044</v>
      </c>
      <c r="N12" s="312">
        <v>2.8375370919881306</v>
      </c>
      <c r="O12" s="312">
        <v>2.028397565922921</v>
      </c>
      <c r="P12" s="41">
        <f t="shared" si="2"/>
        <v>-0.28515557676755621</v>
      </c>
      <c r="Q12" s="312">
        <v>2.3678750152569266</v>
      </c>
      <c r="R12" s="312">
        <v>1.5664845173041895</v>
      </c>
      <c r="S12" s="41">
        <f t="shared" si="3"/>
        <v>-0.33844290462509152</v>
      </c>
      <c r="T12" s="90">
        <v>1.7647058823529411</v>
      </c>
      <c r="U12" s="90">
        <v>1.3452914798206279</v>
      </c>
      <c r="V12" s="41">
        <f t="shared" si="4"/>
        <v>-0.23766816143497749</v>
      </c>
    </row>
    <row r="13" spans="3:22" ht="15" customHeight="1">
      <c r="C13" s="414" t="s">
        <v>207</v>
      </c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</row>
    <row r="14" spans="3:22"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S14"/>
      <c r="T14"/>
      <c r="U14"/>
    </row>
    <row r="15" spans="3:22" ht="14.25" customHeight="1"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22"/>
      <c r="O15" s="22"/>
      <c r="P15" s="23"/>
      <c r="S15"/>
      <c r="T15"/>
      <c r="U15"/>
    </row>
    <row r="16" spans="3:22"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S16"/>
      <c r="T16"/>
      <c r="U16"/>
    </row>
    <row r="17" spans="3:21"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S17"/>
      <c r="T17"/>
      <c r="U17"/>
    </row>
    <row r="18" spans="3:21"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S18"/>
      <c r="T18"/>
      <c r="U18"/>
    </row>
    <row r="19" spans="3:21">
      <c r="S19"/>
      <c r="T19"/>
      <c r="U19"/>
    </row>
    <row r="20" spans="3:21">
      <c r="S20"/>
      <c r="T20"/>
      <c r="U20"/>
    </row>
    <row r="21" spans="3:21">
      <c r="S21"/>
      <c r="T21"/>
      <c r="U21"/>
    </row>
  </sheetData>
  <mergeCells count="2">
    <mergeCell ref="C4:V4"/>
    <mergeCell ref="C13:V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54"/>
  <sheetViews>
    <sheetView showGridLines="0" zoomScaleNormal="100" workbookViewId="0"/>
  </sheetViews>
  <sheetFormatPr baseColWidth="10" defaultRowHeight="12.75"/>
  <cols>
    <col min="1" max="2" width="11.42578125" style="1"/>
    <col min="3" max="3" width="17" style="1" customWidth="1"/>
    <col min="4" max="10" width="9.7109375" style="1" customWidth="1"/>
    <col min="11" max="11" width="10.140625" style="1" hidden="1" customWidth="1"/>
    <col min="12" max="12" width="10.42578125" style="1" hidden="1" customWidth="1"/>
    <col min="13" max="13" width="10.5703125" style="1" hidden="1" customWidth="1"/>
    <col min="14" max="16" width="11.42578125" style="1" hidden="1" customWidth="1"/>
    <col min="17" max="19" width="11.42578125" hidden="1" customWidth="1"/>
    <col min="20" max="20" width="13.85546875" bestFit="1" customWidth="1"/>
    <col min="21" max="21" width="13.85546875" style="1" bestFit="1" customWidth="1"/>
    <col min="22" max="22" width="14.140625" style="1" customWidth="1"/>
    <col min="23" max="23" width="23.85546875" style="1" customWidth="1"/>
    <col min="24" max="24" width="14.5703125" style="1" customWidth="1"/>
    <col min="25" max="25" width="13.28515625" style="1" customWidth="1"/>
    <col min="26" max="26" width="13.140625" style="1" customWidth="1"/>
    <col min="27" max="27" width="14.140625" style="1" customWidth="1"/>
    <col min="28" max="28" width="11.42578125" style="1" customWidth="1"/>
    <col min="29" max="29" width="5.5703125" style="1" customWidth="1"/>
    <col min="30" max="30" width="23.85546875" style="1" bestFit="1" customWidth="1"/>
    <col min="31" max="31" width="11.42578125" style="1"/>
    <col min="32" max="32" width="5.5703125" style="1" customWidth="1"/>
    <col min="33" max="33" width="23.85546875" style="1" bestFit="1" customWidth="1"/>
    <col min="34" max="34" width="11.42578125" style="1"/>
    <col min="35" max="35" width="5.5703125" style="1" customWidth="1"/>
    <col min="36" max="36" width="13.85546875" style="1" bestFit="1" customWidth="1"/>
    <col min="37" max="37" width="11.42578125" style="1"/>
    <col min="38" max="38" width="5.5703125" style="1" customWidth="1"/>
    <col min="39" max="39" width="13.85546875" style="1" bestFit="1" customWidth="1"/>
    <col min="40" max="40" width="11.42578125" style="1"/>
    <col min="41" max="41" width="5.5703125" style="1" customWidth="1"/>
    <col min="42" max="16384" width="11.42578125" style="1"/>
  </cols>
  <sheetData>
    <row r="2" spans="3:22" ht="32.25" customHeight="1"/>
    <row r="3" spans="3:22" ht="36" customHeight="1">
      <c r="C3" s="449" t="s">
        <v>379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</row>
    <row r="4" spans="3:2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380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8" t="s">
        <v>52</v>
      </c>
      <c r="U4" s="8" t="s">
        <v>1</v>
      </c>
      <c r="V4" s="8" t="s">
        <v>108</v>
      </c>
    </row>
    <row r="5" spans="3:22" ht="15" customHeight="1">
      <c r="C5" s="314" t="s">
        <v>72</v>
      </c>
      <c r="D5" s="10">
        <v>76.923076923076906</v>
      </c>
      <c r="E5" s="10">
        <v>84.912280701754383</v>
      </c>
      <c r="F5" s="10">
        <v>84.429065743944633</v>
      </c>
      <c r="G5" s="10">
        <v>92.129629629629633</v>
      </c>
      <c r="H5" s="11">
        <f>IFERROR(E5/D5-1,"-")</f>
        <v>0.10385964912280721</v>
      </c>
      <c r="I5" s="11">
        <f t="shared" ref="I5:J23" si="0">F5/E5-1</f>
        <v>-5.6907546684206167E-3</v>
      </c>
      <c r="J5" s="11">
        <f t="shared" si="0"/>
        <v>9.1207498482088756E-2</v>
      </c>
      <c r="K5" s="10">
        <v>82.196969696969703</v>
      </c>
      <c r="L5" s="10">
        <v>90.393013100436676</v>
      </c>
      <c r="M5" s="11">
        <f t="shared" ref="M5:M23" si="1">L5/K5-1</f>
        <v>9.9712233111303172E-2</v>
      </c>
      <c r="N5" s="10">
        <v>80.924855491329481</v>
      </c>
      <c r="O5" s="10">
        <v>91.366906474820141</v>
      </c>
      <c r="P5" s="11">
        <f t="shared" ref="P5:P23" si="2">O5/N5-1</f>
        <v>0.12903391572456324</v>
      </c>
      <c r="Q5" s="10">
        <v>82.291666666666671</v>
      </c>
      <c r="R5" s="10">
        <v>92</v>
      </c>
      <c r="S5" s="11">
        <f t="shared" ref="S5:S23" si="3">R5/Q5-1</f>
        <v>0.11797468354430363</v>
      </c>
      <c r="T5" s="10">
        <v>91.666666666666671</v>
      </c>
      <c r="U5" s="10">
        <v>83.333333333333329</v>
      </c>
      <c r="V5" s="11">
        <f t="shared" ref="V5:V23" si="4">U5/T5-1</f>
        <v>-9.090909090909105E-2</v>
      </c>
    </row>
    <row r="6" spans="3:22" ht="15" customHeight="1">
      <c r="C6" s="314" t="s">
        <v>212</v>
      </c>
      <c r="D6" s="10">
        <v>77.027027027027003</v>
      </c>
      <c r="E6" s="10">
        <v>86.631016042780743</v>
      </c>
      <c r="F6" s="10">
        <v>82.58064516129032</v>
      </c>
      <c r="G6" s="10">
        <v>86.627906976744185</v>
      </c>
      <c r="H6" s="11">
        <f t="shared" ref="H6:H22" si="5">IFERROR(E6/D6-1,"-")</f>
        <v>0.12468336616943465</v>
      </c>
      <c r="I6" s="11">
        <f t="shared" si="0"/>
        <v>-4.6754281162883271E-2</v>
      </c>
      <c r="J6" s="11">
        <f t="shared" si="0"/>
        <v>4.9009811046511587E-2</v>
      </c>
      <c r="K6" s="10">
        <v>78.688524590163937</v>
      </c>
      <c r="L6" s="10">
        <v>81.415929203539818</v>
      </c>
      <c r="M6" s="11">
        <f t="shared" si="1"/>
        <v>3.4660766961651879E-2</v>
      </c>
      <c r="N6" s="10">
        <v>83.333333333333329</v>
      </c>
      <c r="O6" s="10">
        <v>85.84905660377359</v>
      </c>
      <c r="P6" s="11">
        <f t="shared" si="2"/>
        <v>3.0188679245283234E-2</v>
      </c>
      <c r="Q6" s="10">
        <v>85.714285714285708</v>
      </c>
      <c r="R6" s="10">
        <v>85.507246376811594</v>
      </c>
      <c r="S6" s="11">
        <f t="shared" si="3"/>
        <v>-2.4154589371979673E-3</v>
      </c>
      <c r="T6" s="10">
        <v>88.059701492537314</v>
      </c>
      <c r="U6" s="10">
        <v>58.333333333333336</v>
      </c>
      <c r="V6" s="11">
        <f t="shared" si="4"/>
        <v>-0.33757062146892658</v>
      </c>
    </row>
    <row r="7" spans="3:22" ht="15" customHeight="1">
      <c r="C7" s="314" t="s">
        <v>77</v>
      </c>
      <c r="D7" s="10">
        <v>75.757575757575793</v>
      </c>
      <c r="E7" s="10">
        <v>81.395348837209298</v>
      </c>
      <c r="F7" s="10">
        <v>79.761904761904759</v>
      </c>
      <c r="G7" s="10">
        <v>86.336633663366342</v>
      </c>
      <c r="H7" s="11">
        <f t="shared" si="5"/>
        <v>7.4418604651162124E-2</v>
      </c>
      <c r="I7" s="11">
        <f t="shared" si="0"/>
        <v>-2.0068027210884298E-2</v>
      </c>
      <c r="J7" s="11">
        <f t="shared" si="0"/>
        <v>8.2429436973548098E-2</v>
      </c>
      <c r="K7" s="90">
        <v>79.286335944299395</v>
      </c>
      <c r="L7" s="90">
        <v>83.824928639391061</v>
      </c>
      <c r="M7" s="11">
        <f t="shared" si="1"/>
        <v>5.7243062641715969E-2</v>
      </c>
      <c r="N7" s="90">
        <v>77.536231884057969</v>
      </c>
      <c r="O7" s="90">
        <v>85.179153094462535</v>
      </c>
      <c r="P7" s="11">
        <f t="shared" si="2"/>
        <v>9.857225486316179E-2</v>
      </c>
      <c r="Q7" s="90">
        <v>78.266850068775796</v>
      </c>
      <c r="R7" s="90">
        <v>85.536547433903579</v>
      </c>
      <c r="S7" s="11">
        <f t="shared" si="3"/>
        <v>9.2883479515780243E-2</v>
      </c>
      <c r="T7" s="10">
        <v>84.957264957264954</v>
      </c>
      <c r="U7" s="10">
        <v>84.337349397590359</v>
      </c>
      <c r="V7" s="11">
        <f t="shared" si="4"/>
        <v>-7.2967928050229336E-3</v>
      </c>
    </row>
    <row r="8" spans="3:22" ht="15" customHeight="1">
      <c r="C8" s="315" t="s">
        <v>76</v>
      </c>
      <c r="D8" s="90">
        <v>81.875</v>
      </c>
      <c r="E8" s="90">
        <v>78.854625550660799</v>
      </c>
      <c r="F8" s="90">
        <v>81.308411214953267</v>
      </c>
      <c r="G8" s="90">
        <v>85.227272727272734</v>
      </c>
      <c r="H8" s="11">
        <f t="shared" si="5"/>
        <v>-3.6890069610249765E-2</v>
      </c>
      <c r="I8" s="11">
        <f t="shared" si="0"/>
        <v>3.1117840547172593E-2</v>
      </c>
      <c r="J8" s="11">
        <f t="shared" si="0"/>
        <v>4.8197492163009503E-2</v>
      </c>
      <c r="K8" s="10">
        <v>80.434782608695656</v>
      </c>
      <c r="L8" s="10">
        <v>80.808080808080803</v>
      </c>
      <c r="M8" s="11">
        <f t="shared" si="1"/>
        <v>4.6410046410045869E-3</v>
      </c>
      <c r="N8" s="10">
        <v>79.338842975206617</v>
      </c>
      <c r="O8" s="10">
        <v>79.27927927927928</v>
      </c>
      <c r="P8" s="11">
        <f t="shared" si="2"/>
        <v>-7.507507507508171E-4</v>
      </c>
      <c r="Q8" s="10">
        <v>80.158730158730165</v>
      </c>
      <c r="R8" s="10">
        <v>80.165289256198349</v>
      </c>
      <c r="S8" s="11">
        <f t="shared" si="3"/>
        <v>8.1826364454640199E-5</v>
      </c>
      <c r="T8" s="90">
        <v>77.41935483870968</v>
      </c>
      <c r="U8" s="90">
        <v>89.10891089108911</v>
      </c>
      <c r="V8" s="11">
        <f t="shared" si="4"/>
        <v>0.1509900990099009</v>
      </c>
    </row>
    <row r="9" spans="3:22" ht="15" customHeight="1">
      <c r="C9" s="314" t="s">
        <v>74</v>
      </c>
      <c r="D9" s="10">
        <v>72.483221476510096</v>
      </c>
      <c r="E9" s="10">
        <v>78.419452887538</v>
      </c>
      <c r="F9" s="10">
        <v>75</v>
      </c>
      <c r="G9" s="10">
        <v>85.014409221902014</v>
      </c>
      <c r="H9" s="11">
        <f t="shared" si="5"/>
        <v>8.1898007429922037E-2</v>
      </c>
      <c r="I9" s="11">
        <f t="shared" si="0"/>
        <v>-4.3604651162790775E-2</v>
      </c>
      <c r="J9" s="11">
        <f t="shared" si="0"/>
        <v>0.13352545629202694</v>
      </c>
      <c r="K9" s="10">
        <v>75.862068965517238</v>
      </c>
      <c r="L9" s="10">
        <v>82.012195121951223</v>
      </c>
      <c r="M9" s="11">
        <f t="shared" si="1"/>
        <v>8.1069844789356971E-2</v>
      </c>
      <c r="N9" s="10">
        <v>72.636815920398007</v>
      </c>
      <c r="O9" s="10">
        <v>85.353535353535349</v>
      </c>
      <c r="P9" s="11">
        <f t="shared" si="2"/>
        <v>0.17507264425072644</v>
      </c>
      <c r="Q9" s="10">
        <v>73.333333333333329</v>
      </c>
      <c r="R9" s="10">
        <v>85.4368932038835</v>
      </c>
      <c r="S9" s="11">
        <f t="shared" si="3"/>
        <v>0.16504854368932054</v>
      </c>
      <c r="T9" s="10">
        <v>85.051546391752581</v>
      </c>
      <c r="U9" s="10">
        <v>80.124223602484477</v>
      </c>
      <c r="V9" s="11">
        <f t="shared" si="4"/>
        <v>-5.7933370976849252E-2</v>
      </c>
    </row>
    <row r="10" spans="3:22" ht="15" customHeight="1">
      <c r="C10" s="314" t="s">
        <v>80</v>
      </c>
      <c r="D10" s="10">
        <v>74.093264248704699</v>
      </c>
      <c r="E10" s="10">
        <v>83.393501805054157</v>
      </c>
      <c r="F10" s="10">
        <v>79.635258358662611</v>
      </c>
      <c r="G10" s="10">
        <v>84.132841328413278</v>
      </c>
      <c r="H10" s="11">
        <f t="shared" si="5"/>
        <v>0.12552068869758348</v>
      </c>
      <c r="I10" s="11">
        <f t="shared" si="0"/>
        <v>-4.5066382452400799E-2</v>
      </c>
      <c r="J10" s="11">
        <f t="shared" si="0"/>
        <v>5.6477282330075207E-2</v>
      </c>
      <c r="K10" s="10">
        <v>79.804560260586314</v>
      </c>
      <c r="L10" s="10">
        <v>82.770270270270274</v>
      </c>
      <c r="M10" s="11">
        <f t="shared" si="1"/>
        <v>3.7162162162162282E-2</v>
      </c>
      <c r="N10" s="10">
        <v>78.461538461538467</v>
      </c>
      <c r="O10" s="10">
        <v>83.734939759036138</v>
      </c>
      <c r="P10" s="11">
        <f t="shared" si="2"/>
        <v>6.7210016536735084E-2</v>
      </c>
      <c r="Q10" s="10">
        <v>78.391959798994975</v>
      </c>
      <c r="R10" s="10">
        <v>83.734939759036138</v>
      </c>
      <c r="S10" s="11">
        <f t="shared" si="3"/>
        <v>6.8157244362063496E-2</v>
      </c>
      <c r="T10" s="10">
        <v>83.734939759036138</v>
      </c>
      <c r="U10" s="10">
        <v>86.428571428571431</v>
      </c>
      <c r="V10" s="11">
        <f t="shared" si="4"/>
        <v>3.2168550873586943E-2</v>
      </c>
    </row>
    <row r="11" spans="3:22" ht="15" customHeight="1">
      <c r="C11" s="314" t="s">
        <v>75</v>
      </c>
      <c r="D11" s="10">
        <v>74.765917602996296</v>
      </c>
      <c r="E11" s="10">
        <v>78.032449137265004</v>
      </c>
      <c r="F11" s="10">
        <v>78.406436542953543</v>
      </c>
      <c r="G11" s="10">
        <v>82.025057530043469</v>
      </c>
      <c r="H11" s="11">
        <f t="shared" si="5"/>
        <v>4.3690114948014669E-2</v>
      </c>
      <c r="I11" s="11">
        <f t="shared" si="0"/>
        <v>4.7927164894012719E-3</v>
      </c>
      <c r="J11" s="11">
        <f t="shared" si="0"/>
        <v>4.6152090907836785E-2</v>
      </c>
      <c r="K11" s="10">
        <v>77.773000859845226</v>
      </c>
      <c r="L11" s="10">
        <v>79.294414111717771</v>
      </c>
      <c r="M11" s="11">
        <f t="shared" si="1"/>
        <v>1.9562228987592745E-2</v>
      </c>
      <c r="N11" s="10">
        <v>78.206521739130437</v>
      </c>
      <c r="O11" s="10">
        <v>80.104712041884824</v>
      </c>
      <c r="P11" s="11">
        <f t="shared" si="2"/>
        <v>2.4271509083169329E-2</v>
      </c>
      <c r="Q11" s="10">
        <v>78.176597272074659</v>
      </c>
      <c r="R11" s="10">
        <v>81.405817174515235</v>
      </c>
      <c r="S11" s="11">
        <f t="shared" si="3"/>
        <v>4.1306733921944172E-2</v>
      </c>
      <c r="T11" s="10">
        <v>78.89237199582027</v>
      </c>
      <c r="U11" s="10">
        <v>77.968036529680361</v>
      </c>
      <c r="V11" s="11">
        <f t="shared" si="4"/>
        <v>-1.1716411140342942E-2</v>
      </c>
    </row>
    <row r="12" spans="3:22" ht="15" customHeight="1">
      <c r="C12" s="66" t="s">
        <v>82</v>
      </c>
      <c r="D12" s="17">
        <v>64.090909090909093</v>
      </c>
      <c r="E12" s="17">
        <v>68.281818181818181</v>
      </c>
      <c r="F12" s="17">
        <v>70.63636363636364</v>
      </c>
      <c r="G12" s="17">
        <v>76.218181818181819</v>
      </c>
      <c r="H12" s="100">
        <f t="shared" si="5"/>
        <v>6.5390070921985677E-2</v>
      </c>
      <c r="I12" s="100">
        <f t="shared" si="0"/>
        <v>3.4482758620689724E-2</v>
      </c>
      <c r="J12" s="100">
        <f t="shared" si="0"/>
        <v>7.9021879021879071E-2</v>
      </c>
      <c r="K12" s="17">
        <v>69.715994020926757</v>
      </c>
      <c r="L12" s="17">
        <v>74.605796666166086</v>
      </c>
      <c r="M12" s="100">
        <f t="shared" si="1"/>
        <v>7.0138893003111269E-2</v>
      </c>
      <c r="N12" s="17">
        <v>69.306379821958458</v>
      </c>
      <c r="O12" s="17">
        <v>73.962751244698509</v>
      </c>
      <c r="P12" s="100">
        <f t="shared" si="2"/>
        <v>6.7185321678925325E-2</v>
      </c>
      <c r="Q12" s="17">
        <v>69.351885756133285</v>
      </c>
      <c r="R12" s="17">
        <v>75.239829993928353</v>
      </c>
      <c r="S12" s="100">
        <f t="shared" si="3"/>
        <v>8.4899554981089365E-2</v>
      </c>
      <c r="T12" s="17">
        <v>75.605536332179938</v>
      </c>
      <c r="U12" s="17">
        <v>75.336322869955154</v>
      </c>
      <c r="V12" s="100">
        <f t="shared" si="4"/>
        <v>-3.5607638710738465E-3</v>
      </c>
    </row>
    <row r="13" spans="3:22" ht="15" customHeight="1">
      <c r="C13" s="314" t="s">
        <v>83</v>
      </c>
      <c r="D13" s="10">
        <v>65.406976744186096</v>
      </c>
      <c r="E13" s="10">
        <v>65.096952908587255</v>
      </c>
      <c r="F13" s="10">
        <v>66.402116402116405</v>
      </c>
      <c r="G13" s="10">
        <v>73.80952380952381</v>
      </c>
      <c r="H13" s="11">
        <f t="shared" si="5"/>
        <v>-4.7399199753778154E-3</v>
      </c>
      <c r="I13" s="11">
        <f t="shared" si="0"/>
        <v>2.0049532815490378E-2</v>
      </c>
      <c r="J13" s="11">
        <f t="shared" si="0"/>
        <v>0.11155378486055767</v>
      </c>
      <c r="K13" s="90">
        <v>64.192139737991269</v>
      </c>
      <c r="L13" s="90">
        <v>73.094170403587441</v>
      </c>
      <c r="M13" s="11">
        <f t="shared" si="1"/>
        <v>0.13867789268173625</v>
      </c>
      <c r="N13" s="90">
        <v>63.535911602209943</v>
      </c>
      <c r="O13" s="90">
        <v>75.568181818181813</v>
      </c>
      <c r="P13" s="11">
        <f t="shared" si="2"/>
        <v>0.18937747035573116</v>
      </c>
      <c r="Q13" s="90">
        <v>65.03496503496504</v>
      </c>
      <c r="R13" s="90">
        <v>74.358974358974365</v>
      </c>
      <c r="S13" s="11">
        <f t="shared" si="3"/>
        <v>0.14336917562724016</v>
      </c>
      <c r="T13" s="10">
        <v>76.041666666666671</v>
      </c>
      <c r="U13" s="10">
        <v>77.272727272727266</v>
      </c>
      <c r="V13" s="11">
        <f t="shared" si="4"/>
        <v>1.6189290161892744E-2</v>
      </c>
    </row>
    <row r="14" spans="3:22" ht="15" customHeight="1">
      <c r="C14" s="314" t="s">
        <v>79</v>
      </c>
      <c r="D14" s="10">
        <v>58.798017348203203</v>
      </c>
      <c r="E14" s="10">
        <v>63.289382373351842</v>
      </c>
      <c r="F14" s="10">
        <v>64.046579330422119</v>
      </c>
      <c r="G14" s="10">
        <v>72.701555869872706</v>
      </c>
      <c r="H14" s="11">
        <f t="shared" si="5"/>
        <v>7.638633456891375E-2</v>
      </c>
      <c r="I14" s="11">
        <f t="shared" si="0"/>
        <v>1.1964044025638998E-2</v>
      </c>
      <c r="J14" s="11">
        <f t="shared" si="0"/>
        <v>0.13513565642278524</v>
      </c>
      <c r="K14" s="10">
        <v>60.917030567685586</v>
      </c>
      <c r="L14" s="10">
        <v>65.738758029978584</v>
      </c>
      <c r="M14" s="11">
        <f t="shared" si="1"/>
        <v>7.9152371961655588E-2</v>
      </c>
      <c r="N14" s="10">
        <v>63.239436619718312</v>
      </c>
      <c r="O14" s="10">
        <v>70.22160664819944</v>
      </c>
      <c r="P14" s="11">
        <f t="shared" si="2"/>
        <v>0.11040847929224062</v>
      </c>
      <c r="Q14" s="10">
        <v>64.897959183673464</v>
      </c>
      <c r="R14" s="10">
        <v>71.769383697813126</v>
      </c>
      <c r="S14" s="11">
        <f t="shared" si="3"/>
        <v>0.10588044062668023</v>
      </c>
      <c r="T14" s="10">
        <v>67.669172932330824</v>
      </c>
      <c r="U14" s="10">
        <v>69.190600522193208</v>
      </c>
      <c r="V14" s="11">
        <f t="shared" si="4"/>
        <v>2.2483318827966281E-2</v>
      </c>
    </row>
    <row r="15" spans="3:22" ht="15" customHeight="1">
      <c r="C15" s="64" t="s">
        <v>81</v>
      </c>
      <c r="D15" s="90">
        <v>62.820512820512803</v>
      </c>
      <c r="E15" s="90">
        <v>71.428571428571431</v>
      </c>
      <c r="F15" s="90">
        <v>67.948717948717942</v>
      </c>
      <c r="G15" s="90">
        <v>70.886075949367083</v>
      </c>
      <c r="H15" s="11">
        <f t="shared" si="5"/>
        <v>0.1370262390670558</v>
      </c>
      <c r="I15" s="11">
        <f t="shared" si="0"/>
        <v>-4.8717948717948878E-2</v>
      </c>
      <c r="J15" s="11">
        <f t="shared" si="0"/>
        <v>4.3229042273704277E-2</v>
      </c>
      <c r="K15" s="10">
        <v>61.627906976744185</v>
      </c>
      <c r="L15" s="10">
        <v>65.957446808510639</v>
      </c>
      <c r="M15" s="11">
        <f t="shared" si="1"/>
        <v>7.0252910477719865E-2</v>
      </c>
      <c r="N15" s="10">
        <v>68.831168831168824</v>
      </c>
      <c r="O15" s="10">
        <v>64.935064935064929</v>
      </c>
      <c r="P15" s="11">
        <f t="shared" si="2"/>
        <v>-5.6603773584905648E-2</v>
      </c>
      <c r="Q15" s="10">
        <v>68.333333333333329</v>
      </c>
      <c r="R15" s="10">
        <v>69.642857142857139</v>
      </c>
      <c r="S15" s="11">
        <f t="shared" si="3"/>
        <v>1.9163763066202044E-2</v>
      </c>
      <c r="T15" s="90">
        <v>68.421052631578945</v>
      </c>
      <c r="U15" s="90">
        <v>60.975609756097562</v>
      </c>
      <c r="V15" s="11">
        <f t="shared" si="4"/>
        <v>-0.10881801125703561</v>
      </c>
    </row>
    <row r="16" spans="3:22" ht="15" customHeight="1">
      <c r="C16" s="314" t="s">
        <v>90</v>
      </c>
      <c r="D16" s="10">
        <v>48.731408573928299</v>
      </c>
      <c r="E16" s="10">
        <v>56.110223642172521</v>
      </c>
      <c r="F16" s="10">
        <v>62.841740469772816</v>
      </c>
      <c r="G16" s="10">
        <v>70.777690494893946</v>
      </c>
      <c r="H16" s="11">
        <f t="shared" si="5"/>
        <v>0.15141805427294686</v>
      </c>
      <c r="I16" s="11">
        <f t="shared" si="0"/>
        <v>0.11996952410185857</v>
      </c>
      <c r="J16" s="11">
        <f t="shared" si="0"/>
        <v>0.126284694946321</v>
      </c>
      <c r="K16" s="10">
        <v>61.620658949243101</v>
      </c>
      <c r="L16" s="10">
        <v>69.509043927648577</v>
      </c>
      <c r="M16" s="11">
        <f t="shared" si="1"/>
        <v>0.12801526489522175</v>
      </c>
      <c r="N16" s="10">
        <v>59.644444444444446</v>
      </c>
      <c r="O16" s="10">
        <v>64.455782312925166</v>
      </c>
      <c r="P16" s="11">
        <f t="shared" si="2"/>
        <v>8.0666991088536699E-2</v>
      </c>
      <c r="Q16" s="10">
        <v>61.022514071294559</v>
      </c>
      <c r="R16" s="10">
        <v>69.694161260426327</v>
      </c>
      <c r="S16" s="11">
        <f t="shared" si="3"/>
        <v>0.14210570182343529</v>
      </c>
      <c r="T16" s="10">
        <v>70.616113744075832</v>
      </c>
      <c r="U16" s="10">
        <v>73.086419753086417</v>
      </c>
      <c r="V16" s="11">
        <f t="shared" si="4"/>
        <v>3.4982185765183527E-2</v>
      </c>
    </row>
    <row r="17" spans="3:22" ht="15" customHeight="1">
      <c r="C17" s="316" t="s">
        <v>87</v>
      </c>
      <c r="D17" s="54" t="s">
        <v>89</v>
      </c>
      <c r="E17" s="10">
        <v>55.802997858672377</v>
      </c>
      <c r="F17" s="10">
        <v>62.772521596051007</v>
      </c>
      <c r="G17" s="10">
        <v>70.539761021837663</v>
      </c>
      <c r="H17" s="11" t="str">
        <f t="shared" si="5"/>
        <v>-</v>
      </c>
      <c r="I17" s="11">
        <f>F17/E17-1</f>
        <v>0.12489514909270216</v>
      </c>
      <c r="J17" s="11">
        <f t="shared" si="0"/>
        <v>0.12373629779873752</v>
      </c>
      <c r="K17" s="10">
        <v>62.189054726368163</v>
      </c>
      <c r="L17" s="10">
        <v>68.698817106460424</v>
      </c>
      <c r="M17" s="11">
        <f t="shared" si="1"/>
        <v>0.10467697907188356</v>
      </c>
      <c r="N17" s="10">
        <v>59.922178988326849</v>
      </c>
      <c r="O17" s="10">
        <v>63.660714285714285</v>
      </c>
      <c r="P17" s="11">
        <f t="shared" si="2"/>
        <v>6.2389842300556664E-2</v>
      </c>
      <c r="Q17" s="10">
        <v>61.125062782521347</v>
      </c>
      <c r="R17" s="10">
        <v>69.335274138767588</v>
      </c>
      <c r="S17" s="11">
        <f t="shared" si="3"/>
        <v>0.13431824823571303</v>
      </c>
      <c r="T17" s="10">
        <v>70.074812967581053</v>
      </c>
      <c r="U17" s="10">
        <v>72.872340425531917</v>
      </c>
      <c r="V17" s="11">
        <f t="shared" si="4"/>
        <v>3.9922011054743578E-2</v>
      </c>
    </row>
    <row r="18" spans="3:22" ht="15" customHeight="1">
      <c r="C18" s="316" t="s">
        <v>91</v>
      </c>
      <c r="D18" s="54" t="s">
        <v>89</v>
      </c>
      <c r="E18" s="10">
        <v>60.355029585798817</v>
      </c>
      <c r="F18" s="10">
        <v>63.855421686746986</v>
      </c>
      <c r="G18" s="10">
        <v>75.630252100840337</v>
      </c>
      <c r="H18" s="11" t="str">
        <f t="shared" si="5"/>
        <v>-</v>
      </c>
      <c r="I18" s="11">
        <f t="shared" ref="I18" si="6">F18/E18-1</f>
        <v>5.7996692652964699E-2</v>
      </c>
      <c r="J18" s="11">
        <f t="shared" si="0"/>
        <v>0.18439828761693366</v>
      </c>
      <c r="K18" s="10">
        <v>56.779661016949156</v>
      </c>
      <c r="L18" s="10">
        <v>83.870967741935488</v>
      </c>
      <c r="M18" s="11">
        <f t="shared" si="1"/>
        <v>0.47713047664901298</v>
      </c>
      <c r="N18" s="10">
        <v>56.701030927835049</v>
      </c>
      <c r="O18" s="10">
        <v>80.357142857142861</v>
      </c>
      <c r="P18" s="11">
        <f t="shared" si="2"/>
        <v>0.41720779220779236</v>
      </c>
      <c r="Q18" s="10">
        <v>59.574468085106382</v>
      </c>
      <c r="R18" s="10">
        <v>77.319587628865975</v>
      </c>
      <c r="S18" s="11">
        <f t="shared" si="3"/>
        <v>0.29786450662739328</v>
      </c>
      <c r="T18" s="10">
        <v>80.952380952380949</v>
      </c>
      <c r="U18" s="10">
        <v>75.862068965517238</v>
      </c>
      <c r="V18" s="11">
        <f t="shared" si="4"/>
        <v>-6.2880324543610588E-2</v>
      </c>
    </row>
    <row r="19" spans="3:22" ht="15" customHeight="1">
      <c r="C19" s="315" t="s">
        <v>78</v>
      </c>
      <c r="D19" s="90">
        <v>46.963562753036399</v>
      </c>
      <c r="E19" s="90">
        <v>53.036437246963565</v>
      </c>
      <c r="F19" s="90">
        <v>58.431372549019606</v>
      </c>
      <c r="G19" s="90">
        <v>68.09210526315789</v>
      </c>
      <c r="H19" s="11">
        <f t="shared" si="5"/>
        <v>0.12931034482758719</v>
      </c>
      <c r="I19" s="11">
        <f t="shared" si="0"/>
        <v>0.10172129920670558</v>
      </c>
      <c r="J19" s="11">
        <f t="shared" si="0"/>
        <v>0.16533468738961488</v>
      </c>
      <c r="K19" s="10">
        <v>52.071005917159766</v>
      </c>
      <c r="L19" s="10">
        <v>63.75</v>
      </c>
      <c r="M19" s="11">
        <f t="shared" si="1"/>
        <v>0.22428977272727257</v>
      </c>
      <c r="N19" s="10">
        <v>52.348993288590606</v>
      </c>
      <c r="O19" s="10">
        <v>64.473684210526315</v>
      </c>
      <c r="P19" s="11">
        <f t="shared" si="2"/>
        <v>0.23161268556005399</v>
      </c>
      <c r="Q19" s="10">
        <v>56.542056074766357</v>
      </c>
      <c r="R19" s="10">
        <v>64.485981308411212</v>
      </c>
      <c r="S19" s="11">
        <f t="shared" si="3"/>
        <v>0.14049586776859502</v>
      </c>
      <c r="T19" s="90">
        <v>64.556962025316452</v>
      </c>
      <c r="U19" s="90">
        <v>75</v>
      </c>
      <c r="V19" s="11">
        <f t="shared" si="4"/>
        <v>0.16176470588235303</v>
      </c>
    </row>
    <row r="20" spans="3:22" ht="15" customHeight="1">
      <c r="C20" s="39" t="s">
        <v>158</v>
      </c>
      <c r="D20" s="10">
        <v>57.239057239057203</v>
      </c>
      <c r="E20" s="10">
        <v>61.611374407582936</v>
      </c>
      <c r="F20" s="10">
        <v>72.340425531914889</v>
      </c>
      <c r="G20" s="10">
        <v>67.486338797814213</v>
      </c>
      <c r="H20" s="11">
        <f t="shared" si="5"/>
        <v>7.638695288542019E-2</v>
      </c>
      <c r="I20" s="11">
        <f t="shared" si="0"/>
        <v>0.17414075286415698</v>
      </c>
      <c r="J20" s="11">
        <f t="shared" si="0"/>
        <v>-6.7100610736097632E-2</v>
      </c>
      <c r="K20" s="10">
        <v>68.518518518518519</v>
      </c>
      <c r="L20" s="10">
        <v>73.972602739726028</v>
      </c>
      <c r="M20" s="11">
        <f t="shared" si="1"/>
        <v>7.960014809329885E-2</v>
      </c>
      <c r="N20" s="10">
        <v>71.022727272727266</v>
      </c>
      <c r="O20" s="10">
        <v>71.428571428571431</v>
      </c>
      <c r="P20" s="11">
        <f t="shared" si="2"/>
        <v>5.7142857142857828E-3</v>
      </c>
      <c r="Q20" s="10">
        <v>71.698113207547166</v>
      </c>
      <c r="R20" s="10">
        <v>68.679245283018872</v>
      </c>
      <c r="S20" s="11">
        <f t="shared" si="3"/>
        <v>-4.2105263157894646E-2</v>
      </c>
      <c r="T20" s="10">
        <v>71.428571428571431</v>
      </c>
      <c r="U20" s="10">
        <v>74.193548387096769</v>
      </c>
      <c r="V20" s="11">
        <f t="shared" si="4"/>
        <v>3.8709677419354716E-2</v>
      </c>
    </row>
    <row r="21" spans="3:22" ht="15" customHeight="1">
      <c r="C21" s="314" t="s">
        <v>73</v>
      </c>
      <c r="D21" s="10">
        <v>58.148148148148103</v>
      </c>
      <c r="E21" s="10">
        <v>54.435483870967744</v>
      </c>
      <c r="F21" s="10">
        <v>62.776025236593057</v>
      </c>
      <c r="G21" s="10">
        <v>65.723270440251568</v>
      </c>
      <c r="H21" s="11">
        <f t="shared" si="5"/>
        <v>-6.3848366550235514E-2</v>
      </c>
      <c r="I21" s="11">
        <f t="shared" si="0"/>
        <v>0.15321883397593172</v>
      </c>
      <c r="J21" s="11">
        <f t="shared" si="0"/>
        <v>4.6948579374861632E-2</v>
      </c>
      <c r="K21" s="10">
        <v>51.515151515151516</v>
      </c>
      <c r="L21" s="10">
        <v>65.816326530612244</v>
      </c>
      <c r="M21" s="11">
        <f t="shared" si="1"/>
        <v>0.27761104441776707</v>
      </c>
      <c r="N21" s="10">
        <v>61.744966442953022</v>
      </c>
      <c r="O21" s="10">
        <v>64.285714285714292</v>
      </c>
      <c r="P21" s="11">
        <f t="shared" si="2"/>
        <v>4.1149068322981375E-2</v>
      </c>
      <c r="Q21" s="10">
        <v>59.73451327433628</v>
      </c>
      <c r="R21" s="10">
        <v>66.350710900473928</v>
      </c>
      <c r="S21" s="11">
        <f t="shared" si="3"/>
        <v>0.11076004914867466</v>
      </c>
      <c r="T21" s="10">
        <v>63.888888888888886</v>
      </c>
      <c r="U21" s="10">
        <v>71.05263157894737</v>
      </c>
      <c r="V21" s="11">
        <f t="shared" si="4"/>
        <v>0.11212814645308922</v>
      </c>
    </row>
    <row r="22" spans="3:22" ht="15" customHeight="1">
      <c r="C22" s="314" t="s">
        <v>86</v>
      </c>
      <c r="D22" s="10">
        <v>52.702702702702702</v>
      </c>
      <c r="E22" s="10">
        <v>54.716981132075475</v>
      </c>
      <c r="F22" s="10">
        <v>61.53846153846154</v>
      </c>
      <c r="G22" s="10">
        <v>64.640883977900558</v>
      </c>
      <c r="H22" s="11">
        <f t="shared" si="5"/>
        <v>3.8219641993227027E-2</v>
      </c>
      <c r="I22" s="11">
        <f t="shared" si="0"/>
        <v>0.12466843501326252</v>
      </c>
      <c r="J22" s="11">
        <f t="shared" si="0"/>
        <v>5.0414364640884113E-2</v>
      </c>
      <c r="K22" s="90">
        <v>50.420168067226889</v>
      </c>
      <c r="L22" s="90">
        <v>62.222222222222221</v>
      </c>
      <c r="M22" s="11">
        <f t="shared" si="1"/>
        <v>0.2340740740740741</v>
      </c>
      <c r="N22" s="90">
        <v>63.44086021505376</v>
      </c>
      <c r="O22" s="90">
        <v>66.666666666666671</v>
      </c>
      <c r="P22" s="11">
        <f t="shared" si="2"/>
        <v>5.0847457627118731E-2</v>
      </c>
      <c r="Q22" s="90">
        <v>63.013698630136986</v>
      </c>
      <c r="R22" s="90">
        <v>65.41353383458646</v>
      </c>
      <c r="S22" s="11">
        <f t="shared" si="3"/>
        <v>3.8084341288002532E-2</v>
      </c>
      <c r="T22" s="10">
        <v>60</v>
      </c>
      <c r="U22" s="10">
        <v>74.074074074074076</v>
      </c>
      <c r="V22" s="11">
        <f t="shared" si="4"/>
        <v>0.23456790123456783</v>
      </c>
    </row>
    <row r="23" spans="3:22" ht="15" customHeight="1">
      <c r="C23" s="314" t="s">
        <v>84</v>
      </c>
      <c r="D23" s="10">
        <v>45.918367346938801</v>
      </c>
      <c r="E23" s="10">
        <v>47.085201793721971</v>
      </c>
      <c r="F23" s="10">
        <v>50.877192982456137</v>
      </c>
      <c r="G23" s="10">
        <v>63.636363636363633</v>
      </c>
      <c r="H23" s="11">
        <f t="shared" ref="H23" si="7">E23/D23-1</f>
        <v>2.5411061285500081E-2</v>
      </c>
      <c r="I23" s="11">
        <f t="shared" si="0"/>
        <v>8.0534670008354237E-2</v>
      </c>
      <c r="J23" s="11">
        <f t="shared" si="0"/>
        <v>0.2507836990595611</v>
      </c>
      <c r="K23" s="10">
        <v>43.548387096774192</v>
      </c>
      <c r="L23" s="10">
        <v>60</v>
      </c>
      <c r="M23" s="11">
        <f t="shared" si="1"/>
        <v>0.37777777777777777</v>
      </c>
      <c r="N23" s="10">
        <v>43.220338983050844</v>
      </c>
      <c r="O23" s="10">
        <v>58.715596330275233</v>
      </c>
      <c r="P23" s="11">
        <f t="shared" si="2"/>
        <v>0.35851771901421126</v>
      </c>
      <c r="Q23" s="10">
        <v>48.241206030150757</v>
      </c>
      <c r="R23" s="10">
        <v>63.402061855670105</v>
      </c>
      <c r="S23" s="11">
        <f t="shared" si="3"/>
        <v>0.31427190721649478</v>
      </c>
      <c r="T23" s="10">
        <v>56.944444444444443</v>
      </c>
      <c r="U23" s="10">
        <v>44.615384615384613</v>
      </c>
      <c r="V23" s="11">
        <f t="shared" si="4"/>
        <v>-0.21651031894934336</v>
      </c>
    </row>
    <row r="24" spans="3:22" ht="15" customHeight="1">
      <c r="C24" s="414" t="s">
        <v>381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</row>
    <row r="25" spans="3:22" ht="31.5" customHeigh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3:2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3:2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3:2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3:2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3:2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3:22" ht="36" customHeight="1">
      <c r="C31" s="449" t="s">
        <v>382</v>
      </c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</row>
    <row r="32" spans="3:22" ht="15" customHeight="1">
      <c r="C32" s="7"/>
      <c r="D32" s="7">
        <v>2007</v>
      </c>
      <c r="E32" s="7">
        <v>2008</v>
      </c>
      <c r="F32" s="7">
        <v>2009</v>
      </c>
      <c r="G32" s="7">
        <v>2010</v>
      </c>
      <c r="H32" s="8" t="s">
        <v>547</v>
      </c>
      <c r="I32" s="8" t="s">
        <v>548</v>
      </c>
      <c r="J32" s="8" t="s">
        <v>354</v>
      </c>
      <c r="K32" s="8" t="s">
        <v>144</v>
      </c>
      <c r="L32" s="8" t="s">
        <v>145</v>
      </c>
      <c r="M32" s="8" t="s">
        <v>380</v>
      </c>
      <c r="N32" s="8" t="s">
        <v>162</v>
      </c>
      <c r="O32" s="8" t="s">
        <v>163</v>
      </c>
      <c r="P32" s="8" t="s">
        <v>274</v>
      </c>
      <c r="Q32" s="8" t="s">
        <v>233</v>
      </c>
      <c r="R32" s="8" t="s">
        <v>234</v>
      </c>
      <c r="S32" s="8" t="s">
        <v>275</v>
      </c>
      <c r="T32" s="8" t="s">
        <v>52</v>
      </c>
      <c r="U32" s="8" t="s">
        <v>1</v>
      </c>
      <c r="V32" s="8" t="s">
        <v>108</v>
      </c>
    </row>
    <row r="33" spans="3:22" ht="15" customHeight="1">
      <c r="C33" s="314" t="s">
        <v>72</v>
      </c>
      <c r="D33" s="10">
        <v>40.293040293040299</v>
      </c>
      <c r="E33" s="10">
        <v>42.456140350877192</v>
      </c>
      <c r="F33" s="10">
        <v>46.020761245674741</v>
      </c>
      <c r="G33" s="10">
        <v>59.722222222222221</v>
      </c>
      <c r="H33" s="11">
        <f t="shared" ref="H33:J51" si="8">E33/D33-1</f>
        <v>5.3684210526315557E-2</v>
      </c>
      <c r="I33" s="11">
        <f t="shared" si="8"/>
        <v>8.3960078927049819E-2</v>
      </c>
      <c r="J33" s="11">
        <f t="shared" si="8"/>
        <v>0.29772347535505417</v>
      </c>
      <c r="K33" s="10">
        <v>41.287878787878789</v>
      </c>
      <c r="L33" s="10">
        <v>55.895196506550221</v>
      </c>
      <c r="M33" s="11">
        <f t="shared" ref="M33:M51" si="9">L33/K33-1</f>
        <v>0.35379191538800536</v>
      </c>
      <c r="N33" s="10">
        <v>42.196531791907518</v>
      </c>
      <c r="O33" s="10">
        <v>57.553956834532372</v>
      </c>
      <c r="P33" s="11">
        <f t="shared" ref="P33:P51" si="10">O33/N33-1</f>
        <v>0.36394993594165737</v>
      </c>
      <c r="Q33" s="10">
        <v>43.229166666666664</v>
      </c>
      <c r="R33" s="10">
        <v>58</v>
      </c>
      <c r="S33" s="11">
        <f>R33/Q33-1</f>
        <v>0.34168674698795187</v>
      </c>
      <c r="T33" s="10">
        <v>59.090909090909093</v>
      </c>
      <c r="U33" s="10">
        <v>55.208333333333336</v>
      </c>
      <c r="V33" s="11">
        <f>U33/T33-1</f>
        <v>-6.5705128205128194E-2</v>
      </c>
    </row>
    <row r="34" spans="3:22" ht="15" customHeight="1">
      <c r="C34" s="314" t="s">
        <v>75</v>
      </c>
      <c r="D34" s="10">
        <v>50.257490636704098</v>
      </c>
      <c r="E34" s="10">
        <v>53.978882307494203</v>
      </c>
      <c r="F34" s="10">
        <v>54.528938489488709</v>
      </c>
      <c r="G34" s="10">
        <v>58.194835080542063</v>
      </c>
      <c r="H34" s="11">
        <f t="shared" si="8"/>
        <v>7.4046507767188352E-2</v>
      </c>
      <c r="I34" s="11">
        <f t="shared" si="8"/>
        <v>1.019021066166359E-2</v>
      </c>
      <c r="J34" s="11">
        <f t="shared" si="8"/>
        <v>6.7228460567960946E-2</v>
      </c>
      <c r="K34" s="10">
        <v>54.901117798796214</v>
      </c>
      <c r="L34" s="10">
        <v>55.144897102057961</v>
      </c>
      <c r="M34" s="11">
        <f t="shared" si="9"/>
        <v>4.4403340594112439E-3</v>
      </c>
      <c r="N34" s="10">
        <v>53.804347826086953</v>
      </c>
      <c r="O34" s="10">
        <v>54.869109947643977</v>
      </c>
      <c r="P34" s="11">
        <f t="shared" si="10"/>
        <v>1.9789518218837676E-2</v>
      </c>
      <c r="Q34" s="10">
        <v>53.912419239052404</v>
      </c>
      <c r="R34" s="10">
        <v>56.855955678670362</v>
      </c>
      <c r="S34" s="11">
        <f t="shared" ref="S34:S51" si="11">R34/Q34-1</f>
        <v>5.4598485491182736E-2</v>
      </c>
      <c r="T34" s="10">
        <v>54.649947753396027</v>
      </c>
      <c r="U34" s="10">
        <v>57.19178082191781</v>
      </c>
      <c r="V34" s="11">
        <f t="shared" ref="V34:V51" si="12">U34/T34-1</f>
        <v>4.6511171062626033E-2</v>
      </c>
    </row>
    <row r="35" spans="3:22" ht="15" customHeight="1">
      <c r="C35" s="315" t="s">
        <v>76</v>
      </c>
      <c r="D35" s="90">
        <v>55</v>
      </c>
      <c r="E35" s="90">
        <v>48.458149779735685</v>
      </c>
      <c r="F35" s="90">
        <v>53.271028037383175</v>
      </c>
      <c r="G35" s="90">
        <v>56.25</v>
      </c>
      <c r="H35" s="11">
        <f t="shared" si="8"/>
        <v>-0.11894273127753296</v>
      </c>
      <c r="I35" s="11">
        <f t="shared" si="8"/>
        <v>9.9320305862361735E-2</v>
      </c>
      <c r="J35" s="11">
        <f t="shared" si="8"/>
        <v>5.5921052631578982E-2</v>
      </c>
      <c r="K35" s="90">
        <v>50.434782608695649</v>
      </c>
      <c r="L35" s="90">
        <v>55.555555555555557</v>
      </c>
      <c r="M35" s="11">
        <f t="shared" si="9"/>
        <v>0.10153256704980862</v>
      </c>
      <c r="N35" s="90">
        <v>47.933884297520663</v>
      </c>
      <c r="O35" s="90">
        <v>52.252252252252255</v>
      </c>
      <c r="P35" s="11">
        <f t="shared" si="10"/>
        <v>9.0090090090090058E-2</v>
      </c>
      <c r="Q35" s="90">
        <v>48.412698412698411</v>
      </c>
      <c r="R35" s="90">
        <v>52.892561983471076</v>
      </c>
      <c r="S35" s="11">
        <f t="shared" si="11"/>
        <v>9.2534886871697752E-2</v>
      </c>
      <c r="T35" s="90">
        <v>50.537634408602152</v>
      </c>
      <c r="U35" s="90">
        <v>54.455445544554458</v>
      </c>
      <c r="V35" s="11">
        <f t="shared" si="12"/>
        <v>7.7522645881609398E-2</v>
      </c>
    </row>
    <row r="36" spans="3:22" ht="15" customHeight="1">
      <c r="C36" s="314" t="s">
        <v>212</v>
      </c>
      <c r="D36" s="10">
        <v>47.972972972972997</v>
      </c>
      <c r="E36" s="10">
        <v>58.288770053475936</v>
      </c>
      <c r="F36" s="10">
        <v>52.258064516129032</v>
      </c>
      <c r="G36" s="10">
        <v>55.813953488372093</v>
      </c>
      <c r="H36" s="11">
        <f t="shared" si="8"/>
        <v>0.2150335166076669</v>
      </c>
      <c r="I36" s="11">
        <f t="shared" si="8"/>
        <v>-0.10346256288842859</v>
      </c>
      <c r="J36" s="11">
        <f t="shared" si="8"/>
        <v>6.8044788975021531E-2</v>
      </c>
      <c r="K36" s="10">
        <v>45.901639344262293</v>
      </c>
      <c r="L36" s="10">
        <v>47.787610619469028</v>
      </c>
      <c r="M36" s="11">
        <f t="shared" si="9"/>
        <v>4.108723135271819E-2</v>
      </c>
      <c r="N36" s="10">
        <v>53.571428571428569</v>
      </c>
      <c r="O36" s="10">
        <v>53.773584905660378</v>
      </c>
      <c r="P36" s="11">
        <f t="shared" si="10"/>
        <v>3.7735849056603765E-3</v>
      </c>
      <c r="Q36" s="10">
        <v>55.357142857142854</v>
      </c>
      <c r="R36" s="10">
        <v>55.79710144927536</v>
      </c>
      <c r="S36" s="11">
        <f t="shared" si="11"/>
        <v>7.9476390836838995E-3</v>
      </c>
      <c r="T36" s="10">
        <v>52.238805970149251</v>
      </c>
      <c r="U36" s="10">
        <v>41.666666666666664</v>
      </c>
      <c r="V36" s="11">
        <f t="shared" si="12"/>
        <v>-0.20238095238095233</v>
      </c>
    </row>
    <row r="37" spans="3:22" ht="15" customHeight="1">
      <c r="C37" s="314" t="s">
        <v>77</v>
      </c>
      <c r="D37" s="10">
        <v>41.558441558441601</v>
      </c>
      <c r="E37" s="10">
        <v>41.234347048300535</v>
      </c>
      <c r="F37" s="10">
        <v>44.642857142857146</v>
      </c>
      <c r="G37" s="10">
        <v>55.049504950495049</v>
      </c>
      <c r="H37" s="11">
        <f t="shared" si="8"/>
        <v>-7.7985241502693814E-3</v>
      </c>
      <c r="I37" s="11">
        <f t="shared" si="8"/>
        <v>8.2661915091416294E-2</v>
      </c>
      <c r="J37" s="11">
        <f t="shared" si="8"/>
        <v>0.23310891089108909</v>
      </c>
      <c r="K37" s="10">
        <v>41.601392515230636</v>
      </c>
      <c r="L37" s="10">
        <v>48.715509039010463</v>
      </c>
      <c r="M37" s="11">
        <f t="shared" si="9"/>
        <v>0.17100669217202968</v>
      </c>
      <c r="N37" s="10">
        <v>43.478260869565219</v>
      </c>
      <c r="O37" s="10">
        <v>50.162866449511398</v>
      </c>
      <c r="P37" s="11">
        <f t="shared" si="10"/>
        <v>0.15374592833876211</v>
      </c>
      <c r="Q37" s="10">
        <v>43.466299862448416</v>
      </c>
      <c r="R37" s="10">
        <v>51.010886469673409</v>
      </c>
      <c r="S37" s="11">
        <f t="shared" si="11"/>
        <v>0.17357324251432193</v>
      </c>
      <c r="T37" s="10">
        <v>50.085470085470085</v>
      </c>
      <c r="U37" s="10">
        <v>57.831325301204821</v>
      </c>
      <c r="V37" s="11">
        <f t="shared" si="12"/>
        <v>0.15465274065545453</v>
      </c>
    </row>
    <row r="38" spans="3:22" ht="15" customHeight="1">
      <c r="C38" s="314" t="s">
        <v>74</v>
      </c>
      <c r="D38" s="10">
        <v>38.9261744966443</v>
      </c>
      <c r="E38" s="10">
        <v>39.513677811550153</v>
      </c>
      <c r="F38" s="10">
        <v>40.697674418604649</v>
      </c>
      <c r="G38" s="10">
        <v>54.466858789625363</v>
      </c>
      <c r="H38" s="11">
        <f t="shared" si="8"/>
        <v>1.5092757572581439E-2</v>
      </c>
      <c r="I38" s="11">
        <f t="shared" si="8"/>
        <v>2.9964221824686943E-2</v>
      </c>
      <c r="J38" s="11">
        <f t="shared" si="8"/>
        <v>0.33832853025936616</v>
      </c>
      <c r="K38" s="10">
        <v>38.505747126436781</v>
      </c>
      <c r="L38" s="10">
        <v>44.207317073170735</v>
      </c>
      <c r="M38" s="11">
        <f t="shared" si="9"/>
        <v>0.14807062249726988</v>
      </c>
      <c r="N38" s="10">
        <v>42.786069651741293</v>
      </c>
      <c r="O38" s="10">
        <v>47.474747474747474</v>
      </c>
      <c r="P38" s="11">
        <f t="shared" si="10"/>
        <v>0.10958421423537712</v>
      </c>
      <c r="Q38" s="10">
        <v>41.428571428571431</v>
      </c>
      <c r="R38" s="10">
        <v>49.029126213592235</v>
      </c>
      <c r="S38" s="11">
        <f t="shared" si="11"/>
        <v>0.18346166722464008</v>
      </c>
      <c r="T38" s="10">
        <v>47.422680412371136</v>
      </c>
      <c r="U38" s="10">
        <v>57.142857142857146</v>
      </c>
      <c r="V38" s="11">
        <f t="shared" si="12"/>
        <v>0.20496894409937894</v>
      </c>
    </row>
    <row r="39" spans="3:22" ht="15" customHeight="1">
      <c r="C39" s="314" t="s">
        <v>80</v>
      </c>
      <c r="D39" s="10">
        <v>36.269430051813501</v>
      </c>
      <c r="E39" s="10">
        <v>36.101083032490976</v>
      </c>
      <c r="F39" s="10">
        <v>41.945288753799389</v>
      </c>
      <c r="G39" s="10">
        <v>51.291512915129154</v>
      </c>
      <c r="H39" s="11">
        <f t="shared" si="8"/>
        <v>-4.6415678184639209E-3</v>
      </c>
      <c r="I39" s="11">
        <f t="shared" si="8"/>
        <v>0.161884498480243</v>
      </c>
      <c r="J39" s="11">
        <f t="shared" si="8"/>
        <v>0.22281940210706463</v>
      </c>
      <c r="K39" s="10">
        <v>38.762214983713356</v>
      </c>
      <c r="L39" s="10">
        <v>43.581081081081081</v>
      </c>
      <c r="M39" s="11">
        <f t="shared" si="9"/>
        <v>0.12431864637746992</v>
      </c>
      <c r="N39" s="10">
        <v>42.564102564102562</v>
      </c>
      <c r="O39" s="10">
        <v>45.783132530120483</v>
      </c>
      <c r="P39" s="11">
        <f t="shared" si="10"/>
        <v>7.5627812454637899E-2</v>
      </c>
      <c r="Q39" s="10">
        <v>42.713567839195981</v>
      </c>
      <c r="R39" s="10">
        <v>45.783132530120483</v>
      </c>
      <c r="S39" s="11">
        <f t="shared" si="11"/>
        <v>7.1863926293408875E-2</v>
      </c>
      <c r="T39" s="10">
        <v>45.783132530120483</v>
      </c>
      <c r="U39" s="10">
        <v>62.857142857142854</v>
      </c>
      <c r="V39" s="11">
        <f t="shared" si="12"/>
        <v>0.37293233082706756</v>
      </c>
    </row>
    <row r="40" spans="3:22" ht="15" customHeight="1">
      <c r="C40" s="317" t="s">
        <v>82</v>
      </c>
      <c r="D40" s="17">
        <v>30.236363636363599</v>
      </c>
      <c r="E40" s="17">
        <v>32.518181818181816</v>
      </c>
      <c r="F40" s="17">
        <v>36.063636363636363</v>
      </c>
      <c r="G40" s="17">
        <v>41.127272727272725</v>
      </c>
      <c r="H40" s="100">
        <f t="shared" si="8"/>
        <v>7.5466025255563451E-2</v>
      </c>
      <c r="I40" s="100">
        <f t="shared" si="8"/>
        <v>0.10902991333519707</v>
      </c>
      <c r="J40" s="100">
        <f t="shared" si="8"/>
        <v>0.14040836904461806</v>
      </c>
      <c r="K40" s="17">
        <v>36.128550074738413</v>
      </c>
      <c r="L40" s="17">
        <v>40.111127796966514</v>
      </c>
      <c r="M40" s="100">
        <f t="shared" si="9"/>
        <v>0.11023353314731477</v>
      </c>
      <c r="N40" s="17">
        <v>35.274480712166174</v>
      </c>
      <c r="O40" s="17">
        <v>38.20763415083902</v>
      </c>
      <c r="P40" s="100">
        <f t="shared" si="10"/>
        <v>8.3152278345552055E-2</v>
      </c>
      <c r="Q40" s="17">
        <v>34.553887464909067</v>
      </c>
      <c r="R40" s="17">
        <v>39.599271402550094</v>
      </c>
      <c r="S40" s="100">
        <f t="shared" si="11"/>
        <v>0.14601494383996094</v>
      </c>
      <c r="T40" s="17">
        <v>40.934256055363321</v>
      </c>
      <c r="U40" s="17">
        <v>43.834080717488789</v>
      </c>
      <c r="V40" s="100">
        <f t="shared" si="12"/>
        <v>7.0841025135609526E-2</v>
      </c>
    </row>
    <row r="41" spans="3:22" ht="15" customHeight="1">
      <c r="C41" s="315" t="s">
        <v>78</v>
      </c>
      <c r="D41" s="90">
        <v>17.408906882591101</v>
      </c>
      <c r="E41" s="90">
        <v>20.242914979757085</v>
      </c>
      <c r="F41" s="90">
        <v>32.156862745098039</v>
      </c>
      <c r="G41" s="90">
        <v>38.157894736842103</v>
      </c>
      <c r="H41" s="11">
        <f t="shared" si="8"/>
        <v>0.16279069767441801</v>
      </c>
      <c r="I41" s="11">
        <f t="shared" si="8"/>
        <v>0.58854901960784312</v>
      </c>
      <c r="J41" s="11">
        <f t="shared" si="8"/>
        <v>0.18661745827984588</v>
      </c>
      <c r="K41" s="90">
        <v>26.627218934911241</v>
      </c>
      <c r="L41" s="90">
        <v>35</v>
      </c>
      <c r="M41" s="11">
        <f t="shared" si="9"/>
        <v>0.31444444444444453</v>
      </c>
      <c r="N41" s="90">
        <v>26.845637583892618</v>
      </c>
      <c r="O41" s="90">
        <v>35.526315789473685</v>
      </c>
      <c r="P41" s="11">
        <f t="shared" si="10"/>
        <v>0.32335526315789465</v>
      </c>
      <c r="Q41" s="90">
        <v>30.373831775700936</v>
      </c>
      <c r="R41" s="90">
        <v>37.850467289719624</v>
      </c>
      <c r="S41" s="11">
        <f t="shared" si="11"/>
        <v>0.24615384615384617</v>
      </c>
      <c r="T41" s="90">
        <v>31.645569620253166</v>
      </c>
      <c r="U41" s="90">
        <v>40.909090909090907</v>
      </c>
      <c r="V41" s="11">
        <f t="shared" si="12"/>
        <v>0.2927272727272725</v>
      </c>
    </row>
    <row r="42" spans="3:22" ht="15" customHeight="1">
      <c r="C42" s="314" t="s">
        <v>90</v>
      </c>
      <c r="D42" s="10">
        <v>15.485564304461899</v>
      </c>
      <c r="E42" s="10">
        <v>21.405750798722046</v>
      </c>
      <c r="F42" s="10">
        <v>27.878321139776666</v>
      </c>
      <c r="G42" s="10">
        <v>35.035349567949723</v>
      </c>
      <c r="H42" s="11">
        <f t="shared" si="8"/>
        <v>0.38230356852764791</v>
      </c>
      <c r="I42" s="11">
        <f t="shared" si="8"/>
        <v>0.302375301007477</v>
      </c>
      <c r="J42" s="11">
        <f t="shared" si="8"/>
        <v>0.25672379596637329</v>
      </c>
      <c r="K42" s="10">
        <v>29.207479964381122</v>
      </c>
      <c r="L42" s="10">
        <v>36.606373815676143</v>
      </c>
      <c r="M42" s="11">
        <f t="shared" si="9"/>
        <v>0.25332188399403388</v>
      </c>
      <c r="N42" s="10">
        <v>27.644444444444446</v>
      </c>
      <c r="O42" s="10">
        <v>31.802721088435373</v>
      </c>
      <c r="P42" s="11">
        <f t="shared" si="10"/>
        <v>0.15041997506398053</v>
      </c>
      <c r="Q42" s="10">
        <v>26.50093808630394</v>
      </c>
      <c r="R42" s="10">
        <v>34.198331788693231</v>
      </c>
      <c r="S42" s="11">
        <f t="shared" si="11"/>
        <v>0.29045740484060123</v>
      </c>
      <c r="T42" s="10">
        <v>39.573459715639814</v>
      </c>
      <c r="U42" s="10">
        <v>40.987654320987652</v>
      </c>
      <c r="V42" s="11">
        <f t="shared" si="12"/>
        <v>3.5735935536334473E-2</v>
      </c>
    </row>
    <row r="43" spans="3:22" ht="15" customHeight="1">
      <c r="C43" s="316" t="s">
        <v>87</v>
      </c>
      <c r="D43" s="10">
        <v>0</v>
      </c>
      <c r="E43" s="10">
        <v>20.428265524625267</v>
      </c>
      <c r="F43" s="10">
        <v>27.684080625257096</v>
      </c>
      <c r="G43" s="10">
        <v>34.487021013597037</v>
      </c>
      <c r="H43" s="11" t="str">
        <f>IFERROR(E43/D43-1,"-")</f>
        <v>-</v>
      </c>
      <c r="I43" s="11">
        <f t="shared" si="8"/>
        <v>0.35518507882547845</v>
      </c>
      <c r="J43" s="11">
        <f t="shared" si="8"/>
        <v>0.24573474121923322</v>
      </c>
      <c r="K43" s="10">
        <v>29.35323383084577</v>
      </c>
      <c r="L43" s="10">
        <v>36.214740673339399</v>
      </c>
      <c r="M43" s="11">
        <f t="shared" si="9"/>
        <v>0.23375641954935933</v>
      </c>
      <c r="N43" s="10">
        <v>27.821011673151752</v>
      </c>
      <c r="O43" s="10">
        <v>31.160714285714285</v>
      </c>
      <c r="P43" s="11">
        <f t="shared" si="10"/>
        <v>0.12004245754245746</v>
      </c>
      <c r="Q43" s="10">
        <v>26.36865896534405</v>
      </c>
      <c r="R43" s="10">
        <v>33.624454148471614</v>
      </c>
      <c r="S43" s="11">
        <f t="shared" si="11"/>
        <v>0.27516739446870431</v>
      </c>
      <c r="T43" s="10">
        <v>39.900249376558605</v>
      </c>
      <c r="U43" s="10">
        <v>40.691489361702125</v>
      </c>
      <c r="V43" s="11">
        <f t="shared" si="12"/>
        <v>1.9830452127659548E-2</v>
      </c>
    </row>
    <row r="44" spans="3:22" ht="15" customHeight="1">
      <c r="C44" s="316" t="s">
        <v>91</v>
      </c>
      <c r="D44" s="10">
        <v>0</v>
      </c>
      <c r="E44" s="10">
        <v>34.911242603550299</v>
      </c>
      <c r="F44" s="10">
        <v>30.722891566265059</v>
      </c>
      <c r="G44" s="10">
        <v>46.218487394957982</v>
      </c>
      <c r="H44" s="11" t="str">
        <f>IFERROR(E44/D44-1,"-")</f>
        <v>-</v>
      </c>
      <c r="I44" s="11">
        <f t="shared" si="8"/>
        <v>-0.11997141106800091</v>
      </c>
      <c r="J44" s="11">
        <f t="shared" si="8"/>
        <v>0.50436645246333844</v>
      </c>
      <c r="K44" s="10">
        <v>27.966101694915253</v>
      </c>
      <c r="L44" s="10">
        <v>43.548387096774192</v>
      </c>
      <c r="M44" s="11">
        <f t="shared" si="9"/>
        <v>0.55718475073313778</v>
      </c>
      <c r="N44" s="10">
        <v>25.773195876288661</v>
      </c>
      <c r="O44" s="10">
        <v>44.642857142857146</v>
      </c>
      <c r="P44" s="11">
        <f t="shared" si="10"/>
        <v>0.73214285714285721</v>
      </c>
      <c r="Q44" s="10">
        <v>28.368794326241133</v>
      </c>
      <c r="R44" s="10">
        <v>46.391752577319586</v>
      </c>
      <c r="S44" s="11">
        <f t="shared" si="11"/>
        <v>0.63530927835051543</v>
      </c>
      <c r="T44" s="10">
        <v>33.333333333333336</v>
      </c>
      <c r="U44" s="10">
        <v>44.827586206896555</v>
      </c>
      <c r="V44" s="11">
        <f t="shared" si="12"/>
        <v>0.34482758620689657</v>
      </c>
    </row>
    <row r="45" spans="3:22" ht="15" customHeight="1">
      <c r="C45" s="314" t="s">
        <v>84</v>
      </c>
      <c r="D45" s="10">
        <v>19.727891156462601</v>
      </c>
      <c r="E45" s="10">
        <v>17.937219730941703</v>
      </c>
      <c r="F45" s="10">
        <v>23.245614035087719</v>
      </c>
      <c r="G45" s="10">
        <v>28.925619834710744</v>
      </c>
      <c r="H45" s="11">
        <f t="shared" si="8"/>
        <v>-9.0768517086748934E-2</v>
      </c>
      <c r="I45" s="11">
        <f t="shared" si="8"/>
        <v>0.29594298245614037</v>
      </c>
      <c r="J45" s="11">
        <f t="shared" si="8"/>
        <v>0.24434741930453763</v>
      </c>
      <c r="K45" s="10">
        <v>20.161290322580644</v>
      </c>
      <c r="L45" s="10">
        <v>25.454545454545453</v>
      </c>
      <c r="M45" s="11">
        <f t="shared" si="9"/>
        <v>0.26254545454545464</v>
      </c>
      <c r="N45" s="10">
        <v>20.338983050847457</v>
      </c>
      <c r="O45" s="10">
        <v>26.605504587155963</v>
      </c>
      <c r="P45" s="11">
        <f t="shared" si="10"/>
        <v>0.30810397553516822</v>
      </c>
      <c r="Q45" s="10">
        <v>21.608040201005025</v>
      </c>
      <c r="R45" s="10">
        <v>30.412371134020617</v>
      </c>
      <c r="S45" s="11">
        <f t="shared" si="11"/>
        <v>0.40745624550467507</v>
      </c>
      <c r="T45" s="10">
        <v>25</v>
      </c>
      <c r="U45" s="10">
        <v>21.53846153846154</v>
      </c>
      <c r="V45" s="11">
        <f t="shared" si="12"/>
        <v>-0.13846153846153841</v>
      </c>
    </row>
    <row r="46" spans="3:22" ht="15" customHeight="1">
      <c r="C46" s="314" t="s">
        <v>83</v>
      </c>
      <c r="D46" s="10">
        <v>11.337209302325601</v>
      </c>
      <c r="E46" s="10">
        <v>7.7562326869806091</v>
      </c>
      <c r="F46" s="10">
        <v>15.873015873015873</v>
      </c>
      <c r="G46" s="10">
        <v>28.306878306878307</v>
      </c>
      <c r="H46" s="11">
        <f t="shared" si="8"/>
        <v>-0.31586050145607047</v>
      </c>
      <c r="I46" s="11">
        <f t="shared" si="8"/>
        <v>1.0464852607709751</v>
      </c>
      <c r="J46" s="11">
        <f t="shared" si="8"/>
        <v>0.78333333333333321</v>
      </c>
      <c r="K46" s="10">
        <v>13.100436681222707</v>
      </c>
      <c r="L46" s="10">
        <v>17.04035874439462</v>
      </c>
      <c r="M46" s="11">
        <f t="shared" si="9"/>
        <v>0.30074738415545599</v>
      </c>
      <c r="N46" s="10">
        <v>16.574585635359117</v>
      </c>
      <c r="O46" s="10">
        <v>15.909090909090908</v>
      </c>
      <c r="P46" s="11">
        <f t="shared" si="10"/>
        <v>-4.0151515151515271E-2</v>
      </c>
      <c r="Q46" s="10">
        <v>15.734265734265735</v>
      </c>
      <c r="R46" s="10">
        <v>24.542124542124544</v>
      </c>
      <c r="S46" s="11">
        <f t="shared" si="11"/>
        <v>0.55978835978835972</v>
      </c>
      <c r="T46" s="10">
        <v>18.75</v>
      </c>
      <c r="U46" s="10">
        <v>26.136363636363637</v>
      </c>
      <c r="V46" s="11">
        <f t="shared" si="12"/>
        <v>0.39393939393939403</v>
      </c>
    </row>
    <row r="47" spans="3:22" ht="15" customHeight="1">
      <c r="C47" s="314" t="s">
        <v>158</v>
      </c>
      <c r="D47" s="10">
        <v>18.181818181818201</v>
      </c>
      <c r="E47" s="10">
        <v>20.379146919431278</v>
      </c>
      <c r="F47" s="10">
        <v>29.179331306990882</v>
      </c>
      <c r="G47" s="10">
        <v>27.049180327868854</v>
      </c>
      <c r="H47" s="11">
        <f t="shared" si="8"/>
        <v>0.12085308056871913</v>
      </c>
      <c r="I47" s="11">
        <f t="shared" si="8"/>
        <v>0.43182300134304108</v>
      </c>
      <c r="J47" s="11">
        <f t="shared" si="8"/>
        <v>-7.3002049180327822E-2</v>
      </c>
      <c r="K47" s="10">
        <v>28.395061728395063</v>
      </c>
      <c r="L47" s="10">
        <v>37.671232876712331</v>
      </c>
      <c r="M47" s="11">
        <f t="shared" si="9"/>
        <v>0.32668254913639072</v>
      </c>
      <c r="N47" s="10">
        <v>26.136363636363637</v>
      </c>
      <c r="O47" s="10">
        <v>28.571428571428573</v>
      </c>
      <c r="P47" s="11">
        <f t="shared" si="10"/>
        <v>9.3167701863354102E-2</v>
      </c>
      <c r="Q47" s="10">
        <v>27.169811320754718</v>
      </c>
      <c r="R47" s="10">
        <v>27.547169811320753</v>
      </c>
      <c r="S47" s="11">
        <f t="shared" si="11"/>
        <v>1.388888888888884E-2</v>
      </c>
      <c r="T47" s="10">
        <v>39.682539682539684</v>
      </c>
      <c r="U47" s="10">
        <v>34.408602150537632</v>
      </c>
      <c r="V47" s="11">
        <f t="shared" si="12"/>
        <v>-0.13290322580645164</v>
      </c>
    </row>
    <row r="48" spans="3:22" ht="15" customHeight="1">
      <c r="C48" s="314" t="s">
        <v>73</v>
      </c>
      <c r="D48" s="10">
        <v>12.2222222222222</v>
      </c>
      <c r="E48" s="10">
        <v>10.080645161290322</v>
      </c>
      <c r="F48" s="10">
        <v>20.820189274447948</v>
      </c>
      <c r="G48" s="10">
        <v>23.270440251572328</v>
      </c>
      <c r="H48" s="11">
        <f t="shared" si="8"/>
        <v>-0.17521994134897212</v>
      </c>
      <c r="I48" s="11">
        <f t="shared" si="8"/>
        <v>1.0653627760252364</v>
      </c>
      <c r="J48" s="11">
        <f t="shared" si="8"/>
        <v>0.11768629693158017</v>
      </c>
      <c r="K48" s="10">
        <v>16.363636363636363</v>
      </c>
      <c r="L48" s="10">
        <v>22.959183673469386</v>
      </c>
      <c r="M48" s="11">
        <f t="shared" si="9"/>
        <v>0.40306122448979576</v>
      </c>
      <c r="N48" s="10">
        <v>18.120805369127517</v>
      </c>
      <c r="O48" s="10">
        <v>18.181818181818183</v>
      </c>
      <c r="P48" s="11">
        <f t="shared" si="10"/>
        <v>3.3670033670034627E-3</v>
      </c>
      <c r="Q48" s="10">
        <v>19.026548672566371</v>
      </c>
      <c r="R48" s="10">
        <v>20.379146919431278</v>
      </c>
      <c r="S48" s="11">
        <f t="shared" si="11"/>
        <v>7.1090047393364886E-2</v>
      </c>
      <c r="T48" s="10">
        <v>25</v>
      </c>
      <c r="U48" s="10">
        <v>34.210526315789473</v>
      </c>
      <c r="V48" s="11">
        <f t="shared" si="12"/>
        <v>0.36842105263157898</v>
      </c>
    </row>
    <row r="49" spans="3:22" ht="15" customHeight="1">
      <c r="C49" s="314" t="s">
        <v>86</v>
      </c>
      <c r="D49" s="10">
        <v>3.3783783783783798</v>
      </c>
      <c r="E49" s="10">
        <v>5.6603773584905657</v>
      </c>
      <c r="F49" s="10">
        <v>4.9450549450549453</v>
      </c>
      <c r="G49" s="10">
        <v>20.994475138121548</v>
      </c>
      <c r="H49" s="11">
        <f t="shared" si="8"/>
        <v>0.67547169811320673</v>
      </c>
      <c r="I49" s="11">
        <f t="shared" si="8"/>
        <v>-0.12637362637362626</v>
      </c>
      <c r="J49" s="11">
        <f t="shared" si="8"/>
        <v>3.2455494168201353</v>
      </c>
      <c r="K49" s="10">
        <v>6.7226890756302522</v>
      </c>
      <c r="L49" s="10">
        <v>10</v>
      </c>
      <c r="M49" s="11">
        <f t="shared" si="9"/>
        <v>0.48750000000000004</v>
      </c>
      <c r="N49" s="10">
        <v>7.5268817204301079</v>
      </c>
      <c r="O49" s="10">
        <v>20.689655172413794</v>
      </c>
      <c r="P49" s="11">
        <f t="shared" si="10"/>
        <v>1.7487684729064039</v>
      </c>
      <c r="Q49" s="10">
        <v>6.1643835616438354</v>
      </c>
      <c r="R49" s="10">
        <v>21.804511278195488</v>
      </c>
      <c r="S49" s="11">
        <f t="shared" si="11"/>
        <v>2.5371762740183792</v>
      </c>
      <c r="T49" s="10">
        <v>15</v>
      </c>
      <c r="U49" s="10">
        <v>37.037037037037038</v>
      </c>
      <c r="V49" s="11">
        <f t="shared" si="12"/>
        <v>1.4691358024691357</v>
      </c>
    </row>
    <row r="50" spans="3:22" ht="15" customHeight="1">
      <c r="C50" s="315" t="s">
        <v>81</v>
      </c>
      <c r="D50" s="90">
        <v>17.307692307692299</v>
      </c>
      <c r="E50" s="90">
        <v>9.7402597402597397</v>
      </c>
      <c r="F50" s="90">
        <v>15.384615384615385</v>
      </c>
      <c r="G50" s="90">
        <v>15.822784810126583</v>
      </c>
      <c r="H50" s="11">
        <f t="shared" si="8"/>
        <v>-0.43722943722943697</v>
      </c>
      <c r="I50" s="11">
        <f t="shared" si="8"/>
        <v>0.57948717948717965</v>
      </c>
      <c r="J50" s="11">
        <f t="shared" si="8"/>
        <v>2.8481012658227778E-2</v>
      </c>
      <c r="K50" s="90">
        <v>11.627906976744185</v>
      </c>
      <c r="L50" s="90">
        <v>14.893617021276595</v>
      </c>
      <c r="M50" s="11">
        <f t="shared" si="9"/>
        <v>0.2808510638297872</v>
      </c>
      <c r="N50" s="90">
        <v>15.584415584415584</v>
      </c>
      <c r="O50" s="90">
        <v>10.38961038961039</v>
      </c>
      <c r="P50" s="11">
        <f t="shared" si="10"/>
        <v>-0.33333333333333337</v>
      </c>
      <c r="Q50" s="90">
        <v>14.166666666666666</v>
      </c>
      <c r="R50" s="90">
        <v>12.5</v>
      </c>
      <c r="S50" s="11">
        <f t="shared" si="11"/>
        <v>-0.11764705882352933</v>
      </c>
      <c r="T50" s="90">
        <v>13.157894736842104</v>
      </c>
      <c r="U50" s="90">
        <v>19.512195121951219</v>
      </c>
      <c r="V50" s="11">
        <f t="shared" si="12"/>
        <v>0.48292682926829267</v>
      </c>
    </row>
    <row r="51" spans="3:22" ht="15" customHeight="1">
      <c r="C51" s="314" t="s">
        <v>79</v>
      </c>
      <c r="D51" s="10">
        <v>6.87732342007435</v>
      </c>
      <c r="E51" s="10">
        <v>8.258154059680777</v>
      </c>
      <c r="F51" s="10">
        <v>10.625909752547306</v>
      </c>
      <c r="G51" s="10">
        <v>12.376237623762377</v>
      </c>
      <c r="H51" s="11">
        <f t="shared" si="8"/>
        <v>0.20078023894817765</v>
      </c>
      <c r="I51" s="11">
        <f t="shared" si="8"/>
        <v>0.28671730701014031</v>
      </c>
      <c r="J51" s="11">
        <f t="shared" si="8"/>
        <v>0.16472263664722653</v>
      </c>
      <c r="K51" s="10">
        <v>9.497816593886462</v>
      </c>
      <c r="L51" s="10">
        <v>13.062098501070663</v>
      </c>
      <c r="M51" s="11">
        <f t="shared" si="9"/>
        <v>0.37527381919318725</v>
      </c>
      <c r="N51" s="10">
        <v>9.8591549295774641</v>
      </c>
      <c r="O51" s="10">
        <v>11.0803324099723</v>
      </c>
      <c r="P51" s="11">
        <f t="shared" si="10"/>
        <v>0.1238622872971904</v>
      </c>
      <c r="Q51" s="10">
        <v>9.387755102040817</v>
      </c>
      <c r="R51" s="10">
        <v>10.934393638170974</v>
      </c>
      <c r="S51" s="11">
        <f t="shared" si="11"/>
        <v>0.16475062667473406</v>
      </c>
      <c r="T51" s="10">
        <v>12.531328320802006</v>
      </c>
      <c r="U51" s="10">
        <v>14.099216710182768</v>
      </c>
      <c r="V51" s="11">
        <f t="shared" si="12"/>
        <v>0.12511749347258472</v>
      </c>
    </row>
    <row r="52" spans="3:22" ht="15" customHeight="1">
      <c r="C52" s="414" t="s">
        <v>207</v>
      </c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</row>
    <row r="53" spans="3:22">
      <c r="U53"/>
    </row>
    <row r="54" spans="3:22">
      <c r="U54"/>
    </row>
  </sheetData>
  <mergeCells count="4">
    <mergeCell ref="C3:V3"/>
    <mergeCell ref="C24:V24"/>
    <mergeCell ref="C31:V31"/>
    <mergeCell ref="C52:V5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V54"/>
  <sheetViews>
    <sheetView showGridLines="0" zoomScaleNormal="100" workbookViewId="0"/>
  </sheetViews>
  <sheetFormatPr baseColWidth="10" defaultRowHeight="12.75"/>
  <cols>
    <col min="1" max="2" width="11.42578125" style="236"/>
    <col min="3" max="3" width="50.85546875" style="236" customWidth="1"/>
    <col min="4" max="10" width="9.7109375" style="236" customWidth="1"/>
    <col min="11" max="12" width="10" style="236" hidden="1" customWidth="1"/>
    <col min="13" max="13" width="12.7109375" style="236" hidden="1" customWidth="1"/>
    <col min="14" max="16" width="11.42578125" hidden="1" customWidth="1"/>
    <col min="17" max="19" width="11.28515625" style="236" hidden="1" customWidth="1"/>
    <col min="20" max="16384" width="11.42578125" style="236"/>
  </cols>
  <sheetData>
    <row r="2" spans="3:22" ht="26.25" customHeight="1"/>
    <row r="3" spans="3:22" ht="36" customHeight="1">
      <c r="C3" s="404" t="s">
        <v>383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</row>
    <row r="4" spans="3:22" ht="38.25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380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32" t="s">
        <v>384</v>
      </c>
      <c r="D5" s="207">
        <v>53.563636363636398</v>
      </c>
      <c r="E5" s="207">
        <v>54.581818181818178</v>
      </c>
      <c r="F5" s="207">
        <v>51.527272727272724</v>
      </c>
      <c r="G5" s="207">
        <v>52.427272727272729</v>
      </c>
      <c r="H5" s="100">
        <f t="shared" ref="H5:J18" si="0">E5/D5-1</f>
        <v>1.9008825526136475E-2</v>
      </c>
      <c r="I5" s="100">
        <f t="shared" si="0"/>
        <v>-5.5962691538974041E-2</v>
      </c>
      <c r="J5" s="100">
        <f t="shared" si="0"/>
        <v>1.7466478475652858E-2</v>
      </c>
      <c r="K5" s="318">
        <v>48.011958146487295</v>
      </c>
      <c r="L5" s="318">
        <v>47.499624568253495</v>
      </c>
      <c r="M5" s="290">
        <f t="shared" ref="M5:M18" si="1">L5/K5-1</f>
        <v>-1.0670957778281864E-2</v>
      </c>
      <c r="N5" s="318">
        <v>49.387982195845694</v>
      </c>
      <c r="O5" s="318">
        <v>50.212059745528308</v>
      </c>
      <c r="P5" s="290">
        <f t="shared" ref="P5:P18" si="2">O5/N5-1</f>
        <v>1.6685791017231111E-2</v>
      </c>
      <c r="Q5" s="318">
        <v>53.289393384596607</v>
      </c>
      <c r="R5" s="318">
        <v>54.013357619914999</v>
      </c>
      <c r="S5" s="290">
        <f t="shared" ref="S5:S18" si="3">R5/Q5-1</f>
        <v>1.3585522171240427E-2</v>
      </c>
      <c r="T5" s="207">
        <v>47.889273356401382</v>
      </c>
      <c r="U5" s="207">
        <v>49.327354260089685</v>
      </c>
      <c r="V5" s="100">
        <f t="shared" ref="V5:V18" si="4">U5/T5-1</f>
        <v>3.0029290546670584E-2</v>
      </c>
    </row>
    <row r="6" spans="3:22" ht="15" customHeight="1">
      <c r="C6" s="208" t="s">
        <v>223</v>
      </c>
      <c r="D6" s="319">
        <v>29.845454545454501</v>
      </c>
      <c r="E6" s="319">
        <v>30.118181818181817</v>
      </c>
      <c r="F6" s="319">
        <v>27.681818181818183</v>
      </c>
      <c r="G6" s="319">
        <v>28.936363636363637</v>
      </c>
      <c r="H6" s="11">
        <f t="shared" si="0"/>
        <v>9.1379835516309793E-3</v>
      </c>
      <c r="I6" s="11">
        <f t="shared" si="0"/>
        <v>-8.089345004527615E-2</v>
      </c>
      <c r="J6" s="11">
        <f t="shared" si="0"/>
        <v>4.5320197044334876E-2</v>
      </c>
      <c r="K6" s="320">
        <v>22.376681614349774</v>
      </c>
      <c r="L6" s="320">
        <v>22.19552485358162</v>
      </c>
      <c r="M6" s="41">
        <f t="shared" si="1"/>
        <v>-8.0957830964525357E-3</v>
      </c>
      <c r="N6" s="320">
        <v>24.03560830860534</v>
      </c>
      <c r="O6" s="320">
        <v>25.68688917573299</v>
      </c>
      <c r="P6" s="41">
        <f t="shared" si="2"/>
        <v>6.870143854592814E-2</v>
      </c>
      <c r="Q6" s="320">
        <v>29.403149029659467</v>
      </c>
      <c r="R6" s="320">
        <v>30.528233151183972</v>
      </c>
      <c r="S6" s="41">
        <f t="shared" si="3"/>
        <v>3.826406894001777E-2</v>
      </c>
      <c r="T6" s="319">
        <v>20.588235294117649</v>
      </c>
      <c r="U6" s="319">
        <v>24.850523168908818</v>
      </c>
      <c r="V6" s="11">
        <f t="shared" si="4"/>
        <v>0.20702541106128547</v>
      </c>
    </row>
    <row r="7" spans="3:22" ht="15" customHeight="1">
      <c r="C7" s="208" t="s">
        <v>226</v>
      </c>
      <c r="D7" s="319">
        <v>12.072727272727301</v>
      </c>
      <c r="E7" s="319">
        <v>13.50909090909091</v>
      </c>
      <c r="F7" s="319">
        <v>13.4</v>
      </c>
      <c r="G7" s="319">
        <v>12.618181818181819</v>
      </c>
      <c r="H7" s="11">
        <f t="shared" si="0"/>
        <v>0.11897590361445531</v>
      </c>
      <c r="I7" s="11">
        <f t="shared" si="0"/>
        <v>-8.0753701211305762E-3</v>
      </c>
      <c r="J7" s="11">
        <f t="shared" si="0"/>
        <v>-5.8344640434192629E-2</v>
      </c>
      <c r="K7" s="320">
        <v>15.874439461883409</v>
      </c>
      <c r="L7" s="320">
        <v>14.746959002853281</v>
      </c>
      <c r="M7" s="41">
        <f t="shared" si="1"/>
        <v>-7.1024898972801842E-2</v>
      </c>
      <c r="N7" s="320">
        <v>14.781157270029674</v>
      </c>
      <c r="O7" s="320">
        <v>13.627143647427623</v>
      </c>
      <c r="P7" s="41">
        <f t="shared" si="2"/>
        <v>-7.8073293012173917E-2</v>
      </c>
      <c r="Q7" s="320">
        <v>13.194190162333699</v>
      </c>
      <c r="R7" s="320">
        <v>12.155434122647238</v>
      </c>
      <c r="S7" s="41">
        <f t="shared" si="3"/>
        <v>-7.8728290778456778E-2</v>
      </c>
      <c r="T7" s="319">
        <v>16.020761245674741</v>
      </c>
      <c r="U7" s="319">
        <v>13.751868460388639</v>
      </c>
      <c r="V7" s="11">
        <f t="shared" si="4"/>
        <v>-0.14162203346602231</v>
      </c>
    </row>
    <row r="8" spans="3:22" ht="15" customHeight="1">
      <c r="C8" s="208" t="s">
        <v>224</v>
      </c>
      <c r="D8" s="319">
        <v>13.1</v>
      </c>
      <c r="E8" s="319">
        <v>13.345454545454546</v>
      </c>
      <c r="F8" s="319">
        <v>11.372727272727273</v>
      </c>
      <c r="G8" s="319">
        <v>10.836363636363636</v>
      </c>
      <c r="H8" s="11">
        <f t="shared" si="0"/>
        <v>1.8736988202637139E-2</v>
      </c>
      <c r="I8" s="11">
        <f t="shared" si="0"/>
        <v>-0.14782016348773841</v>
      </c>
      <c r="J8" s="11">
        <f t="shared" si="0"/>
        <v>-4.7162270183852995E-2</v>
      </c>
      <c r="K8" s="320">
        <v>9.1928251121076237</v>
      </c>
      <c r="L8" s="320">
        <v>8.7250337888571856</v>
      </c>
      <c r="M8" s="41">
        <f t="shared" si="1"/>
        <v>-5.0886568334072013E-2</v>
      </c>
      <c r="N8" s="320">
        <v>9.5882789317507413</v>
      </c>
      <c r="O8" s="320">
        <v>9.4412686704775961</v>
      </c>
      <c r="P8" s="41">
        <f t="shared" si="2"/>
        <v>-1.5332288757926471E-2</v>
      </c>
      <c r="Q8" s="320">
        <v>11.827169534968876</v>
      </c>
      <c r="R8" s="320">
        <v>11.657559198542804</v>
      </c>
      <c r="S8" s="41">
        <f t="shared" si="3"/>
        <v>-1.4340737733114617E-2</v>
      </c>
      <c r="T8" s="319">
        <v>7.0588235294117645</v>
      </c>
      <c r="U8" s="319">
        <v>9.1928251121076237</v>
      </c>
      <c r="V8" s="11">
        <f t="shared" si="4"/>
        <v>0.30231689088191338</v>
      </c>
    </row>
    <row r="9" spans="3:22" ht="15" customHeight="1">
      <c r="C9" s="208" t="s">
        <v>221</v>
      </c>
      <c r="D9" s="319">
        <v>6.8090909090909104</v>
      </c>
      <c r="E9" s="319">
        <v>6.0363636363636362</v>
      </c>
      <c r="F9" s="319">
        <v>5.8636363636363633</v>
      </c>
      <c r="G9" s="319">
        <v>5.663636363636364</v>
      </c>
      <c r="H9" s="11">
        <f t="shared" si="0"/>
        <v>-0.11348464619492682</v>
      </c>
      <c r="I9" s="11">
        <f t="shared" si="0"/>
        <v>-2.8614457831325324E-2</v>
      </c>
      <c r="J9" s="11">
        <f t="shared" si="0"/>
        <v>-3.4108527131782806E-2</v>
      </c>
      <c r="K9" s="320">
        <v>4.9028400597907327</v>
      </c>
      <c r="L9" s="320">
        <v>5.6314761976272711</v>
      </c>
      <c r="M9" s="41">
        <f t="shared" si="1"/>
        <v>0.14861511469897692</v>
      </c>
      <c r="N9" s="320">
        <v>5.6008902077151337</v>
      </c>
      <c r="O9" s="320">
        <v>6.0851926977687629</v>
      </c>
      <c r="P9" s="41">
        <f t="shared" si="2"/>
        <v>8.6468841932753948E-2</v>
      </c>
      <c r="Q9" s="320">
        <v>6.0783595752471626</v>
      </c>
      <c r="R9" s="320">
        <v>5.9502125075895567</v>
      </c>
      <c r="S9" s="41">
        <f t="shared" si="3"/>
        <v>-2.1082508540537503E-2</v>
      </c>
      <c r="T9" s="319">
        <v>5.6747404844290656</v>
      </c>
      <c r="U9" s="319">
        <v>5.0448430493273539</v>
      </c>
      <c r="V9" s="11">
        <f t="shared" si="4"/>
        <v>-0.11100021874658217</v>
      </c>
    </row>
    <row r="10" spans="3:22" ht="15" customHeight="1">
      <c r="C10" s="208" t="s">
        <v>219</v>
      </c>
      <c r="D10" s="319">
        <v>5.3818181818181801</v>
      </c>
      <c r="E10" s="319">
        <v>5.5181818181818185</v>
      </c>
      <c r="F10" s="319">
        <v>4.9636363636363638</v>
      </c>
      <c r="G10" s="319">
        <v>5.5454545454545459</v>
      </c>
      <c r="H10" s="11">
        <f t="shared" si="0"/>
        <v>2.5337837837838162E-2</v>
      </c>
      <c r="I10" s="11">
        <f t="shared" si="0"/>
        <v>-0.10049423393739709</v>
      </c>
      <c r="J10" s="11">
        <f t="shared" si="0"/>
        <v>0.11721611721611724</v>
      </c>
      <c r="K10" s="320">
        <v>4.7234678624813151</v>
      </c>
      <c r="L10" s="320">
        <v>4.9106472443309803</v>
      </c>
      <c r="M10" s="41">
        <f t="shared" si="1"/>
        <v>3.9627533689058803E-2</v>
      </c>
      <c r="N10" s="320">
        <v>4.525222551928783</v>
      </c>
      <c r="O10" s="320">
        <v>4.8128342245989302</v>
      </c>
      <c r="P10" s="41">
        <f t="shared" si="2"/>
        <v>6.3557464714648848E-2</v>
      </c>
      <c r="Q10" s="320">
        <v>5.0408885634077869</v>
      </c>
      <c r="R10" s="320">
        <v>5.3066180935033396</v>
      </c>
      <c r="S10" s="41">
        <f t="shared" si="3"/>
        <v>5.271481937222422E-2</v>
      </c>
      <c r="T10" s="319">
        <v>4.7058823529411766</v>
      </c>
      <c r="U10" s="319">
        <v>6.4648729446935729</v>
      </c>
      <c r="V10" s="11">
        <f t="shared" si="4"/>
        <v>0.37378550074738426</v>
      </c>
    </row>
    <row r="11" spans="3:22" ht="15" customHeight="1">
      <c r="C11" s="208" t="s">
        <v>225</v>
      </c>
      <c r="D11" s="319">
        <v>5.3636363636363598</v>
      </c>
      <c r="E11" s="319">
        <v>5.7727272727272725</v>
      </c>
      <c r="F11" s="319">
        <v>5.2181818181818178</v>
      </c>
      <c r="G11" s="319">
        <v>5.290909090909091</v>
      </c>
      <c r="H11" s="11">
        <f t="shared" si="0"/>
        <v>7.6271186440678651E-2</v>
      </c>
      <c r="I11" s="11">
        <f t="shared" si="0"/>
        <v>-9.6062992125984237E-2</v>
      </c>
      <c r="J11" s="11">
        <f t="shared" si="0"/>
        <v>1.3937282229965264E-2</v>
      </c>
      <c r="K11" s="320">
        <v>5.5904334828101643</v>
      </c>
      <c r="L11" s="320">
        <v>4.5051809581018167</v>
      </c>
      <c r="M11" s="41">
        <f t="shared" si="1"/>
        <v>-0.19412672166574452</v>
      </c>
      <c r="N11" s="320">
        <v>5.6194362017804158</v>
      </c>
      <c r="O11" s="320">
        <v>4.9050341139590632</v>
      </c>
      <c r="P11" s="41">
        <f t="shared" si="2"/>
        <v>-0.12713056295487568</v>
      </c>
      <c r="Q11" s="320">
        <v>5.6267545465641398</v>
      </c>
      <c r="R11" s="320">
        <v>5.3066180935033396</v>
      </c>
      <c r="S11" s="41">
        <f t="shared" si="3"/>
        <v>-5.6895400432258936E-2</v>
      </c>
      <c r="T11" s="319">
        <v>4.9826989619377162</v>
      </c>
      <c r="U11" s="319">
        <v>5.9043348281016446</v>
      </c>
      <c r="V11" s="11">
        <f t="shared" si="4"/>
        <v>0.18496719813984397</v>
      </c>
    </row>
    <row r="12" spans="3:22" ht="15" customHeight="1">
      <c r="C12" s="208" t="s">
        <v>227</v>
      </c>
      <c r="D12" s="319">
        <v>5.1818181818181799</v>
      </c>
      <c r="E12" s="319">
        <v>4.8818181818181818</v>
      </c>
      <c r="F12" s="319">
        <v>4.4363636363636365</v>
      </c>
      <c r="G12" s="319">
        <v>4.5181818181818185</v>
      </c>
      <c r="H12" s="11">
        <f t="shared" si="0"/>
        <v>-5.7894736842104888E-2</v>
      </c>
      <c r="I12" s="11">
        <f t="shared" si="0"/>
        <v>-9.1247672253258805E-2</v>
      </c>
      <c r="J12" s="11">
        <f t="shared" si="0"/>
        <v>1.8442622950819665E-2</v>
      </c>
      <c r="K12" s="320">
        <v>4.9327354260089686</v>
      </c>
      <c r="L12" s="320">
        <v>4.2649046403363871</v>
      </c>
      <c r="M12" s="41">
        <f t="shared" si="1"/>
        <v>-0.1353875138227143</v>
      </c>
      <c r="N12" s="320">
        <v>5.7307121661721068</v>
      </c>
      <c r="O12" s="320">
        <v>5.2000737599114881</v>
      </c>
      <c r="P12" s="41">
        <f t="shared" si="2"/>
        <v>-9.2595543254280099E-2</v>
      </c>
      <c r="Q12" s="320">
        <v>5.0652996460393016</v>
      </c>
      <c r="R12" s="320">
        <v>5.1001821493624773</v>
      </c>
      <c r="S12" s="41">
        <f t="shared" si="3"/>
        <v>6.8865626440186567E-3</v>
      </c>
      <c r="T12" s="319">
        <v>6.5051903114186853</v>
      </c>
      <c r="U12" s="319">
        <v>6.3527653213751867</v>
      </c>
      <c r="V12" s="11">
        <f t="shared" si="4"/>
        <v>-2.3431288363069736E-2</v>
      </c>
    </row>
    <row r="13" spans="3:22" ht="15" customHeight="1">
      <c r="C13" s="208" t="s">
        <v>385</v>
      </c>
      <c r="D13" s="319">
        <v>0</v>
      </c>
      <c r="E13" s="319">
        <v>2.9545454545454546</v>
      </c>
      <c r="F13" s="319">
        <v>2.6</v>
      </c>
      <c r="G13" s="319">
        <v>2.290909090909091</v>
      </c>
      <c r="H13" s="11" t="s">
        <v>89</v>
      </c>
      <c r="I13" s="11">
        <f t="shared" si="0"/>
        <v>-0.12</v>
      </c>
      <c r="J13" s="11">
        <f t="shared" si="0"/>
        <v>-0.11888111888111885</v>
      </c>
      <c r="K13" s="320">
        <v>2.2720478325859492</v>
      </c>
      <c r="L13" s="320">
        <v>1.9372278119837814</v>
      </c>
      <c r="M13" s="41">
        <f t="shared" si="1"/>
        <v>-0.14736486433082252</v>
      </c>
      <c r="N13" s="320">
        <v>2.3553412462908012</v>
      </c>
      <c r="O13" s="320">
        <v>2.2127973446431866</v>
      </c>
      <c r="P13" s="41">
        <f t="shared" si="2"/>
        <v>-6.051942658928644E-2</v>
      </c>
      <c r="Q13" s="320">
        <v>2.8560966678872206</v>
      </c>
      <c r="R13" s="320">
        <v>2.3679417122040074</v>
      </c>
      <c r="S13" s="41">
        <f t="shared" si="3"/>
        <v>-0.17091681845780193</v>
      </c>
      <c r="T13" s="319">
        <v>0</v>
      </c>
      <c r="U13" s="319">
        <v>0</v>
      </c>
      <c r="V13" s="11" t="str">
        <f>IFERROR(U13/T13-1,"-")</f>
        <v>-</v>
      </c>
    </row>
    <row r="14" spans="3:22" ht="15" customHeight="1">
      <c r="C14" s="208" t="s">
        <v>218</v>
      </c>
      <c r="D14" s="319">
        <v>2.5909090909090899</v>
      </c>
      <c r="E14" s="319">
        <v>2.1727272727272728</v>
      </c>
      <c r="F14" s="319">
        <v>1.7363636363636363</v>
      </c>
      <c r="G14" s="319">
        <v>2.0272727272727273</v>
      </c>
      <c r="H14" s="11">
        <f>E14/D14-1</f>
        <v>-0.16140350877192944</v>
      </c>
      <c r="I14" s="11">
        <f t="shared" si="0"/>
        <v>-0.20083682008368209</v>
      </c>
      <c r="J14" s="11">
        <f t="shared" si="0"/>
        <v>0.16753926701570676</v>
      </c>
      <c r="K14" s="320">
        <v>2.1375186846038865</v>
      </c>
      <c r="L14" s="320">
        <v>2.1775041297492117</v>
      </c>
      <c r="M14" s="41">
        <f t="shared" si="1"/>
        <v>1.8706477484071726E-2</v>
      </c>
      <c r="N14" s="320">
        <v>1.7989614243323442</v>
      </c>
      <c r="O14" s="320">
        <v>2.1574774110271067</v>
      </c>
      <c r="P14" s="41">
        <f t="shared" si="2"/>
        <v>0.19929053610908865</v>
      </c>
      <c r="Q14" s="320">
        <v>1.6233369949957281</v>
      </c>
      <c r="R14" s="320">
        <v>1.955069823922283</v>
      </c>
      <c r="S14" s="41">
        <f t="shared" si="3"/>
        <v>0.20435241108235069</v>
      </c>
      <c r="T14" s="319">
        <v>2.2145328719723185</v>
      </c>
      <c r="U14" s="319">
        <v>2.1300448430493275</v>
      </c>
      <c r="V14" s="11">
        <f t="shared" si="4"/>
        <v>-3.8151625560538083E-2</v>
      </c>
    </row>
    <row r="15" spans="3:22" ht="15" customHeight="1">
      <c r="C15" s="208" t="s">
        <v>216</v>
      </c>
      <c r="D15" s="319">
        <v>2.5636363636363599</v>
      </c>
      <c r="E15" s="319">
        <v>2.5</v>
      </c>
      <c r="F15" s="319">
        <v>1.8818181818181818</v>
      </c>
      <c r="G15" s="319">
        <v>1.9363636363636363</v>
      </c>
      <c r="H15" s="11">
        <f>E15/D15-1</f>
        <v>-2.4822695035459641E-2</v>
      </c>
      <c r="I15" s="11">
        <f t="shared" si="0"/>
        <v>-0.24727272727272731</v>
      </c>
      <c r="J15" s="11">
        <f t="shared" si="0"/>
        <v>2.8985507246376718E-2</v>
      </c>
      <c r="K15" s="320">
        <v>1.4050822122571001</v>
      </c>
      <c r="L15" s="320">
        <v>1.2914852079891876</v>
      </c>
      <c r="M15" s="41">
        <f t="shared" si="1"/>
        <v>-8.0847229633226991E-2</v>
      </c>
      <c r="N15" s="320">
        <v>1.5022255192878338</v>
      </c>
      <c r="O15" s="320">
        <v>1.4567582518900977</v>
      </c>
      <c r="P15" s="41">
        <f t="shared" si="2"/>
        <v>-3.0266605655381862E-2</v>
      </c>
      <c r="Q15" s="320">
        <v>2.0505309410472354</v>
      </c>
      <c r="R15" s="320">
        <v>1.9429265330904675</v>
      </c>
      <c r="S15" s="41">
        <f t="shared" si="3"/>
        <v>-5.2476363951773797E-2</v>
      </c>
      <c r="T15" s="319">
        <v>1.2110726643598615</v>
      </c>
      <c r="U15" s="319">
        <v>1.4200298953662183</v>
      </c>
      <c r="V15" s="11">
        <f t="shared" si="4"/>
        <v>0.17253897074524893</v>
      </c>
    </row>
    <row r="16" spans="3:22" ht="15" customHeight="1">
      <c r="C16" s="208" t="s">
        <v>220</v>
      </c>
      <c r="D16" s="319">
        <v>2.28181818181818</v>
      </c>
      <c r="E16" s="319">
        <v>2.2363636363636363</v>
      </c>
      <c r="F16" s="319">
        <v>2.0909090909090908</v>
      </c>
      <c r="G16" s="319">
        <v>1.9090909090909092</v>
      </c>
      <c r="H16" s="11">
        <f>E16/D16-1</f>
        <v>-1.9920318725098807E-2</v>
      </c>
      <c r="I16" s="11">
        <f t="shared" si="0"/>
        <v>-6.5040650406504086E-2</v>
      </c>
      <c r="J16" s="11">
        <f t="shared" si="0"/>
        <v>-8.6956521739130377E-2</v>
      </c>
      <c r="K16" s="320">
        <v>1.8535127055306428</v>
      </c>
      <c r="L16" s="320">
        <v>1.6068478750563147</v>
      </c>
      <c r="M16" s="41">
        <f t="shared" si="1"/>
        <v>-0.13307965450590775</v>
      </c>
      <c r="N16" s="320">
        <v>1.7804154302670623</v>
      </c>
      <c r="O16" s="320">
        <v>1.6595980084823898</v>
      </c>
      <c r="P16" s="41">
        <f t="shared" si="2"/>
        <v>-6.7859118569057686E-2</v>
      </c>
      <c r="Q16" s="320">
        <v>2.1603808128890516</v>
      </c>
      <c r="R16" s="320">
        <v>1.955069823922283</v>
      </c>
      <c r="S16" s="41">
        <f t="shared" si="3"/>
        <v>-9.5034628960719458E-2</v>
      </c>
      <c r="T16" s="319">
        <v>1.2110726643598615</v>
      </c>
      <c r="U16" s="319">
        <v>1.2331838565022422</v>
      </c>
      <c r="V16" s="11">
        <f t="shared" si="4"/>
        <v>1.825752722613716E-2</v>
      </c>
    </row>
    <row r="17" spans="3:22" ht="15" customHeight="1">
      <c r="C17" s="208" t="s">
        <v>386</v>
      </c>
      <c r="D17" s="319">
        <v>1.63636363636364</v>
      </c>
      <c r="E17" s="319">
        <v>1.6272727272727272</v>
      </c>
      <c r="F17" s="319">
        <v>1.2</v>
      </c>
      <c r="G17" s="319">
        <v>1.7545454545454546</v>
      </c>
      <c r="H17" s="11">
        <f>E17/D17-1</f>
        <v>-5.5555555555578673E-3</v>
      </c>
      <c r="I17" s="11">
        <f t="shared" si="0"/>
        <v>-0.26256983240223464</v>
      </c>
      <c r="J17" s="11">
        <f t="shared" si="0"/>
        <v>0.46212121212121215</v>
      </c>
      <c r="K17" s="320">
        <v>0.88191330343796714</v>
      </c>
      <c r="L17" s="320">
        <v>0.94608800120138159</v>
      </c>
      <c r="M17" s="41">
        <f t="shared" si="1"/>
        <v>7.2767581023261529E-2</v>
      </c>
      <c r="N17" s="320">
        <v>1.0942136498516319</v>
      </c>
      <c r="O17" s="320">
        <v>1.2354785174257792</v>
      </c>
      <c r="P17" s="41">
        <f t="shared" si="2"/>
        <v>0.12910172304403433</v>
      </c>
      <c r="Q17" s="320">
        <v>1.3548150860490662</v>
      </c>
      <c r="R17" s="320">
        <v>1.7850637522768671</v>
      </c>
      <c r="S17" s="41">
        <f t="shared" si="3"/>
        <v>0.31757002904543907</v>
      </c>
      <c r="T17" s="319">
        <v>1.1418685121107266</v>
      </c>
      <c r="U17" s="319">
        <v>1.0089686098654709</v>
      </c>
      <c r="V17" s="11">
        <f t="shared" si="4"/>
        <v>-0.11638809620872392</v>
      </c>
    </row>
    <row r="18" spans="3:22" ht="15" customHeight="1">
      <c r="C18" s="208" t="s">
        <v>222</v>
      </c>
      <c r="D18" s="319">
        <v>0.95454545454545503</v>
      </c>
      <c r="E18" s="319">
        <v>0.94545454545454544</v>
      </c>
      <c r="F18" s="319">
        <v>0.8545454545454545</v>
      </c>
      <c r="G18" s="319">
        <v>0.86363636363636365</v>
      </c>
      <c r="H18" s="11">
        <f>E18/D18-1</f>
        <v>-9.5238095238100451E-3</v>
      </c>
      <c r="I18" s="11">
        <f t="shared" si="0"/>
        <v>-9.6153846153846145E-2</v>
      </c>
      <c r="J18" s="11">
        <f t="shared" si="0"/>
        <v>1.0638297872340496E-2</v>
      </c>
      <c r="K18" s="320">
        <v>0.44843049327354262</v>
      </c>
      <c r="L18" s="320">
        <v>0.84096711217900588</v>
      </c>
      <c r="M18" s="41">
        <f t="shared" si="1"/>
        <v>0.87535666015918312</v>
      </c>
      <c r="N18" s="320">
        <v>0.44510385756676557</v>
      </c>
      <c r="O18" s="320">
        <v>0.60851926977687631</v>
      </c>
      <c r="P18" s="41">
        <f t="shared" si="2"/>
        <v>0.3671399594320488</v>
      </c>
      <c r="Q18" s="320">
        <v>0.81777126815574275</v>
      </c>
      <c r="R18" s="320">
        <v>0.81360048573163324</v>
      </c>
      <c r="S18" s="41">
        <f t="shared" si="3"/>
        <v>-5.1001821493625865E-3</v>
      </c>
      <c r="T18" s="319">
        <v>0.76124567474048443</v>
      </c>
      <c r="U18" s="319">
        <v>0.85949177877428995</v>
      </c>
      <c r="V18" s="11">
        <f t="shared" si="4"/>
        <v>0.12905965484440807</v>
      </c>
    </row>
    <row r="19" spans="3:22" ht="15" customHeight="1">
      <c r="C19" s="208" t="s">
        <v>217</v>
      </c>
      <c r="D19" s="321" t="s">
        <v>89</v>
      </c>
      <c r="E19" s="321" t="s">
        <v>89</v>
      </c>
      <c r="F19" s="321" t="s">
        <v>89</v>
      </c>
      <c r="G19" s="321" t="s">
        <v>89</v>
      </c>
      <c r="H19" s="11" t="str">
        <f>IFERROR(E19/D19-1,"-")</f>
        <v>-</v>
      </c>
      <c r="I19" s="11" t="str">
        <f t="shared" ref="I19:J23" si="5">IFERROR(F19/E19-1,"-")</f>
        <v>-</v>
      </c>
      <c r="J19" s="11" t="str">
        <f>IFERROR(G19/F19-1,"-")</f>
        <v>-</v>
      </c>
      <c r="K19" s="320">
        <v>0</v>
      </c>
      <c r="L19" s="320">
        <v>0</v>
      </c>
      <c r="M19" s="41" t="str">
        <f>IFERROR(L19/K19-1,"-")</f>
        <v>-</v>
      </c>
      <c r="N19" s="320">
        <v>0</v>
      </c>
      <c r="O19" s="320">
        <v>0</v>
      </c>
      <c r="P19" s="41" t="str">
        <f>IFERROR(O19/N19-1,"-")</f>
        <v>-</v>
      </c>
      <c r="Q19" s="320">
        <v>0</v>
      </c>
      <c r="R19" s="320">
        <v>0</v>
      </c>
      <c r="S19" s="41" t="str">
        <f>IFERROR(R19/Q19-1,"-")</f>
        <v>-</v>
      </c>
      <c r="T19" s="319">
        <v>0</v>
      </c>
      <c r="U19" s="319">
        <v>1.3452914798206279</v>
      </c>
      <c r="V19" s="11" t="str">
        <f>IFERROR(U19/T19-1,"-")</f>
        <v>-</v>
      </c>
    </row>
    <row r="20" spans="3:22" ht="15" customHeight="1">
      <c r="C20" s="208" t="s">
        <v>229</v>
      </c>
      <c r="D20" s="321" t="s">
        <v>89</v>
      </c>
      <c r="E20" s="321" t="s">
        <v>89</v>
      </c>
      <c r="F20" s="321" t="s">
        <v>89</v>
      </c>
      <c r="G20" s="321" t="s">
        <v>89</v>
      </c>
      <c r="H20" s="11" t="str">
        <f t="shared" ref="H20:H23" si="6">IFERROR(E20/D20-1,"-")</f>
        <v>-</v>
      </c>
      <c r="I20" s="11" t="str">
        <f t="shared" si="5"/>
        <v>-</v>
      </c>
      <c r="J20" s="11" t="str">
        <f t="shared" si="5"/>
        <v>-</v>
      </c>
      <c r="K20" s="320">
        <v>0</v>
      </c>
      <c r="L20" s="320">
        <v>0</v>
      </c>
      <c r="M20" s="41" t="str">
        <f t="shared" ref="M20:M23" si="7">IFERROR(L20/K20-1,"-")</f>
        <v>-</v>
      </c>
      <c r="N20" s="320">
        <v>0</v>
      </c>
      <c r="O20" s="320">
        <v>0</v>
      </c>
      <c r="P20" s="41" t="str">
        <f t="shared" ref="P20:P23" si="8">IFERROR(O20/N20-1,"-")</f>
        <v>-</v>
      </c>
      <c r="Q20" s="320">
        <v>0</v>
      </c>
      <c r="R20" s="320">
        <v>0</v>
      </c>
      <c r="S20" s="41" t="str">
        <f t="shared" ref="S20:S23" si="9">IFERROR(R20/Q20-1,"-")</f>
        <v>-</v>
      </c>
      <c r="T20" s="319">
        <v>0</v>
      </c>
      <c r="U20" s="319">
        <v>1.7189835575485799</v>
      </c>
      <c r="V20" s="11" t="str">
        <f t="shared" ref="V20:V23" si="10">IFERROR(U20/T20-1,"-")</f>
        <v>-</v>
      </c>
    </row>
    <row r="21" spans="3:22" ht="15" customHeight="1">
      <c r="C21" s="208" t="s">
        <v>228</v>
      </c>
      <c r="D21" s="321" t="s">
        <v>89</v>
      </c>
      <c r="E21" s="321" t="s">
        <v>89</v>
      </c>
      <c r="F21" s="321" t="s">
        <v>89</v>
      </c>
      <c r="G21" s="321" t="s">
        <v>89</v>
      </c>
      <c r="H21" s="11" t="str">
        <f t="shared" si="6"/>
        <v>-</v>
      </c>
      <c r="I21" s="11" t="str">
        <f t="shared" si="5"/>
        <v>-</v>
      </c>
      <c r="J21" s="11" t="str">
        <f t="shared" si="5"/>
        <v>-</v>
      </c>
      <c r="K21" s="320">
        <v>0</v>
      </c>
      <c r="L21" s="320">
        <v>0</v>
      </c>
      <c r="M21" s="41" t="str">
        <f t="shared" si="7"/>
        <v>-</v>
      </c>
      <c r="N21" s="320">
        <v>0</v>
      </c>
      <c r="O21" s="320">
        <v>0</v>
      </c>
      <c r="P21" s="41" t="str">
        <f t="shared" si="8"/>
        <v>-</v>
      </c>
      <c r="Q21" s="320">
        <v>0</v>
      </c>
      <c r="R21" s="320">
        <v>0</v>
      </c>
      <c r="S21" s="41" t="str">
        <f t="shared" si="9"/>
        <v>-</v>
      </c>
      <c r="T21" s="319">
        <v>0</v>
      </c>
      <c r="U21" s="319">
        <v>1.195814648729447</v>
      </c>
      <c r="V21" s="11" t="str">
        <f t="shared" si="10"/>
        <v>-</v>
      </c>
    </row>
    <row r="22" spans="3:22" ht="15" customHeight="1">
      <c r="C22" s="208" t="s">
        <v>230</v>
      </c>
      <c r="D22" s="321" t="s">
        <v>89</v>
      </c>
      <c r="E22" s="321" t="s">
        <v>89</v>
      </c>
      <c r="F22" s="321" t="s">
        <v>89</v>
      </c>
      <c r="G22" s="321" t="s">
        <v>89</v>
      </c>
      <c r="H22" s="11" t="str">
        <f t="shared" si="6"/>
        <v>-</v>
      </c>
      <c r="I22" s="11" t="str">
        <f t="shared" si="5"/>
        <v>-</v>
      </c>
      <c r="J22" s="11" t="str">
        <f t="shared" si="5"/>
        <v>-</v>
      </c>
      <c r="K22" s="320">
        <v>0</v>
      </c>
      <c r="L22" s="320">
        <v>0</v>
      </c>
      <c r="M22" s="41" t="str">
        <f t="shared" si="7"/>
        <v>-</v>
      </c>
      <c r="N22" s="320">
        <v>0</v>
      </c>
      <c r="O22" s="320">
        <v>0</v>
      </c>
      <c r="P22" s="41" t="str">
        <f t="shared" si="8"/>
        <v>-</v>
      </c>
      <c r="Q22" s="320">
        <v>0</v>
      </c>
      <c r="R22" s="320">
        <v>0</v>
      </c>
      <c r="S22" s="41" t="str">
        <f t="shared" si="9"/>
        <v>-</v>
      </c>
      <c r="T22" s="319">
        <v>0</v>
      </c>
      <c r="U22" s="319">
        <v>0.29895366218236175</v>
      </c>
      <c r="V22" s="11" t="str">
        <f t="shared" si="10"/>
        <v>-</v>
      </c>
    </row>
    <row r="23" spans="3:22" ht="15" customHeight="1">
      <c r="C23" s="208" t="s">
        <v>231</v>
      </c>
      <c r="D23" s="321" t="s">
        <v>89</v>
      </c>
      <c r="E23" s="321" t="s">
        <v>89</v>
      </c>
      <c r="F23" s="321" t="s">
        <v>89</v>
      </c>
      <c r="G23" s="321" t="s">
        <v>89</v>
      </c>
      <c r="H23" s="11" t="str">
        <f t="shared" si="6"/>
        <v>-</v>
      </c>
      <c r="I23" s="11" t="str">
        <f t="shared" si="5"/>
        <v>-</v>
      </c>
      <c r="J23" s="11" t="str">
        <f t="shared" si="5"/>
        <v>-</v>
      </c>
      <c r="K23" s="320">
        <v>0</v>
      </c>
      <c r="L23" s="320">
        <v>0</v>
      </c>
      <c r="M23" s="41" t="str">
        <f t="shared" si="7"/>
        <v>-</v>
      </c>
      <c r="N23" s="320">
        <v>0</v>
      </c>
      <c r="O23" s="320">
        <v>0</v>
      </c>
      <c r="P23" s="41" t="str">
        <f t="shared" si="8"/>
        <v>-</v>
      </c>
      <c r="Q23" s="320">
        <v>0</v>
      </c>
      <c r="R23" s="320">
        <v>0</v>
      </c>
      <c r="S23" s="41" t="str">
        <f t="shared" si="9"/>
        <v>-</v>
      </c>
      <c r="T23" s="319">
        <v>0</v>
      </c>
      <c r="U23" s="319">
        <v>0.59790732436472349</v>
      </c>
      <c r="V23" s="11" t="str">
        <f t="shared" si="10"/>
        <v>-</v>
      </c>
    </row>
    <row r="24" spans="3:22" ht="15" customHeight="1">
      <c r="C24" s="209" t="s">
        <v>387</v>
      </c>
      <c r="D24" s="210">
        <v>23.045454545454501</v>
      </c>
      <c r="E24" s="210">
        <v>16.118181818181817</v>
      </c>
      <c r="F24" s="210">
        <v>41.772727272727273</v>
      </c>
      <c r="G24" s="210">
        <v>38.718181818181819</v>
      </c>
      <c r="H24" s="288">
        <f>IFERROR(E24/D24-1,"-")</f>
        <v>-0.30059171597633005</v>
      </c>
      <c r="I24" s="249">
        <f t="shared" ref="I24:J25" si="11">F24/E24-1</f>
        <v>1.5916525662718559</v>
      </c>
      <c r="J24" s="249">
        <f t="shared" si="11"/>
        <v>-7.3122959738846527E-2</v>
      </c>
      <c r="K24" s="318">
        <v>28.594917787742901</v>
      </c>
      <c r="L24" s="318">
        <v>45.862742153476496</v>
      </c>
      <c r="M24" s="290">
        <f t="shared" ref="M24:M25" si="12">L24/K24-1</f>
        <v>0.60387739156695108</v>
      </c>
      <c r="N24" s="318">
        <v>39.094955489614243</v>
      </c>
      <c r="O24" s="318">
        <v>40.014751982297618</v>
      </c>
      <c r="P24" s="290">
        <f t="shared" ref="P24:P25" si="13">O24/N24-1</f>
        <v>2.3527242355544375E-2</v>
      </c>
      <c r="Q24" s="318">
        <v>38.606127181740511</v>
      </c>
      <c r="R24" s="318">
        <v>37.437765634486944</v>
      </c>
      <c r="S24" s="290">
        <f t="shared" ref="S24:S25" si="14">R24/Q24-1</f>
        <v>-3.026362996095E-2</v>
      </c>
      <c r="T24" s="210">
        <v>44.602076124567475</v>
      </c>
      <c r="U24" s="210">
        <v>44.992526158445443</v>
      </c>
      <c r="V24" s="249">
        <f t="shared" ref="V24:V25" si="15">U24/T24-1</f>
        <v>8.7540775632841683E-3</v>
      </c>
    </row>
    <row r="25" spans="3:22" ht="15" customHeight="1">
      <c r="C25" s="252" t="s">
        <v>136</v>
      </c>
      <c r="D25" s="322">
        <v>23.390909090909101</v>
      </c>
      <c r="E25" s="322">
        <v>29.3</v>
      </c>
      <c r="F25" s="322">
        <v>6.7</v>
      </c>
      <c r="G25" s="322">
        <v>8.8545454545454554</v>
      </c>
      <c r="H25" s="288">
        <f>IFERROR(E25/D25-1,"-")</f>
        <v>0.25262339681305823</v>
      </c>
      <c r="I25" s="288">
        <f t="shared" si="11"/>
        <v>-0.77133105802047786</v>
      </c>
      <c r="J25" s="288">
        <f t="shared" si="11"/>
        <v>0.32157394843962006</v>
      </c>
      <c r="K25" s="318">
        <v>23.393124065769804</v>
      </c>
      <c r="L25" s="318">
        <v>6.6376332782700107</v>
      </c>
      <c r="M25" s="290">
        <f t="shared" si="12"/>
        <v>-0.71625708222602957</v>
      </c>
      <c r="N25" s="318">
        <v>11.517062314540059</v>
      </c>
      <c r="O25" s="318">
        <v>9.7731882721740728</v>
      </c>
      <c r="P25" s="290">
        <f t="shared" si="13"/>
        <v>-0.15141656741445086</v>
      </c>
      <c r="Q25" s="318">
        <v>8.1044794336628829</v>
      </c>
      <c r="R25" s="318">
        <v>8.5488767455980579</v>
      </c>
      <c r="S25" s="290">
        <f t="shared" si="14"/>
        <v>5.4833541817543408E-2</v>
      </c>
      <c r="T25" s="322">
        <v>7.5086505190311419</v>
      </c>
      <c r="U25" s="322">
        <v>5.6801195814648731</v>
      </c>
      <c r="V25" s="288">
        <f t="shared" si="15"/>
        <v>-0.2435232446804847</v>
      </c>
    </row>
    <row r="26" spans="3:22" ht="39" customHeight="1">
      <c r="C26" s="406" t="s">
        <v>388</v>
      </c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</row>
    <row r="27" spans="3:22" ht="15" customHeight="1">
      <c r="Q27"/>
    </row>
    <row r="28" spans="3:22" ht="15" customHeight="1">
      <c r="C28" s="323"/>
      <c r="Q28"/>
    </row>
    <row r="29" spans="3:22" ht="35.1" customHeight="1">
      <c r="Q29"/>
    </row>
    <row r="30" spans="3:22">
      <c r="Q30"/>
    </row>
    <row r="31" spans="3:22">
      <c r="P31">
        <v>1</v>
      </c>
      <c r="Q31"/>
    </row>
    <row r="32" spans="3:22">
      <c r="Q32"/>
    </row>
    <row r="33" spans="17:17">
      <c r="Q33"/>
    </row>
    <row r="34" spans="17:17">
      <c r="Q34"/>
    </row>
    <row r="35" spans="17:17">
      <c r="Q35"/>
    </row>
    <row r="36" spans="17:17">
      <c r="Q36"/>
    </row>
    <row r="37" spans="17:17">
      <c r="Q37"/>
    </row>
    <row r="38" spans="17:17">
      <c r="Q38"/>
    </row>
    <row r="39" spans="17:17">
      <c r="Q39"/>
    </row>
    <row r="40" spans="17:17">
      <c r="Q40"/>
    </row>
    <row r="41" spans="17:17">
      <c r="Q41"/>
    </row>
    <row r="42" spans="17:17">
      <c r="Q42"/>
    </row>
    <row r="43" spans="17:17">
      <c r="Q43"/>
    </row>
    <row r="44" spans="17:17">
      <c r="Q44"/>
    </row>
    <row r="45" spans="17:17">
      <c r="Q45"/>
    </row>
    <row r="46" spans="17:17">
      <c r="Q46"/>
    </row>
    <row r="47" spans="17:17">
      <c r="Q47"/>
    </row>
    <row r="48" spans="17:17">
      <c r="Q48"/>
    </row>
    <row r="49" spans="17:17">
      <c r="Q49"/>
    </row>
    <row r="50" spans="17:17">
      <c r="Q50"/>
    </row>
    <row r="51" spans="17:17">
      <c r="Q51"/>
    </row>
    <row r="52" spans="17:17">
      <c r="Q52"/>
    </row>
    <row r="53" spans="17:17">
      <c r="Q53"/>
    </row>
    <row r="54" spans="17:17">
      <c r="Q54"/>
    </row>
  </sheetData>
  <mergeCells count="2">
    <mergeCell ref="C3:V3"/>
    <mergeCell ref="C26:V2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42:J43"/>
  <sheetViews>
    <sheetView showGridLines="0" zoomScaleNormal="100" workbookViewId="0">
      <selection activeCell="C18" sqref="C18:G18"/>
    </sheetView>
  </sheetViews>
  <sheetFormatPr baseColWidth="10" defaultRowHeight="12.75"/>
  <cols>
    <col min="9" max="9" width="7" customWidth="1"/>
  </cols>
  <sheetData>
    <row r="42" spans="10:10">
      <c r="J42" s="407" t="s">
        <v>66</v>
      </c>
    </row>
    <row r="43" spans="10:10">
      <c r="J43" s="407"/>
    </row>
  </sheetData>
  <mergeCells count="1">
    <mergeCell ref="J42:J43"/>
  </mergeCells>
  <hyperlinks>
    <hyperlink ref="J42:J43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34"/>
  <sheetViews>
    <sheetView showGridLines="0" zoomScaleNormal="100" workbookViewId="0"/>
  </sheetViews>
  <sheetFormatPr baseColWidth="10" defaultRowHeight="12.75"/>
  <cols>
    <col min="3" max="3" width="17.42578125" customWidth="1"/>
    <col min="4" max="10" width="9.7109375" customWidth="1"/>
    <col min="11" max="11" width="9.85546875" hidden="1" customWidth="1"/>
    <col min="12" max="12" width="10.28515625" hidden="1" customWidth="1"/>
    <col min="13" max="13" width="12.28515625" hidden="1" customWidth="1"/>
    <col min="14" max="16" width="11.42578125" hidden="1" customWidth="1"/>
    <col min="17" max="19" width="12.140625" hidden="1" customWidth="1"/>
    <col min="20" max="21" width="13.85546875" bestFit="1" customWidth="1"/>
    <col min="22" max="22" width="9" bestFit="1" customWidth="1"/>
    <col min="23" max="23" width="18.5703125" customWidth="1"/>
    <col min="24" max="24" width="22.5703125" customWidth="1"/>
    <col min="25" max="25" width="21.85546875" customWidth="1"/>
    <col min="26" max="26" width="17.42578125" customWidth="1"/>
    <col min="27" max="27" width="20.28515625" customWidth="1"/>
    <col min="28" max="28" width="23.85546875" bestFit="1" customWidth="1"/>
    <col min="29" max="29" width="16.85546875" customWidth="1"/>
    <col min="30" max="30" width="18" customWidth="1"/>
    <col min="31" max="31" width="21.7109375" bestFit="1" customWidth="1"/>
    <col min="32" max="32" width="19.85546875" customWidth="1"/>
    <col min="33" max="33" width="14.5703125" bestFit="1" customWidth="1"/>
    <col min="34" max="34" width="21" bestFit="1" customWidth="1"/>
    <col min="35" max="35" width="22" customWidth="1"/>
    <col min="36" max="36" width="18.5703125" bestFit="1" customWidth="1"/>
    <col min="37" max="37" width="22.5703125" bestFit="1" customWidth="1"/>
    <col min="38" max="38" width="21.85546875" customWidth="1"/>
    <col min="39" max="39" width="17.42578125" bestFit="1" customWidth="1"/>
    <col min="40" max="40" width="20.28515625" bestFit="1" customWidth="1"/>
  </cols>
  <sheetData>
    <row r="2" spans="3:22" ht="32.25" customHeight="1"/>
    <row r="3" spans="3:22" ht="36" customHeight="1">
      <c r="C3" s="449" t="s">
        <v>389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</row>
    <row r="4" spans="3:2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380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215" t="s">
        <v>86</v>
      </c>
      <c r="D5" s="10">
        <v>87.162162162162204</v>
      </c>
      <c r="E5" s="10">
        <v>85.84905660377359</v>
      </c>
      <c r="F5" s="10">
        <v>80.219780219780219</v>
      </c>
      <c r="G5" s="10">
        <v>78.453038674033152</v>
      </c>
      <c r="H5" s="11">
        <f t="shared" ref="H5:J23" si="0">E5/D5-1</f>
        <v>-1.5065087026474022E-2</v>
      </c>
      <c r="I5" s="11">
        <f t="shared" si="0"/>
        <v>-6.5571790846516209E-2</v>
      </c>
      <c r="J5" s="11">
        <f t="shared" si="0"/>
        <v>-2.2023764474381258E-2</v>
      </c>
      <c r="K5" s="218">
        <v>81.512605042016801</v>
      </c>
      <c r="L5" s="218">
        <v>81.111111111111114</v>
      </c>
      <c r="M5" s="77">
        <f t="shared" ref="M5:M23" si="1">L5/K5-1</f>
        <v>-4.9255441008017042E-3</v>
      </c>
      <c r="N5" s="218">
        <v>78.494623655913983</v>
      </c>
      <c r="O5" s="218">
        <v>83.908045977011497</v>
      </c>
      <c r="P5" s="77">
        <f t="shared" ref="P5:P23" si="2">O5/N5-1</f>
        <v>6.8965517241379226E-2</v>
      </c>
      <c r="Q5" s="218">
        <v>80.136986301369859</v>
      </c>
      <c r="R5" s="218">
        <v>83.458646616541358</v>
      </c>
      <c r="S5" s="77">
        <f t="shared" ref="S5:S23" si="3">R5/Q5-1</f>
        <v>4.1449778291883677E-2</v>
      </c>
      <c r="T5" s="10">
        <v>80</v>
      </c>
      <c r="U5" s="10">
        <v>51.851851851851855</v>
      </c>
      <c r="V5" s="11">
        <f t="shared" ref="V5:V23" si="4">U5/T5-1</f>
        <v>-0.35185185185185186</v>
      </c>
    </row>
    <row r="6" spans="3:22" ht="15" customHeight="1">
      <c r="C6" s="215" t="s">
        <v>79</v>
      </c>
      <c r="D6" s="10">
        <v>72.862453531598504</v>
      </c>
      <c r="E6" s="10">
        <v>75.01734906315059</v>
      </c>
      <c r="F6" s="10">
        <v>74.81804949053857</v>
      </c>
      <c r="G6" s="10">
        <v>74.752475247524757</v>
      </c>
      <c r="H6" s="11">
        <f t="shared" si="0"/>
        <v>2.9574841734056667E-2</v>
      </c>
      <c r="I6" s="11">
        <f t="shared" si="0"/>
        <v>-2.6567130817198858E-3</v>
      </c>
      <c r="J6" s="11">
        <f t="shared" si="0"/>
        <v>-8.7644951265541948E-4</v>
      </c>
      <c r="K6" s="218">
        <v>74.017467248908304</v>
      </c>
      <c r="L6" s="218">
        <v>71.734475374732341</v>
      </c>
      <c r="M6" s="77">
        <f t="shared" si="1"/>
        <v>-3.0843961013940713E-2</v>
      </c>
      <c r="N6" s="218">
        <v>75.91549295774648</v>
      </c>
      <c r="O6" s="218">
        <v>74.37673130193906</v>
      </c>
      <c r="P6" s="77">
        <f t="shared" si="2"/>
        <v>-2.0269402145144166E-2</v>
      </c>
      <c r="Q6" s="218">
        <v>77.448979591836732</v>
      </c>
      <c r="R6" s="218">
        <v>76.143141153081515</v>
      </c>
      <c r="S6" s="77">
        <f t="shared" si="3"/>
        <v>-1.6860628062979055E-2</v>
      </c>
      <c r="T6" s="10">
        <v>73.43358395989975</v>
      </c>
      <c r="U6" s="10">
        <v>78.590078328981718</v>
      </c>
      <c r="V6" s="11">
        <f t="shared" si="4"/>
        <v>7.0219837995348255E-2</v>
      </c>
    </row>
    <row r="7" spans="3:22" ht="15" customHeight="1">
      <c r="C7" s="215" t="s">
        <v>158</v>
      </c>
      <c r="D7" s="10">
        <v>65.656565656565704</v>
      </c>
      <c r="E7" s="10">
        <v>71.800947867298575</v>
      </c>
      <c r="F7" s="10">
        <v>68.693009118541028</v>
      </c>
      <c r="G7" s="10">
        <v>69.945355191256837</v>
      </c>
      <c r="H7" s="11">
        <f t="shared" si="0"/>
        <v>9.358366751731606E-2</v>
      </c>
      <c r="I7" s="11">
        <f t="shared" si="0"/>
        <v>-4.3285483563553995E-2</v>
      </c>
      <c r="J7" s="11">
        <f t="shared" si="0"/>
        <v>1.8231055660332007E-2</v>
      </c>
      <c r="K7" s="218">
        <v>72.222222222222229</v>
      </c>
      <c r="L7" s="218">
        <v>69.863013698630141</v>
      </c>
      <c r="M7" s="77">
        <f t="shared" si="1"/>
        <v>-3.2665964172813533E-2</v>
      </c>
      <c r="N7" s="218">
        <v>71.590909090909093</v>
      </c>
      <c r="O7" s="218">
        <v>72.142857142857139</v>
      </c>
      <c r="P7" s="77">
        <f t="shared" si="2"/>
        <v>7.7097505668932698E-3</v>
      </c>
      <c r="Q7" s="218">
        <v>68.679245283018872</v>
      </c>
      <c r="R7" s="218">
        <v>69.433962264150949</v>
      </c>
      <c r="S7" s="77">
        <f t="shared" si="3"/>
        <v>1.098901098901095E-2</v>
      </c>
      <c r="T7" s="10">
        <v>74.603174603174608</v>
      </c>
      <c r="U7" s="10">
        <v>70.967741935483872</v>
      </c>
      <c r="V7" s="11">
        <f t="shared" si="4"/>
        <v>-4.8730267673301353E-2</v>
      </c>
    </row>
    <row r="8" spans="3:22" ht="15" customHeight="1">
      <c r="C8" s="226" t="s">
        <v>81</v>
      </c>
      <c r="D8" s="90">
        <v>71.794871794871796</v>
      </c>
      <c r="E8" s="90">
        <v>72.727272727272734</v>
      </c>
      <c r="F8" s="90">
        <v>70.512820512820511</v>
      </c>
      <c r="G8" s="90">
        <v>68.987341772151893</v>
      </c>
      <c r="H8" s="11">
        <f t="shared" si="0"/>
        <v>1.2987012987013102E-2</v>
      </c>
      <c r="I8" s="11">
        <f t="shared" si="0"/>
        <v>-3.0448717948718063E-2</v>
      </c>
      <c r="J8" s="11">
        <f t="shared" si="0"/>
        <v>-2.1634062140391319E-2</v>
      </c>
      <c r="K8" s="225">
        <v>67.441860465116278</v>
      </c>
      <c r="L8" s="225">
        <v>61.702127659574465</v>
      </c>
      <c r="M8" s="77">
        <f t="shared" si="1"/>
        <v>-8.5106382978723416E-2</v>
      </c>
      <c r="N8" s="225">
        <v>75.324675324675326</v>
      </c>
      <c r="O8" s="225">
        <v>70.129870129870127</v>
      </c>
      <c r="P8" s="77">
        <f t="shared" si="2"/>
        <v>-6.8965517241379337E-2</v>
      </c>
      <c r="Q8" s="225">
        <v>75</v>
      </c>
      <c r="R8" s="225">
        <v>72.321428571428569</v>
      </c>
      <c r="S8" s="77">
        <f t="shared" si="3"/>
        <v>-3.5714285714285698E-2</v>
      </c>
      <c r="T8" s="90">
        <v>71.05263157894737</v>
      </c>
      <c r="U8" s="90">
        <v>80.487804878048777</v>
      </c>
      <c r="V8" s="11">
        <f t="shared" si="4"/>
        <v>0.13279132791327908</v>
      </c>
    </row>
    <row r="9" spans="3:22" ht="15" customHeight="1">
      <c r="C9" s="226" t="s">
        <v>78</v>
      </c>
      <c r="D9" s="90">
        <v>69.230769230769198</v>
      </c>
      <c r="E9" s="90">
        <v>62.753036437246962</v>
      </c>
      <c r="F9" s="90">
        <v>65.490196078431367</v>
      </c>
      <c r="G9" s="90">
        <v>64.14473684210526</v>
      </c>
      <c r="H9" s="11">
        <f t="shared" si="0"/>
        <v>-9.3567251461987855E-2</v>
      </c>
      <c r="I9" s="11">
        <f t="shared" si="0"/>
        <v>4.3617963314357855E-2</v>
      </c>
      <c r="J9" s="11">
        <f t="shared" si="0"/>
        <v>-2.0544437440907615E-2</v>
      </c>
      <c r="K9" s="225">
        <v>63.905325443786985</v>
      </c>
      <c r="L9" s="225">
        <v>60.625</v>
      </c>
      <c r="M9" s="77">
        <f t="shared" si="1"/>
        <v>-5.1331018518518512E-2</v>
      </c>
      <c r="N9" s="225">
        <v>67.114093959731548</v>
      </c>
      <c r="O9" s="225">
        <v>63.815789473684212</v>
      </c>
      <c r="P9" s="77">
        <f t="shared" si="2"/>
        <v>-4.9144736842105297E-2</v>
      </c>
      <c r="Q9" s="225">
        <v>67.757009345794387</v>
      </c>
      <c r="R9" s="225">
        <v>64.485981308411212</v>
      </c>
      <c r="S9" s="77">
        <f t="shared" si="3"/>
        <v>-4.8275862068965503E-2</v>
      </c>
      <c r="T9" s="90">
        <v>63.291139240506332</v>
      </c>
      <c r="U9" s="90">
        <v>67.045454545454547</v>
      </c>
      <c r="V9" s="11">
        <f t="shared" si="4"/>
        <v>5.9318181818181825E-2</v>
      </c>
    </row>
    <row r="10" spans="3:22" ht="15" customHeight="1">
      <c r="C10" s="215" t="s">
        <v>84</v>
      </c>
      <c r="D10" s="10">
        <v>65.646258503401398</v>
      </c>
      <c r="E10" s="10">
        <v>69.058295964125563</v>
      </c>
      <c r="F10" s="10">
        <v>67.10526315789474</v>
      </c>
      <c r="G10" s="10">
        <v>62.396694214876035</v>
      </c>
      <c r="H10" s="11">
        <f t="shared" si="0"/>
        <v>5.1976114686678843E-2</v>
      </c>
      <c r="I10" s="11">
        <f t="shared" si="0"/>
        <v>-2.8280929596719018E-2</v>
      </c>
      <c r="J10" s="11">
        <f t="shared" si="0"/>
        <v>-7.0166909739102223E-2</v>
      </c>
      <c r="K10" s="218">
        <v>66.935483870967744</v>
      </c>
      <c r="L10" s="218">
        <v>61.81818181818182</v>
      </c>
      <c r="M10" s="77">
        <f t="shared" si="1"/>
        <v>-7.6451259583789732E-2</v>
      </c>
      <c r="N10" s="218">
        <v>62.711864406779661</v>
      </c>
      <c r="O10" s="218">
        <v>57.798165137614681</v>
      </c>
      <c r="P10" s="77">
        <f t="shared" si="2"/>
        <v>-7.8353582940738908E-2</v>
      </c>
      <c r="Q10" s="218">
        <v>67.8391959798995</v>
      </c>
      <c r="R10" s="218">
        <v>60.824742268041234</v>
      </c>
      <c r="S10" s="77">
        <f t="shared" si="3"/>
        <v>-0.10339824360442929</v>
      </c>
      <c r="T10" s="10">
        <v>58.333333333333336</v>
      </c>
      <c r="U10" s="10">
        <v>53.846153846153847</v>
      </c>
      <c r="V10" s="11">
        <f t="shared" si="4"/>
        <v>-7.6923076923076983E-2</v>
      </c>
    </row>
    <row r="11" spans="3:22" ht="15" customHeight="1">
      <c r="C11" s="215" t="s">
        <v>90</v>
      </c>
      <c r="D11" s="10">
        <v>62.860892388451397</v>
      </c>
      <c r="E11" s="10">
        <v>63.138977635782744</v>
      </c>
      <c r="F11" s="10">
        <v>59.684251058914128</v>
      </c>
      <c r="G11" s="10">
        <v>60.447761194029852</v>
      </c>
      <c r="H11" s="11">
        <f t="shared" si="0"/>
        <v>4.4238195922021717E-3</v>
      </c>
      <c r="I11" s="11">
        <f t="shared" si="0"/>
        <v>-5.4716226113086797E-2</v>
      </c>
      <c r="J11" s="11">
        <f t="shared" si="0"/>
        <v>1.2792489167067878E-2</v>
      </c>
      <c r="K11" s="218">
        <v>53.606411398040962</v>
      </c>
      <c r="L11" s="218">
        <v>53.057708871662363</v>
      </c>
      <c r="M11" s="77">
        <f t="shared" si="1"/>
        <v>-1.0235763075135629E-2</v>
      </c>
      <c r="N11" s="218">
        <v>54.755555555555553</v>
      </c>
      <c r="O11" s="218">
        <v>55.867346938775512</v>
      </c>
      <c r="P11" s="77">
        <f t="shared" si="2"/>
        <v>2.0304631592896971E-2</v>
      </c>
      <c r="Q11" s="218">
        <v>60.834896810506564</v>
      </c>
      <c r="R11" s="218">
        <v>61.399443929564413</v>
      </c>
      <c r="S11" s="77">
        <f t="shared" si="3"/>
        <v>9.2799881097249681E-3</v>
      </c>
      <c r="T11" s="10">
        <v>51.421800947867297</v>
      </c>
      <c r="U11" s="10">
        <v>58.271604938271608</v>
      </c>
      <c r="V11" s="11">
        <f t="shared" si="4"/>
        <v>0.13320816976730976</v>
      </c>
    </row>
    <row r="12" spans="3:22" ht="15" customHeight="1">
      <c r="C12" s="215" t="s">
        <v>87</v>
      </c>
      <c r="D12" s="10">
        <v>0</v>
      </c>
      <c r="E12" s="10">
        <v>64.325481798715202</v>
      </c>
      <c r="F12" s="10">
        <v>60.880296174413822</v>
      </c>
      <c r="G12" s="10">
        <v>61.557478368355994</v>
      </c>
      <c r="H12" s="11" t="str">
        <f>IFERROR(E12/D12-1,"-")</f>
        <v>-</v>
      </c>
      <c r="I12" s="11">
        <f t="shared" si="0"/>
        <v>-5.3558644692035418E-2</v>
      </c>
      <c r="J12" s="11">
        <f t="shared" si="0"/>
        <v>1.1123175091036552E-2</v>
      </c>
      <c r="K12" s="218">
        <v>55.4228855721393</v>
      </c>
      <c r="L12" s="218">
        <v>54.140127388535035</v>
      </c>
      <c r="M12" s="77">
        <f t="shared" si="1"/>
        <v>-2.3144918752644239E-2</v>
      </c>
      <c r="N12" s="218">
        <v>56.128404669260703</v>
      </c>
      <c r="O12" s="218">
        <v>56.785714285714285</v>
      </c>
      <c r="P12" s="77">
        <f t="shared" si="2"/>
        <v>1.171081950977948E-2</v>
      </c>
      <c r="Q12" s="218">
        <v>62.129583124058264</v>
      </c>
      <c r="R12" s="218">
        <v>62.396894711305194</v>
      </c>
      <c r="S12" s="77">
        <f t="shared" si="3"/>
        <v>4.3024848036268271E-3</v>
      </c>
      <c r="T12" s="10">
        <v>52.867830423940148</v>
      </c>
      <c r="U12" s="10">
        <v>60.106382978723403</v>
      </c>
      <c r="V12" s="11">
        <f t="shared" si="4"/>
        <v>0.13691790445604179</v>
      </c>
    </row>
    <row r="13" spans="3:22" ht="15" customHeight="1">
      <c r="C13" s="215" t="s">
        <v>91</v>
      </c>
      <c r="D13" s="10">
        <v>0</v>
      </c>
      <c r="E13" s="10">
        <v>46.745562130177518</v>
      </c>
      <c r="F13" s="10">
        <v>42.168674698795179</v>
      </c>
      <c r="G13" s="10">
        <v>37.815126050420169</v>
      </c>
      <c r="H13" s="11" t="str">
        <f>IFERROR(E13/D13-1,"-")</f>
        <v>-</v>
      </c>
      <c r="I13" s="11">
        <f t="shared" si="0"/>
        <v>-9.7910629861217124E-2</v>
      </c>
      <c r="J13" s="11">
        <f t="shared" si="0"/>
        <v>-0.10324129651860736</v>
      </c>
      <c r="K13" s="218">
        <v>38.135593220338983</v>
      </c>
      <c r="L13" s="218">
        <v>33.87096774193548</v>
      </c>
      <c r="M13" s="77">
        <f t="shared" si="1"/>
        <v>-0.11182795698924741</v>
      </c>
      <c r="N13" s="218">
        <v>40.206185567010309</v>
      </c>
      <c r="O13" s="218">
        <v>37.5</v>
      </c>
      <c r="P13" s="77">
        <f t="shared" si="2"/>
        <v>-6.7307692307692291E-2</v>
      </c>
      <c r="Q13" s="218">
        <v>42.553191489361701</v>
      </c>
      <c r="R13" s="218">
        <v>40.206185567010309</v>
      </c>
      <c r="S13" s="77">
        <f t="shared" si="3"/>
        <v>-5.5154639175257758E-2</v>
      </c>
      <c r="T13" s="10">
        <v>23.80952380952381</v>
      </c>
      <c r="U13" s="10">
        <v>34.482758620689658</v>
      </c>
      <c r="V13" s="11">
        <f t="shared" si="4"/>
        <v>0.44827586206896552</v>
      </c>
    </row>
    <row r="14" spans="3:22" ht="15" customHeight="1">
      <c r="C14" s="215" t="s">
        <v>80</v>
      </c>
      <c r="D14" s="10">
        <v>53.8860103626943</v>
      </c>
      <c r="E14" s="10">
        <v>55.595667870036102</v>
      </c>
      <c r="F14" s="10">
        <v>52.887537993920972</v>
      </c>
      <c r="G14" s="10">
        <v>56.82656826568266</v>
      </c>
      <c r="H14" s="11">
        <f t="shared" si="0"/>
        <v>3.1727297972785395E-2</v>
      </c>
      <c r="I14" s="11">
        <f t="shared" si="0"/>
        <v>-4.8711167252200704E-2</v>
      </c>
      <c r="J14" s="11">
        <f t="shared" si="0"/>
        <v>7.4479365483310023E-2</v>
      </c>
      <c r="K14" s="218">
        <v>49.185667752442995</v>
      </c>
      <c r="L14" s="218">
        <v>57.094594594594597</v>
      </c>
      <c r="M14" s="77">
        <f t="shared" si="1"/>
        <v>0.16079738679076439</v>
      </c>
      <c r="N14" s="218">
        <v>49.743589743589745</v>
      </c>
      <c r="O14" s="218">
        <v>55.421686746987952</v>
      </c>
      <c r="P14" s="77">
        <f t="shared" si="2"/>
        <v>0.11414731089305663</v>
      </c>
      <c r="Q14" s="218">
        <v>48.743718592964825</v>
      </c>
      <c r="R14" s="218">
        <v>55.421686746987952</v>
      </c>
      <c r="S14" s="77">
        <f t="shared" si="3"/>
        <v>0.13700161470624761</v>
      </c>
      <c r="T14" s="10">
        <v>55.421686746987952</v>
      </c>
      <c r="U14" s="10">
        <v>53.571428571428569</v>
      </c>
      <c r="V14" s="11">
        <f t="shared" si="4"/>
        <v>-3.3385093167701885E-2</v>
      </c>
    </row>
    <row r="15" spans="3:22" ht="15" customHeight="1">
      <c r="C15" s="215" t="s">
        <v>83</v>
      </c>
      <c r="D15" s="10">
        <v>49.709302325581397</v>
      </c>
      <c r="E15" s="10">
        <v>50.692520775623265</v>
      </c>
      <c r="F15" s="10">
        <v>53.174603174603178</v>
      </c>
      <c r="G15" s="10">
        <v>54.4973544973545</v>
      </c>
      <c r="H15" s="11">
        <f t="shared" si="0"/>
        <v>1.9779365310783836E-2</v>
      </c>
      <c r="I15" s="11">
        <f t="shared" si="0"/>
        <v>4.8963483389713014E-2</v>
      </c>
      <c r="J15" s="11">
        <f t="shared" si="0"/>
        <v>2.4875621890547261E-2</v>
      </c>
      <c r="K15" s="218">
        <v>51.965065502183407</v>
      </c>
      <c r="L15" s="218">
        <v>49.327354260089685</v>
      </c>
      <c r="M15" s="77">
        <f t="shared" si="1"/>
        <v>-5.0759317179786767E-2</v>
      </c>
      <c r="N15" s="218">
        <v>54.696132596685082</v>
      </c>
      <c r="O15" s="218">
        <v>50.56818181818182</v>
      </c>
      <c r="P15" s="77">
        <f t="shared" si="2"/>
        <v>-7.547061524334242E-2</v>
      </c>
      <c r="Q15" s="218">
        <v>55.594405594405593</v>
      </c>
      <c r="R15" s="218">
        <v>56.043956043956044</v>
      </c>
      <c r="S15" s="77">
        <f t="shared" si="3"/>
        <v>8.0862533692722671E-3</v>
      </c>
      <c r="T15" s="10">
        <v>52.083333333333336</v>
      </c>
      <c r="U15" s="10">
        <v>53.409090909090907</v>
      </c>
      <c r="V15" s="11">
        <f t="shared" si="4"/>
        <v>2.5454545454545396E-2</v>
      </c>
    </row>
    <row r="16" spans="3:22" ht="15" customHeight="1">
      <c r="C16" s="220" t="s">
        <v>82</v>
      </c>
      <c r="D16" s="17">
        <v>53.563636363636398</v>
      </c>
      <c r="E16" s="17">
        <v>54.581818181818178</v>
      </c>
      <c r="F16" s="17">
        <v>51.527272727272724</v>
      </c>
      <c r="G16" s="17">
        <v>52.427272727272729</v>
      </c>
      <c r="H16" s="100">
        <f t="shared" si="0"/>
        <v>1.9008825526136475E-2</v>
      </c>
      <c r="I16" s="100">
        <f t="shared" si="0"/>
        <v>-5.5962691538974041E-2</v>
      </c>
      <c r="J16" s="100">
        <f t="shared" si="0"/>
        <v>1.7466478475652858E-2</v>
      </c>
      <c r="K16" s="221">
        <v>48.011958146487295</v>
      </c>
      <c r="L16" s="221">
        <v>47.499624568253495</v>
      </c>
      <c r="M16" s="222">
        <f t="shared" si="1"/>
        <v>-1.0670957778281864E-2</v>
      </c>
      <c r="N16" s="221">
        <v>49.387982195845694</v>
      </c>
      <c r="O16" s="221">
        <v>50.212059745528308</v>
      </c>
      <c r="P16" s="222">
        <f t="shared" si="2"/>
        <v>1.6685791017231111E-2</v>
      </c>
      <c r="Q16" s="221">
        <v>53.289393384596607</v>
      </c>
      <c r="R16" s="221">
        <v>54.013357619914999</v>
      </c>
      <c r="S16" s="222">
        <f t="shared" si="3"/>
        <v>1.3585522171240427E-2</v>
      </c>
      <c r="T16" s="17">
        <v>47.889273356401382</v>
      </c>
      <c r="U16" s="17">
        <v>49.327354260089685</v>
      </c>
      <c r="V16" s="100">
        <f t="shared" si="4"/>
        <v>3.0029290546670584E-2</v>
      </c>
    </row>
    <row r="17" spans="3:22" ht="15" customHeight="1">
      <c r="C17" s="215" t="s">
        <v>212</v>
      </c>
      <c r="D17" s="10">
        <v>54.054054054054099</v>
      </c>
      <c r="E17" s="10">
        <v>49.732620320855617</v>
      </c>
      <c r="F17" s="10">
        <v>41.29032258064516</v>
      </c>
      <c r="G17" s="10">
        <v>49.418604651162788</v>
      </c>
      <c r="H17" s="11">
        <f t="shared" si="0"/>
        <v>-7.9946524064171909E-2</v>
      </c>
      <c r="I17" s="11">
        <f t="shared" si="0"/>
        <v>-0.16975372875476935</v>
      </c>
      <c r="J17" s="11">
        <f t="shared" si="0"/>
        <v>0.19685683139534871</v>
      </c>
      <c r="K17" s="218">
        <v>37.704918032786885</v>
      </c>
      <c r="L17" s="218">
        <v>43.362831858407077</v>
      </c>
      <c r="M17" s="77">
        <f t="shared" si="1"/>
        <v>0.15005771450557903</v>
      </c>
      <c r="N17" s="218">
        <v>39.285714285714285</v>
      </c>
      <c r="O17" s="218">
        <v>48.113207547169814</v>
      </c>
      <c r="P17" s="77">
        <f t="shared" si="2"/>
        <v>0.22469982847341341</v>
      </c>
      <c r="Q17" s="218">
        <v>40.178571428571431</v>
      </c>
      <c r="R17" s="218">
        <v>49.275362318840578</v>
      </c>
      <c r="S17" s="77">
        <f t="shared" si="3"/>
        <v>0.22640901771336552</v>
      </c>
      <c r="T17" s="10">
        <v>43.28358208955224</v>
      </c>
      <c r="U17" s="10">
        <v>38.888888888888886</v>
      </c>
      <c r="V17" s="11">
        <f t="shared" si="4"/>
        <v>-0.10153256704980851</v>
      </c>
    </row>
    <row r="18" spans="3:22" ht="15" customHeight="1">
      <c r="C18" s="215" t="s">
        <v>73</v>
      </c>
      <c r="D18" s="10">
        <v>52.592592592592602</v>
      </c>
      <c r="E18" s="10">
        <v>53.225806451612904</v>
      </c>
      <c r="F18" s="10">
        <v>46.687697160883282</v>
      </c>
      <c r="G18" s="10">
        <v>47.79874213836478</v>
      </c>
      <c r="H18" s="11">
        <f t="shared" si="0"/>
        <v>1.2039981826442281E-2</v>
      </c>
      <c r="I18" s="11">
        <f t="shared" si="0"/>
        <v>-0.12283720485613225</v>
      </c>
      <c r="J18" s="11">
        <f t="shared" si="0"/>
        <v>2.3797382287948254E-2</v>
      </c>
      <c r="K18" s="218">
        <v>43.030303030303031</v>
      </c>
      <c r="L18" s="218">
        <v>42.857142857142854</v>
      </c>
      <c r="M18" s="77">
        <f t="shared" si="1"/>
        <v>-4.0241448692154291E-3</v>
      </c>
      <c r="N18" s="218">
        <v>42.95302013422819</v>
      </c>
      <c r="O18" s="218">
        <v>50</v>
      </c>
      <c r="P18" s="77">
        <f t="shared" si="2"/>
        <v>0.1640625</v>
      </c>
      <c r="Q18" s="218">
        <v>48.230088495575224</v>
      </c>
      <c r="R18" s="218">
        <v>51.658767772511851</v>
      </c>
      <c r="S18" s="77">
        <f t="shared" si="3"/>
        <v>7.1090047393364886E-2</v>
      </c>
      <c r="T18" s="10">
        <v>45.833333333333336</v>
      </c>
      <c r="U18" s="10">
        <v>48.684210526315788</v>
      </c>
      <c r="V18" s="11">
        <f t="shared" si="4"/>
        <v>6.2200956937799035E-2</v>
      </c>
    </row>
    <row r="19" spans="3:22" ht="15" customHeight="1">
      <c r="C19" s="215" t="s">
        <v>77</v>
      </c>
      <c r="D19" s="10">
        <v>45.346320346320297</v>
      </c>
      <c r="E19" s="10">
        <v>48.479427549194988</v>
      </c>
      <c r="F19" s="10">
        <v>46.853741496598637</v>
      </c>
      <c r="G19" s="10">
        <v>47.227722772277225</v>
      </c>
      <c r="H19" s="11">
        <f t="shared" si="0"/>
        <v>6.9092865285351301E-2</v>
      </c>
      <c r="I19" s="11">
        <f t="shared" si="0"/>
        <v>-3.3533524110751278E-2</v>
      </c>
      <c r="J19" s="11">
        <f t="shared" si="0"/>
        <v>7.9818871179313522E-3</v>
      </c>
      <c r="K19" s="218">
        <v>46.127067014795472</v>
      </c>
      <c r="L19" s="218">
        <v>47.38344433872502</v>
      </c>
      <c r="M19" s="77">
        <f t="shared" si="1"/>
        <v>2.7237312173491457E-2</v>
      </c>
      <c r="N19" s="218">
        <v>46.956521739130437</v>
      </c>
      <c r="O19" s="218">
        <v>48.045602605863195</v>
      </c>
      <c r="P19" s="77">
        <f t="shared" si="2"/>
        <v>2.3193388828568029E-2</v>
      </c>
      <c r="Q19" s="218">
        <v>46.767537826685007</v>
      </c>
      <c r="R19" s="218">
        <v>48.989113530326591</v>
      </c>
      <c r="S19" s="77">
        <f t="shared" si="3"/>
        <v>4.7502515780806887E-2</v>
      </c>
      <c r="T19" s="10">
        <v>48.205128205128204</v>
      </c>
      <c r="U19" s="10">
        <v>48.795180722891565</v>
      </c>
      <c r="V19" s="11">
        <f t="shared" si="4"/>
        <v>1.2240451166367627E-2</v>
      </c>
    </row>
    <row r="20" spans="3:22" ht="15" customHeight="1">
      <c r="C20" s="215" t="s">
        <v>72</v>
      </c>
      <c r="D20" s="10">
        <v>49.816849816849803</v>
      </c>
      <c r="E20" s="10">
        <v>48.771929824561404</v>
      </c>
      <c r="F20" s="10">
        <v>41.522491349480966</v>
      </c>
      <c r="G20" s="10">
        <v>47.222222222222221</v>
      </c>
      <c r="H20" s="11">
        <f t="shared" si="0"/>
        <v>-2.0975232198142124E-2</v>
      </c>
      <c r="I20" s="11">
        <f t="shared" si="0"/>
        <v>-0.14863956585596583</v>
      </c>
      <c r="J20" s="11">
        <f t="shared" si="0"/>
        <v>0.13726851851851851</v>
      </c>
      <c r="K20" s="218">
        <v>43.939393939393938</v>
      </c>
      <c r="L20" s="218">
        <v>44.104803493449779</v>
      </c>
      <c r="M20" s="227">
        <f t="shared" si="1"/>
        <v>3.7644932992018099E-3</v>
      </c>
      <c r="N20" s="218">
        <v>40.462427745664741</v>
      </c>
      <c r="O20" s="218">
        <v>46.762589928057551</v>
      </c>
      <c r="P20" s="227">
        <f t="shared" si="2"/>
        <v>0.15570400822199382</v>
      </c>
      <c r="Q20" s="218">
        <v>41.145833333333336</v>
      </c>
      <c r="R20" s="218">
        <v>50</v>
      </c>
      <c r="S20" s="227">
        <f t="shared" si="3"/>
        <v>0.21518987341772156</v>
      </c>
      <c r="T20" s="10">
        <v>45.454545454545453</v>
      </c>
      <c r="U20" s="10">
        <v>54.166666666666664</v>
      </c>
      <c r="V20" s="11">
        <f t="shared" si="4"/>
        <v>0.19166666666666665</v>
      </c>
    </row>
    <row r="21" spans="3:22" ht="15" customHeight="1">
      <c r="C21" s="226" t="s">
        <v>76</v>
      </c>
      <c r="D21" s="90">
        <v>43.75</v>
      </c>
      <c r="E21" s="90">
        <v>48.458149779735685</v>
      </c>
      <c r="F21" s="90">
        <v>47.663551401869157</v>
      </c>
      <c r="G21" s="90">
        <v>43.75</v>
      </c>
      <c r="H21" s="11">
        <f t="shared" si="0"/>
        <v>0.10761485210824429</v>
      </c>
      <c r="I21" s="11">
        <f t="shared" si="0"/>
        <v>-1.6397621070518342E-2</v>
      </c>
      <c r="J21" s="11">
        <f t="shared" si="0"/>
        <v>-8.2107843137254832E-2</v>
      </c>
      <c r="K21" s="225">
        <v>46.956521739130437</v>
      </c>
      <c r="L21" s="225">
        <v>44.444444444444443</v>
      </c>
      <c r="M21" s="77">
        <f t="shared" si="1"/>
        <v>-5.3497942386831365E-2</v>
      </c>
      <c r="N21" s="225">
        <v>47.933884297520663</v>
      </c>
      <c r="O21" s="225">
        <v>43.243243243243242</v>
      </c>
      <c r="P21" s="77">
        <f t="shared" si="2"/>
        <v>-9.7856477166822109E-2</v>
      </c>
      <c r="Q21" s="225">
        <v>49.206349206349209</v>
      </c>
      <c r="R21" s="225">
        <v>44.628099173553721</v>
      </c>
      <c r="S21" s="77">
        <f t="shared" si="3"/>
        <v>-9.3041855505198612E-2</v>
      </c>
      <c r="T21" s="90">
        <v>46.236559139784944</v>
      </c>
      <c r="U21" s="90">
        <v>50.495049504950494</v>
      </c>
      <c r="V21" s="11">
        <f t="shared" si="4"/>
        <v>9.210223347916191E-2</v>
      </c>
    </row>
    <row r="22" spans="3:22" ht="15" customHeight="1">
      <c r="C22" s="215" t="s">
        <v>74</v>
      </c>
      <c r="D22" s="10">
        <v>36.577181208053702</v>
      </c>
      <c r="E22" s="10">
        <v>42.249240121580549</v>
      </c>
      <c r="F22" s="10">
        <v>45.058139534883722</v>
      </c>
      <c r="G22" s="10">
        <v>41.498559077809801</v>
      </c>
      <c r="H22" s="11">
        <f t="shared" si="0"/>
        <v>0.15507096846155966</v>
      </c>
      <c r="I22" s="11">
        <f t="shared" si="0"/>
        <v>6.6484022084657868E-2</v>
      </c>
      <c r="J22" s="11">
        <f t="shared" si="0"/>
        <v>-7.8999721111834065E-2</v>
      </c>
      <c r="K22" s="218">
        <v>44.540229885057471</v>
      </c>
      <c r="L22" s="218">
        <v>42.68292682926829</v>
      </c>
      <c r="M22" s="227">
        <f t="shared" si="1"/>
        <v>-4.1699449252557086E-2</v>
      </c>
      <c r="N22" s="218">
        <v>49.253731343283583</v>
      </c>
      <c r="O22" s="218">
        <v>45.454545454545453</v>
      </c>
      <c r="P22" s="227">
        <f t="shared" si="2"/>
        <v>-7.7134986225895319E-2</v>
      </c>
      <c r="Q22" s="218">
        <v>48.571428571428569</v>
      </c>
      <c r="R22" s="218">
        <v>45.631067961165051</v>
      </c>
      <c r="S22" s="227">
        <f t="shared" si="3"/>
        <v>-6.0536836093660673E-2</v>
      </c>
      <c r="T22" s="10">
        <v>44.845360824742265</v>
      </c>
      <c r="U22" s="10">
        <v>40.372670807453417</v>
      </c>
      <c r="V22" s="11">
        <f t="shared" si="4"/>
        <v>-9.9735846362532965E-2</v>
      </c>
    </row>
    <row r="23" spans="3:22" ht="15" customHeight="1">
      <c r="C23" s="215" t="s">
        <v>75</v>
      </c>
      <c r="D23" s="10">
        <v>39.021535580524301</v>
      </c>
      <c r="E23" s="10">
        <v>38.269379345866597</v>
      </c>
      <c r="F23" s="10">
        <v>34.362834155203736</v>
      </c>
      <c r="G23" s="10">
        <v>35.745333674252109</v>
      </c>
      <c r="H23" s="11">
        <f t="shared" si="0"/>
        <v>-1.9275413524041496E-2</v>
      </c>
      <c r="I23" s="11">
        <f t="shared" si="0"/>
        <v>-0.10208018152990506</v>
      </c>
      <c r="J23" s="11">
        <f t="shared" si="0"/>
        <v>4.0232406698590406E-2</v>
      </c>
      <c r="K23" s="218">
        <v>30.223559759243336</v>
      </c>
      <c r="L23" s="218">
        <v>30.99538009239815</v>
      </c>
      <c r="M23" s="77">
        <f t="shared" si="1"/>
        <v>2.5537042601964322E-2</v>
      </c>
      <c r="N23" s="218">
        <v>30.271739130434781</v>
      </c>
      <c r="O23" s="218">
        <v>32.931937172774866</v>
      </c>
      <c r="P23" s="77">
        <f t="shared" si="2"/>
        <v>8.7877278238882583E-2</v>
      </c>
      <c r="Q23" s="218">
        <v>35.463029432878677</v>
      </c>
      <c r="R23" s="218">
        <v>37.396121883656512</v>
      </c>
      <c r="S23" s="77">
        <f t="shared" si="3"/>
        <v>5.451007659784457E-2</v>
      </c>
      <c r="T23" s="10">
        <v>29.467084639498431</v>
      </c>
      <c r="U23" s="10">
        <v>26.826484018264839</v>
      </c>
      <c r="V23" s="11">
        <f t="shared" si="4"/>
        <v>-8.9611872146118654E-2</v>
      </c>
    </row>
    <row r="24" spans="3:22" ht="15" customHeight="1">
      <c r="C24" s="414" t="s">
        <v>207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</row>
    <row r="25" spans="3:22" ht="31.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3:22"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3:22"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3:22"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3:22"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3:22">
      <c r="C30" s="14"/>
      <c r="D30" s="14"/>
      <c r="E30" s="14"/>
      <c r="I30" s="14"/>
      <c r="J30" s="14"/>
    </row>
    <row r="31" spans="3:22"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3:22">
      <c r="C32" s="14"/>
      <c r="D32" s="14"/>
      <c r="E32" s="14"/>
    </row>
    <row r="34" spans="3:5">
      <c r="C34" s="14"/>
      <c r="D34" s="14"/>
      <c r="E34" s="14"/>
    </row>
  </sheetData>
  <mergeCells count="2">
    <mergeCell ref="C3:V3"/>
    <mergeCell ref="C24:V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V60"/>
  <sheetViews>
    <sheetView showGridLines="0" zoomScaleNormal="100" workbookViewId="0"/>
  </sheetViews>
  <sheetFormatPr baseColWidth="10" defaultRowHeight="12.75"/>
  <cols>
    <col min="1" max="2" width="11.42578125" style="236"/>
    <col min="3" max="3" width="25.28515625" style="236" customWidth="1"/>
    <col min="4" max="10" width="9.7109375" style="236" customWidth="1"/>
    <col min="11" max="12" width="11" style="236" hidden="1" customWidth="1"/>
    <col min="13" max="13" width="13.42578125" hidden="1" customWidth="1"/>
    <col min="14" max="16" width="11.42578125" hidden="1" customWidth="1"/>
    <col min="17" max="19" width="11.7109375" style="236" hidden="1" customWidth="1"/>
    <col min="20" max="16384" width="11.42578125" style="236"/>
  </cols>
  <sheetData>
    <row r="2" spans="3:22" ht="15" customHeight="1"/>
    <row r="3" spans="3:22" ht="18" customHeight="1">
      <c r="C3" s="404" t="s">
        <v>390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</row>
    <row r="4" spans="3:22" ht="15" customHeight="1">
      <c r="C4" s="58"/>
      <c r="D4" s="58">
        <v>2007</v>
      </c>
      <c r="E4" s="58">
        <v>2008</v>
      </c>
      <c r="F4" s="58">
        <v>2009</v>
      </c>
      <c r="G4" s="58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380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58" t="s">
        <v>52</v>
      </c>
      <c r="U4" s="58" t="s">
        <v>1</v>
      </c>
      <c r="V4" s="8" t="s">
        <v>108</v>
      </c>
    </row>
    <row r="5" spans="3:22" ht="15" customHeight="1">
      <c r="C5" s="32" t="s">
        <v>391</v>
      </c>
      <c r="D5" s="207">
        <f>100-D20-D21</f>
        <v>55.227272727272805</v>
      </c>
      <c r="E5" s="207">
        <f>100-E20-E21</f>
        <v>56.554545454545455</v>
      </c>
      <c r="F5" s="207">
        <f>100-F20-F21</f>
        <v>54.954545454545453</v>
      </c>
      <c r="G5" s="207">
        <f>100-G20-G21</f>
        <v>54.772727272727273</v>
      </c>
      <c r="H5" s="100">
        <f t="shared" ref="H5:J21" si="0">E5/D5-1</f>
        <v>2.4032921810698049E-2</v>
      </c>
      <c r="I5" s="100">
        <f t="shared" si="0"/>
        <v>-2.8291271499758852E-2</v>
      </c>
      <c r="J5" s="100">
        <f t="shared" si="0"/>
        <v>-3.3085194375516158E-3</v>
      </c>
      <c r="K5" s="318">
        <f>100-K20-K21</f>
        <v>51.943198804185357</v>
      </c>
      <c r="L5" s="318">
        <f>100-L20-L21</f>
        <v>52.109926415377679</v>
      </c>
      <c r="M5" s="290">
        <f t="shared" ref="M5:M21" si="1">L5/K5-1</f>
        <v>3.2098063852565861E-3</v>
      </c>
      <c r="N5" s="318">
        <f>100-N20-N21</f>
        <v>53.746290801186944</v>
      </c>
      <c r="O5" s="318">
        <f>100-O20-O21</f>
        <v>53.863175364189559</v>
      </c>
      <c r="P5" s="290">
        <f t="shared" ref="P5:P21" si="2">O5/N5-1</f>
        <v>2.1747465966532875E-3</v>
      </c>
      <c r="Q5" s="318">
        <f>100-Q20-Q21</f>
        <v>56.157695593799581</v>
      </c>
      <c r="R5" s="318">
        <f>100-R20-R21</f>
        <v>56.041287188828171</v>
      </c>
      <c r="S5" s="290">
        <f t="shared" ref="S5:S21" si="3">R5/Q5-1</f>
        <v>-2.072884290221122E-3</v>
      </c>
      <c r="T5" s="207">
        <f>100-T20-T21</f>
        <v>52.802768166089969</v>
      </c>
      <c r="U5" s="207">
        <f>100-U20-U21</f>
        <v>53.8863976083707</v>
      </c>
      <c r="V5" s="100">
        <f t="shared" ref="V5:V10" si="4">U5/T5-1</f>
        <v>2.0522208965866984E-2</v>
      </c>
    </row>
    <row r="6" spans="3:22" ht="15" customHeight="1">
      <c r="C6" s="208" t="s">
        <v>392</v>
      </c>
      <c r="D6" s="319">
        <v>37.937619350732</v>
      </c>
      <c r="E6" s="319">
        <v>39.214259730811207</v>
      </c>
      <c r="F6" s="319">
        <v>37.401109393470946</v>
      </c>
      <c r="G6" s="319">
        <v>36.071688500727802</v>
      </c>
      <c r="H6" s="11">
        <f t="shared" si="0"/>
        <v>3.3651040891014006E-2</v>
      </c>
      <c r="I6" s="11">
        <f t="shared" si="0"/>
        <v>-4.6237015559817962E-2</v>
      </c>
      <c r="J6" s="11">
        <f t="shared" si="0"/>
        <v>-3.5544958807430915E-2</v>
      </c>
      <c r="K6" s="320">
        <v>33.283492822966508</v>
      </c>
      <c r="L6" s="320">
        <v>32.997746055597297</v>
      </c>
      <c r="M6" s="41">
        <f t="shared" si="1"/>
        <v>-8.5852398030785704E-3</v>
      </c>
      <c r="N6" s="320">
        <v>35.818957521795582</v>
      </c>
      <c r="O6" s="320">
        <v>34.090070136581765</v>
      </c>
      <c r="P6" s="41">
        <f t="shared" si="2"/>
        <v>-4.8267384224172427E-2</v>
      </c>
      <c r="Q6" s="320">
        <v>38.656898656898655</v>
      </c>
      <c r="R6" s="320">
        <v>37.355693279863893</v>
      </c>
      <c r="S6" s="41">
        <f t="shared" si="3"/>
        <v>-3.3660366512680673E-2</v>
      </c>
      <c r="T6" s="319">
        <v>31.128808864265928</v>
      </c>
      <c r="U6" s="319">
        <v>32.174887892376681</v>
      </c>
      <c r="V6" s="11">
        <f t="shared" si="4"/>
        <v>3.3604852426961651E-2</v>
      </c>
    </row>
    <row r="7" spans="3:22" ht="15" customHeight="1">
      <c r="C7" s="208" t="s">
        <v>393</v>
      </c>
      <c r="D7" s="319">
        <v>28.957564575645801</v>
      </c>
      <c r="E7" s="319">
        <v>29.712078005703248</v>
      </c>
      <c r="F7" s="319">
        <v>29.460811561978876</v>
      </c>
      <c r="G7" s="319">
        <v>29.0346352247605</v>
      </c>
      <c r="H7" s="11">
        <f t="shared" si="0"/>
        <v>2.6055831735656954E-2</v>
      </c>
      <c r="I7" s="11">
        <f t="shared" si="0"/>
        <v>-8.4567105564323786E-3</v>
      </c>
      <c r="J7" s="11">
        <f t="shared" si="0"/>
        <v>-1.4465872276525626E-2</v>
      </c>
      <c r="K7" s="320">
        <v>27.240746405628634</v>
      </c>
      <c r="L7" s="320">
        <v>26.5284342125324</v>
      </c>
      <c r="M7" s="41">
        <f t="shared" si="1"/>
        <v>-2.6148776633706849E-2</v>
      </c>
      <c r="N7" s="320">
        <v>28.614916286149164</v>
      </c>
      <c r="O7" s="320">
        <v>28.25070159027128</v>
      </c>
      <c r="P7" s="41">
        <f t="shared" si="2"/>
        <v>-1.2728141233604773E-2</v>
      </c>
      <c r="Q7" s="320">
        <v>30.754857997010465</v>
      </c>
      <c r="R7" s="320">
        <v>30.103422802265452</v>
      </c>
      <c r="S7" s="41">
        <f t="shared" si="3"/>
        <v>-2.1181538045415005E-2</v>
      </c>
      <c r="T7" s="319">
        <v>26.825842696629213</v>
      </c>
      <c r="U7" s="319">
        <v>27.645051194539249</v>
      </c>
      <c r="V7" s="11">
        <f t="shared" si="4"/>
        <v>3.0538034058217089E-2</v>
      </c>
    </row>
    <row r="8" spans="3:22" ht="15" customHeight="1">
      <c r="C8" s="208" t="s">
        <v>394</v>
      </c>
      <c r="D8" s="319">
        <v>27.6427235727643</v>
      </c>
      <c r="E8" s="319">
        <v>28.297707387307565</v>
      </c>
      <c r="F8" s="319">
        <v>26.158068057080133</v>
      </c>
      <c r="G8" s="319">
        <v>25.781505282648951</v>
      </c>
      <c r="H8" s="11">
        <f t="shared" si="0"/>
        <v>2.3694619411113393E-2</v>
      </c>
      <c r="I8" s="11">
        <f t="shared" si="0"/>
        <v>-7.5611755431011729E-2</v>
      </c>
      <c r="J8" s="11">
        <f t="shared" si="0"/>
        <v>-1.4395664603726654E-2</v>
      </c>
      <c r="K8" s="320">
        <v>24.324807726703632</v>
      </c>
      <c r="L8" s="320">
        <v>23.126223962969558</v>
      </c>
      <c r="M8" s="41">
        <f t="shared" si="1"/>
        <v>-4.9274131051744163E-2</v>
      </c>
      <c r="N8" s="320">
        <v>25.217391304347824</v>
      </c>
      <c r="O8" s="320">
        <v>24.900662251655628</v>
      </c>
      <c r="P8" s="41">
        <f t="shared" si="2"/>
        <v>-1.2559945192966437E-2</v>
      </c>
      <c r="Q8" s="320">
        <v>27.451564828614011</v>
      </c>
      <c r="R8" s="320">
        <v>26.851851851851851</v>
      </c>
      <c r="S8" s="41">
        <f t="shared" si="3"/>
        <v>-2.1846221900510776E-2</v>
      </c>
      <c r="T8" s="319">
        <v>23.18424292162495</v>
      </c>
      <c r="U8" s="319">
        <v>23.81161971830986</v>
      </c>
      <c r="V8" s="11">
        <f t="shared" si="4"/>
        <v>2.7060482363205685E-2</v>
      </c>
    </row>
    <row r="9" spans="3:22" ht="15" customHeight="1">
      <c r="C9" s="208" t="s">
        <v>395</v>
      </c>
      <c r="D9" s="319">
        <v>23.627479160678401</v>
      </c>
      <c r="E9" s="319">
        <v>25.666602723959333</v>
      </c>
      <c r="F9" s="319">
        <v>24.584653798136944</v>
      </c>
      <c r="G9" s="319">
        <v>24.632637277648879</v>
      </c>
      <c r="H9" s="11">
        <f t="shared" si="0"/>
        <v>8.6303052027425053E-2</v>
      </c>
      <c r="I9" s="11">
        <f t="shared" si="0"/>
        <v>-4.215395926989618E-2</v>
      </c>
      <c r="J9" s="11">
        <f t="shared" si="0"/>
        <v>1.9517655162413217E-3</v>
      </c>
      <c r="K9" s="320">
        <v>21.445553970518308</v>
      </c>
      <c r="L9" s="320">
        <v>21.555733761026463</v>
      </c>
      <c r="M9" s="41">
        <f t="shared" si="1"/>
        <v>5.1376518722539011E-3</v>
      </c>
      <c r="N9" s="320">
        <v>22.672143974960875</v>
      </c>
      <c r="O9" s="320">
        <v>23.632084722494607</v>
      </c>
      <c r="P9" s="41">
        <f t="shared" si="2"/>
        <v>4.234009578423148E-2</v>
      </c>
      <c r="Q9" s="320">
        <v>26.000257300913418</v>
      </c>
      <c r="R9" s="320">
        <v>25.586491363753545</v>
      </c>
      <c r="S9" s="41">
        <f t="shared" si="3"/>
        <v>-1.5913917019018786E-2</v>
      </c>
      <c r="T9" s="319">
        <v>21.907600596125185</v>
      </c>
      <c r="U9" s="319">
        <v>20.95808383233533</v>
      </c>
      <c r="V9" s="11">
        <f t="shared" si="4"/>
        <v>-4.3341887653264854E-2</v>
      </c>
    </row>
    <row r="10" spans="3:22" ht="15" customHeight="1">
      <c r="C10" s="208" t="s">
        <v>396</v>
      </c>
      <c r="D10" s="319">
        <v>20.0729261622607</v>
      </c>
      <c r="E10" s="319">
        <v>21.674562682215743</v>
      </c>
      <c r="F10" s="319">
        <v>20.524733533752393</v>
      </c>
      <c r="G10" s="319">
        <v>20.777443197372023</v>
      </c>
      <c r="H10" s="11">
        <f t="shared" si="0"/>
        <v>7.9790883850621386E-2</v>
      </c>
      <c r="I10" s="11">
        <f t="shared" si="0"/>
        <v>-5.3049704638645334E-2</v>
      </c>
      <c r="J10" s="11">
        <f t="shared" si="0"/>
        <v>1.2312445528418481E-2</v>
      </c>
      <c r="K10" s="320">
        <v>18.094667465548234</v>
      </c>
      <c r="L10" s="320">
        <v>17.093373493975903</v>
      </c>
      <c r="M10" s="41">
        <f t="shared" si="1"/>
        <v>-5.5336411872656255E-2</v>
      </c>
      <c r="N10" s="320">
        <v>19.732441471571907</v>
      </c>
      <c r="O10" s="320">
        <v>18.484288354898336</v>
      </c>
      <c r="P10" s="41">
        <f t="shared" si="2"/>
        <v>-6.3253861336508121E-2</v>
      </c>
      <c r="Q10" s="320">
        <v>21.900220102714599</v>
      </c>
      <c r="R10" s="320">
        <v>21.459018389964683</v>
      </c>
      <c r="S10" s="41">
        <f t="shared" si="3"/>
        <v>-2.0145994454878857E-2</v>
      </c>
      <c r="T10" s="319">
        <v>16.684009712105446</v>
      </c>
      <c r="U10" s="319">
        <v>18.437852046564025</v>
      </c>
      <c r="V10" s="11">
        <f t="shared" si="4"/>
        <v>0.10512115281172729</v>
      </c>
    </row>
    <row r="11" spans="3:22" ht="15" customHeight="1">
      <c r="C11" s="324" t="s">
        <v>397</v>
      </c>
      <c r="D11" s="319">
        <v>0</v>
      </c>
      <c r="E11" s="319">
        <v>0</v>
      </c>
      <c r="F11" s="319">
        <v>0</v>
      </c>
      <c r="G11" s="319">
        <v>0</v>
      </c>
      <c r="H11" s="11" t="str">
        <f>IFERROR(E11/D11-1,"-")</f>
        <v>-</v>
      </c>
      <c r="I11" s="11" t="str">
        <f>IFERROR(F11/E11-1,"-")</f>
        <v>-</v>
      </c>
      <c r="J11" s="11" t="str">
        <f>IFERROR(G11/F11-1,"-")</f>
        <v>-</v>
      </c>
      <c r="K11" s="320">
        <v>0</v>
      </c>
      <c r="L11" s="320">
        <v>0</v>
      </c>
      <c r="M11" s="41" t="e">
        <f t="shared" si="1"/>
        <v>#DIV/0!</v>
      </c>
      <c r="N11" s="320">
        <v>0</v>
      </c>
      <c r="O11" s="320">
        <v>0</v>
      </c>
      <c r="P11" s="41" t="e">
        <f t="shared" si="2"/>
        <v>#DIV/0!</v>
      </c>
      <c r="Q11" s="320">
        <v>0</v>
      </c>
      <c r="R11" s="320">
        <v>0</v>
      </c>
      <c r="S11" s="41" t="e">
        <f t="shared" si="3"/>
        <v>#DIV/0!</v>
      </c>
      <c r="T11" s="319">
        <v>0</v>
      </c>
      <c r="U11" s="319">
        <v>17.077727952167415</v>
      </c>
      <c r="V11" s="11" t="str">
        <f>IFERROR(U11/T11-1,"-")</f>
        <v>-</v>
      </c>
    </row>
    <row r="12" spans="3:22" ht="15" customHeight="1">
      <c r="C12" s="208" t="s">
        <v>398</v>
      </c>
      <c r="D12" s="319">
        <v>13.0060450631984</v>
      </c>
      <c r="E12" s="319">
        <v>14.051779343152502</v>
      </c>
      <c r="F12" s="319">
        <v>15.202116981476411</v>
      </c>
      <c r="G12" s="319">
        <v>15.866217078283059</v>
      </c>
      <c r="H12" s="11">
        <f t="shared" ref="H12:J15" si="5">E12/D12-1</f>
        <v>8.0403710341823142E-2</v>
      </c>
      <c r="I12" s="11">
        <f t="shared" si="5"/>
        <v>8.1864197425251639E-2</v>
      </c>
      <c r="J12" s="11">
        <f t="shared" si="5"/>
        <v>4.3684711650084251E-2</v>
      </c>
      <c r="K12" s="320">
        <v>14.253461770018061</v>
      </c>
      <c r="L12" s="320">
        <v>13.971695272508281</v>
      </c>
      <c r="M12" s="41">
        <f t="shared" si="1"/>
        <v>-1.9768285210717829E-2</v>
      </c>
      <c r="N12" s="320">
        <v>15.191053122087604</v>
      </c>
      <c r="O12" s="320">
        <v>15.313482522655816</v>
      </c>
      <c r="P12" s="41">
        <f t="shared" si="2"/>
        <v>8.0593096202263848E-3</v>
      </c>
      <c r="Q12" s="320">
        <v>15.972051973522923</v>
      </c>
      <c r="R12" s="320">
        <v>16.293229420360447</v>
      </c>
      <c r="S12" s="41">
        <f t="shared" si="3"/>
        <v>2.0108715359175244E-2</v>
      </c>
      <c r="T12" s="319">
        <v>14.082552896288588</v>
      </c>
      <c r="U12" s="319">
        <v>14.891222805701425</v>
      </c>
      <c r="V12" s="11">
        <f>U12/T12-1</f>
        <v>5.7423530759537211E-2</v>
      </c>
    </row>
    <row r="13" spans="3:22" ht="15" customHeight="1">
      <c r="C13" s="208" t="s">
        <v>399</v>
      </c>
      <c r="D13" s="319">
        <v>15.7037576198708</v>
      </c>
      <c r="E13" s="319">
        <v>17.026117026117028</v>
      </c>
      <c r="F13" s="319">
        <v>16.527120495085548</v>
      </c>
      <c r="G13" s="319">
        <v>16.192122259619758</v>
      </c>
      <c r="H13" s="11">
        <f t="shared" si="5"/>
        <v>8.4206559872840758E-2</v>
      </c>
      <c r="I13" s="11">
        <f t="shared" si="5"/>
        <v>-2.9307711809219317E-2</v>
      </c>
      <c r="J13" s="11">
        <f t="shared" si="5"/>
        <v>-2.0269606890408021E-2</v>
      </c>
      <c r="K13" s="320">
        <v>14.373409192992963</v>
      </c>
      <c r="L13" s="320">
        <v>14.105263157894736</v>
      </c>
      <c r="M13" s="41">
        <f t="shared" si="1"/>
        <v>-1.8655701754386023E-2</v>
      </c>
      <c r="N13" s="320">
        <v>16.171555885629409</v>
      </c>
      <c r="O13" s="320">
        <v>15.709802473693927</v>
      </c>
      <c r="P13" s="41">
        <f t="shared" si="2"/>
        <v>-2.8553431420028863E-2</v>
      </c>
      <c r="Q13" s="320">
        <v>17.607526881720432</v>
      </c>
      <c r="R13" s="320">
        <v>17.170980678089684</v>
      </c>
      <c r="S13" s="41">
        <f t="shared" si="3"/>
        <v>-2.4793158435211904E-2</v>
      </c>
      <c r="T13" s="319">
        <v>13.340263340263339</v>
      </c>
      <c r="U13" s="319">
        <v>14.573991031390134</v>
      </c>
      <c r="V13" s="11">
        <f>U13/T13-1</f>
        <v>9.2481509521868288E-2</v>
      </c>
    </row>
    <row r="14" spans="3:22" ht="15" customHeight="1">
      <c r="C14" s="208" t="s">
        <v>400</v>
      </c>
      <c r="D14" s="319">
        <v>13.9</v>
      </c>
      <c r="E14" s="319">
        <v>14.963636363636363</v>
      </c>
      <c r="F14" s="319">
        <v>14.809090909090909</v>
      </c>
      <c r="G14" s="319">
        <v>15.145454545454545</v>
      </c>
      <c r="H14" s="11">
        <f t="shared" si="5"/>
        <v>7.6520601700457824E-2</v>
      </c>
      <c r="I14" s="11">
        <f t="shared" si="5"/>
        <v>-1.0328068043742422E-2</v>
      </c>
      <c r="J14" s="11">
        <f t="shared" si="5"/>
        <v>2.2713321055862545E-2</v>
      </c>
      <c r="K14" s="320">
        <v>14.095665171898355</v>
      </c>
      <c r="L14" s="320">
        <v>13.710767382489863</v>
      </c>
      <c r="M14" s="41">
        <f t="shared" si="1"/>
        <v>-2.7306110404483719E-2</v>
      </c>
      <c r="N14" s="320">
        <v>14.94807121661721</v>
      </c>
      <c r="O14" s="320">
        <v>13.737783514659782</v>
      </c>
      <c r="P14" s="41">
        <f t="shared" si="2"/>
        <v>-8.0966145024248815E-2</v>
      </c>
      <c r="Q14" s="320">
        <v>15.305748809959722</v>
      </c>
      <c r="R14" s="320">
        <v>14.82695810564663</v>
      </c>
      <c r="S14" s="41">
        <f t="shared" si="3"/>
        <v>-3.1281756303326635E-2</v>
      </c>
      <c r="T14" s="319">
        <v>13.667820069204152</v>
      </c>
      <c r="U14" s="319">
        <v>14.162929745889388</v>
      </c>
      <c r="V14" s="11">
        <f>U14/T14-1</f>
        <v>3.6224480142286852E-2</v>
      </c>
    </row>
    <row r="15" spans="3:22" ht="15" customHeight="1">
      <c r="C15" s="208" t="s">
        <v>401</v>
      </c>
      <c r="D15" s="319">
        <v>10.147314484399301</v>
      </c>
      <c r="E15" s="319">
        <v>11.465084436330443</v>
      </c>
      <c r="F15" s="319">
        <v>10.752196193265007</v>
      </c>
      <c r="G15" s="319">
        <v>10.812047972168818</v>
      </c>
      <c r="H15" s="11">
        <f t="shared" si="5"/>
        <v>0.12986391167407985</v>
      </c>
      <c r="I15" s="11">
        <f t="shared" si="5"/>
        <v>-6.2179066104951053E-2</v>
      </c>
      <c r="J15" s="11">
        <f t="shared" si="5"/>
        <v>5.5664701264752647E-3</v>
      </c>
      <c r="K15" s="320">
        <v>9.9248120300751879</v>
      </c>
      <c r="L15" s="320">
        <v>9.4892716832880026</v>
      </c>
      <c r="M15" s="41">
        <f t="shared" si="1"/>
        <v>-4.3883989486890651E-2</v>
      </c>
      <c r="N15" s="320">
        <v>11.059219129460116</v>
      </c>
      <c r="O15" s="320">
        <v>10.639880952380953</v>
      </c>
      <c r="P15" s="41">
        <f t="shared" si="2"/>
        <v>-3.7917521315958824E-2</v>
      </c>
      <c r="Q15" s="320">
        <v>11.58814122278263</v>
      </c>
      <c r="R15" s="320">
        <v>11.349167482859942</v>
      </c>
      <c r="S15" s="41">
        <f t="shared" si="3"/>
        <v>-2.0622266792266752E-2</v>
      </c>
      <c r="T15" s="319">
        <v>9.9825479930191978</v>
      </c>
      <c r="U15" s="319">
        <v>8.8379089883414821</v>
      </c>
      <c r="V15" s="11">
        <f>U15/T15-1</f>
        <v>-0.11466401218187605</v>
      </c>
    </row>
    <row r="16" spans="3:22" ht="15" customHeight="1">
      <c r="C16" s="324" t="s">
        <v>402</v>
      </c>
      <c r="D16" s="319">
        <v>0</v>
      </c>
      <c r="E16" s="319">
        <v>0</v>
      </c>
      <c r="F16" s="319">
        <v>0</v>
      </c>
      <c r="G16" s="319">
        <v>0</v>
      </c>
      <c r="H16" s="11" t="str">
        <f>IFERROR(E16/D16-1,"-")</f>
        <v>-</v>
      </c>
      <c r="I16" s="11" t="str">
        <f>IFERROR(F16/E16-1,"-")</f>
        <v>-</v>
      </c>
      <c r="J16" s="11" t="str">
        <f>IFERROR(G16/F16-1,"-")</f>
        <v>-</v>
      </c>
      <c r="K16" s="320">
        <v>0</v>
      </c>
      <c r="L16" s="320">
        <v>0</v>
      </c>
      <c r="M16" s="41" t="e">
        <f t="shared" si="1"/>
        <v>#DIV/0!</v>
      </c>
      <c r="N16" s="320">
        <v>0</v>
      </c>
      <c r="O16" s="320">
        <v>0</v>
      </c>
      <c r="P16" s="41" t="e">
        <f t="shared" si="2"/>
        <v>#DIV/0!</v>
      </c>
      <c r="Q16" s="320">
        <v>0</v>
      </c>
      <c r="R16" s="320">
        <v>0</v>
      </c>
      <c r="S16" s="41" t="e">
        <f t="shared" si="3"/>
        <v>#DIV/0!</v>
      </c>
      <c r="T16" s="319">
        <v>0</v>
      </c>
      <c r="U16" s="319">
        <v>8.3707025411061284</v>
      </c>
      <c r="V16" s="11" t="str">
        <f>IFERROR(U16/T16-1,"-")</f>
        <v>-</v>
      </c>
    </row>
    <row r="17" spans="3:22" ht="15" customHeight="1">
      <c r="C17" s="208" t="s">
        <v>403</v>
      </c>
      <c r="D17" s="319">
        <v>10.246386035094099</v>
      </c>
      <c r="E17" s="319">
        <v>10.538279687215857</v>
      </c>
      <c r="F17" s="319">
        <v>10.536363636363637</v>
      </c>
      <c r="G17" s="319">
        <v>10.737339758159832</v>
      </c>
      <c r="H17" s="11">
        <f t="shared" ref="H17:J19" si="6">E17/D17-1</f>
        <v>2.8487473644074557E-2</v>
      </c>
      <c r="I17" s="11">
        <f t="shared" si="6"/>
        <v>-1.8181818181806086E-4</v>
      </c>
      <c r="J17" s="11">
        <f t="shared" si="6"/>
        <v>1.9074524070389565E-2</v>
      </c>
      <c r="K17" s="320">
        <v>8.6859022275377491</v>
      </c>
      <c r="L17" s="320">
        <v>8.3959146890958252</v>
      </c>
      <c r="M17" s="41">
        <f t="shared" si="1"/>
        <v>-3.3386000768296564E-2</v>
      </c>
      <c r="N17" s="320">
        <v>9.8850148367952517</v>
      </c>
      <c r="O17" s="320">
        <v>9.7381040206565839</v>
      </c>
      <c r="P17" s="41">
        <f t="shared" si="2"/>
        <v>-1.4861972244271993E-2</v>
      </c>
      <c r="Q17" s="320">
        <v>11.546442084706456</v>
      </c>
      <c r="R17" s="320">
        <v>11.598251153752733</v>
      </c>
      <c r="S17" s="41">
        <f t="shared" si="3"/>
        <v>4.487015884737211E-3</v>
      </c>
      <c r="T17" s="319">
        <v>8.2006920415224922</v>
      </c>
      <c r="U17" s="319">
        <v>7.3991031390134525</v>
      </c>
      <c r="V17" s="11">
        <f>U17/T17-1</f>
        <v>-9.7746494862916644E-2</v>
      </c>
    </row>
    <row r="18" spans="3:22" ht="15" customHeight="1">
      <c r="C18" s="208" t="s">
        <v>404</v>
      </c>
      <c r="D18" s="319">
        <v>6.9551777434312196</v>
      </c>
      <c r="E18" s="319">
        <v>7.4461314664969542</v>
      </c>
      <c r="F18" s="319">
        <v>7.4909090909090912</v>
      </c>
      <c r="G18" s="319">
        <v>7.7181818181818178</v>
      </c>
      <c r="H18" s="11">
        <f t="shared" si="6"/>
        <v>7.058823529411784E-2</v>
      </c>
      <c r="I18" s="11">
        <f t="shared" si="6"/>
        <v>6.0135420135420947E-3</v>
      </c>
      <c r="J18" s="11">
        <f t="shared" si="6"/>
        <v>3.0339805825242649E-2</v>
      </c>
      <c r="K18" s="320">
        <v>7.2047832585949179</v>
      </c>
      <c r="L18" s="320">
        <v>7.8239975972368221</v>
      </c>
      <c r="M18" s="41">
        <f t="shared" si="1"/>
        <v>8.5944894720214604E-2</v>
      </c>
      <c r="N18" s="320">
        <v>7.8635014836795252</v>
      </c>
      <c r="O18" s="320">
        <v>7.6341508390189929</v>
      </c>
      <c r="P18" s="41">
        <f t="shared" si="2"/>
        <v>-2.9166478207773294E-2</v>
      </c>
      <c r="Q18" s="320">
        <v>7.4942023678750154</v>
      </c>
      <c r="R18" s="320">
        <v>7.795992714025501</v>
      </c>
      <c r="S18" s="41">
        <f t="shared" si="3"/>
        <v>4.026984211744189E-2</v>
      </c>
      <c r="T18" s="319">
        <v>7.9584775086505193</v>
      </c>
      <c r="U18" s="319">
        <v>7.1375186846038865</v>
      </c>
      <c r="V18" s="11">
        <f>U18/T18-1</f>
        <v>-0.10315526093455518</v>
      </c>
    </row>
    <row r="19" spans="3:22" ht="15" customHeight="1">
      <c r="C19" s="208" t="s">
        <v>405</v>
      </c>
      <c r="D19" s="319">
        <v>4.0727272727272696</v>
      </c>
      <c r="E19" s="319">
        <v>4.2454545454545451</v>
      </c>
      <c r="F19" s="319">
        <v>2.9090909090909092</v>
      </c>
      <c r="G19" s="319">
        <v>0</v>
      </c>
      <c r="H19" s="11">
        <f t="shared" si="6"/>
        <v>4.2410714285715079E-2</v>
      </c>
      <c r="I19" s="11">
        <f t="shared" si="6"/>
        <v>-0.31477516059957167</v>
      </c>
      <c r="J19" s="11">
        <f t="shared" si="6"/>
        <v>-1</v>
      </c>
      <c r="K19" s="320">
        <v>4.0358744394618835</v>
      </c>
      <c r="L19" s="320">
        <v>2.0123141612854782</v>
      </c>
      <c r="M19" s="41">
        <f t="shared" si="1"/>
        <v>-0.5013932689259315</v>
      </c>
      <c r="N19" s="320">
        <v>3.7091988130563798</v>
      </c>
      <c r="O19" s="320">
        <v>2.1390374331550803</v>
      </c>
      <c r="P19" s="41">
        <f t="shared" si="2"/>
        <v>-0.42331550802139029</v>
      </c>
      <c r="Q19" s="320">
        <v>3.307701696570243</v>
      </c>
      <c r="R19" s="320">
        <v>0</v>
      </c>
      <c r="S19" s="41">
        <f t="shared" si="3"/>
        <v>-1</v>
      </c>
      <c r="T19" s="319">
        <v>0</v>
      </c>
      <c r="U19" s="319">
        <v>0</v>
      </c>
      <c r="V19" s="11" t="str">
        <f>IFERROR(U19/T19-1,"-")</f>
        <v>-</v>
      </c>
    </row>
    <row r="20" spans="3:22" ht="15" customHeight="1">
      <c r="C20" s="209" t="s">
        <v>406</v>
      </c>
      <c r="D20" s="210">
        <v>33.736363636363599</v>
      </c>
      <c r="E20" s="210">
        <v>30.236363636363638</v>
      </c>
      <c r="F20" s="210">
        <v>40.436363636363637</v>
      </c>
      <c r="G20" s="210">
        <v>37.136363636363633</v>
      </c>
      <c r="H20" s="249">
        <f t="shared" si="0"/>
        <v>-0.10374562112637997</v>
      </c>
      <c r="I20" s="249">
        <f t="shared" si="0"/>
        <v>0.3373421527360192</v>
      </c>
      <c r="J20" s="249">
        <f t="shared" si="0"/>
        <v>-8.1609712230215958E-2</v>
      </c>
      <c r="K20" s="318">
        <v>38.071748878923763</v>
      </c>
      <c r="L20" s="318">
        <v>44.120738849677132</v>
      </c>
      <c r="M20" s="290">
        <f t="shared" si="1"/>
        <v>0.1588839532954065</v>
      </c>
      <c r="N20" s="318">
        <v>39.929525222551931</v>
      </c>
      <c r="O20" s="318">
        <v>41.63747003503596</v>
      </c>
      <c r="P20" s="290">
        <f t="shared" si="2"/>
        <v>4.2773982484504813E-2</v>
      </c>
      <c r="Q20" s="318">
        <v>38.630538264372028</v>
      </c>
      <c r="R20" s="318">
        <v>37.547055251973283</v>
      </c>
      <c r="S20" s="290">
        <f t="shared" si="3"/>
        <v>-2.8047318548445221E-2</v>
      </c>
      <c r="T20" s="210">
        <v>43.840830449826989</v>
      </c>
      <c r="U20" s="210">
        <v>37.892376681614351</v>
      </c>
      <c r="V20" s="249">
        <f t="shared" ref="V20:V21" si="7">U20/T20-1</f>
        <v>-0.13568296282663395</v>
      </c>
    </row>
    <row r="21" spans="3:22" ht="15" customHeight="1">
      <c r="C21" s="252" t="s">
        <v>136</v>
      </c>
      <c r="D21" s="322">
        <v>11.0363636363636</v>
      </c>
      <c r="E21" s="322">
        <v>13.209090909090909</v>
      </c>
      <c r="F21" s="322">
        <v>4.6090909090909093</v>
      </c>
      <c r="G21" s="322">
        <v>8.0909090909090917</v>
      </c>
      <c r="H21" s="288">
        <f t="shared" si="0"/>
        <v>0.19686985172982285</v>
      </c>
      <c r="I21" s="288">
        <f t="shared" si="0"/>
        <v>-0.65106675843083273</v>
      </c>
      <c r="J21" s="288">
        <f t="shared" si="0"/>
        <v>0.75542406311637089</v>
      </c>
      <c r="K21" s="318">
        <v>9.9850523168908811</v>
      </c>
      <c r="L21" s="318">
        <v>3.7693347349451871</v>
      </c>
      <c r="M21" s="290">
        <f t="shared" si="1"/>
        <v>-0.62250225483857324</v>
      </c>
      <c r="N21" s="318">
        <v>6.3241839762611276</v>
      </c>
      <c r="O21" s="318">
        <v>4.4993546007744794</v>
      </c>
      <c r="P21" s="290">
        <f t="shared" si="2"/>
        <v>-0.28854780037020544</v>
      </c>
      <c r="Q21" s="318">
        <v>5.2117661418283898</v>
      </c>
      <c r="R21" s="318">
        <v>6.4116575591985425</v>
      </c>
      <c r="S21" s="290">
        <f t="shared" si="3"/>
        <v>0.23022740942654951</v>
      </c>
      <c r="T21" s="322">
        <v>3.3564013840830449</v>
      </c>
      <c r="U21" s="322">
        <v>8.2212257100149468</v>
      </c>
      <c r="V21" s="288">
        <f t="shared" si="7"/>
        <v>1.4494167321590923</v>
      </c>
    </row>
    <row r="22" spans="3:22" ht="33.75" customHeight="1">
      <c r="C22" s="409" t="s">
        <v>407</v>
      </c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</row>
    <row r="23" spans="3:22">
      <c r="Q23"/>
    </row>
    <row r="24" spans="3:22">
      <c r="Q24"/>
    </row>
    <row r="25" spans="3:22">
      <c r="D25" s="304"/>
      <c r="E25" s="304"/>
      <c r="F25" s="304"/>
      <c r="G25" s="304"/>
      <c r="H25" s="304"/>
      <c r="I25" s="304"/>
      <c r="J25" s="304"/>
      <c r="K25" s="304"/>
      <c r="L25" s="304"/>
      <c r="Q25"/>
    </row>
    <row r="26" spans="3:22">
      <c r="D26" s="304"/>
      <c r="E26" s="304"/>
      <c r="F26" s="304"/>
      <c r="G26" s="304"/>
      <c r="H26" s="304"/>
      <c r="I26" s="304"/>
      <c r="J26" s="304"/>
      <c r="K26" s="304"/>
      <c r="L26" s="304"/>
      <c r="Q26"/>
    </row>
    <row r="27" spans="3:22">
      <c r="D27" s="304"/>
      <c r="E27" s="304"/>
      <c r="F27" s="304"/>
      <c r="G27" s="304"/>
      <c r="H27" s="304"/>
      <c r="I27" s="304"/>
      <c r="J27" s="304"/>
      <c r="K27" s="304"/>
      <c r="L27" s="304"/>
      <c r="Q27"/>
    </row>
    <row r="28" spans="3:22">
      <c r="D28" s="304"/>
      <c r="E28" s="304"/>
      <c r="F28" s="304"/>
      <c r="G28" s="304"/>
      <c r="H28" s="304"/>
      <c r="I28" s="304"/>
      <c r="J28" s="304"/>
      <c r="K28" s="304"/>
      <c r="L28" s="304"/>
      <c r="Q28"/>
    </row>
    <row r="29" spans="3:22">
      <c r="D29" s="304"/>
      <c r="E29" s="304"/>
      <c r="F29" s="304"/>
      <c r="G29" s="304"/>
      <c r="H29" s="304"/>
      <c r="I29" s="304"/>
      <c r="J29" s="304"/>
      <c r="K29" s="304"/>
      <c r="L29" s="304"/>
      <c r="Q29"/>
    </row>
    <row r="30" spans="3:22">
      <c r="D30" s="304"/>
      <c r="E30" s="304"/>
      <c r="F30" s="304"/>
      <c r="G30" s="304"/>
      <c r="H30" s="304"/>
      <c r="I30" s="304"/>
      <c r="J30" s="304"/>
      <c r="K30" s="304"/>
      <c r="L30" s="304"/>
      <c r="Q30"/>
    </row>
    <row r="31" spans="3:22" ht="15.75" customHeight="1">
      <c r="D31" s="304"/>
      <c r="E31" s="304"/>
      <c r="F31" s="304"/>
      <c r="G31" s="304"/>
      <c r="H31" s="304"/>
      <c r="I31" s="304"/>
      <c r="J31" s="304"/>
      <c r="K31" s="304"/>
      <c r="L31" s="304"/>
      <c r="Q31"/>
    </row>
    <row r="32" spans="3:22">
      <c r="D32" s="304"/>
      <c r="E32" s="304"/>
      <c r="F32" s="304"/>
      <c r="G32" s="304"/>
      <c r="H32" s="304"/>
      <c r="I32" s="304"/>
      <c r="J32" s="304"/>
      <c r="K32" s="304"/>
      <c r="L32" s="304"/>
      <c r="Q32"/>
    </row>
    <row r="33" spans="4:17">
      <c r="D33" s="304"/>
      <c r="E33" s="304"/>
      <c r="F33" s="304"/>
      <c r="G33" s="304"/>
      <c r="H33" s="304"/>
      <c r="I33" s="304"/>
      <c r="J33" s="304"/>
      <c r="K33" s="304"/>
      <c r="L33" s="304"/>
      <c r="Q33"/>
    </row>
    <row r="34" spans="4:17">
      <c r="D34" s="304"/>
      <c r="E34" s="304"/>
      <c r="F34" s="304"/>
      <c r="G34" s="304"/>
      <c r="H34" s="304"/>
      <c r="I34" s="304"/>
      <c r="J34" s="304"/>
      <c r="K34" s="304"/>
      <c r="L34" s="304"/>
      <c r="Q34"/>
    </row>
    <row r="35" spans="4:17">
      <c r="D35" s="304"/>
      <c r="E35" s="304"/>
      <c r="F35" s="304"/>
      <c r="G35" s="304"/>
      <c r="H35" s="304"/>
      <c r="I35" s="304"/>
      <c r="J35" s="304"/>
      <c r="K35" s="304"/>
      <c r="L35" s="304"/>
      <c r="Q35"/>
    </row>
    <row r="36" spans="4:17">
      <c r="D36" s="304"/>
      <c r="E36" s="304"/>
      <c r="Q36"/>
    </row>
    <row r="37" spans="4:17">
      <c r="D37" s="304"/>
      <c r="E37" s="304"/>
      <c r="Q37"/>
    </row>
    <row r="38" spans="4:17">
      <c r="F38" s="304"/>
      <c r="G38" s="304"/>
      <c r="H38" s="304"/>
      <c r="I38" s="304"/>
      <c r="J38" s="304"/>
      <c r="K38" s="304"/>
      <c r="L38" s="304"/>
      <c r="Q38"/>
    </row>
    <row r="39" spans="4:17">
      <c r="F39" s="304"/>
      <c r="G39" s="304"/>
      <c r="H39" s="304"/>
      <c r="I39" s="304"/>
      <c r="J39" s="304"/>
      <c r="K39" s="304"/>
      <c r="L39" s="304"/>
      <c r="Q39"/>
    </row>
    <row r="40" spans="4:17">
      <c r="Q40"/>
    </row>
    <row r="41" spans="4:17">
      <c r="Q41"/>
    </row>
    <row r="42" spans="4:17">
      <c r="Q42"/>
    </row>
    <row r="43" spans="4:17">
      <c r="Q43"/>
    </row>
    <row r="44" spans="4:17">
      <c r="Q44"/>
    </row>
    <row r="45" spans="4:17">
      <c r="Q45"/>
    </row>
    <row r="46" spans="4:17">
      <c r="Q46"/>
    </row>
    <row r="47" spans="4:17">
      <c r="Q47"/>
    </row>
    <row r="48" spans="4:17">
      <c r="Q48"/>
    </row>
    <row r="49" spans="17:17">
      <c r="Q49"/>
    </row>
    <row r="50" spans="17:17">
      <c r="Q50"/>
    </row>
    <row r="51" spans="17:17">
      <c r="Q51"/>
    </row>
    <row r="52" spans="17:17">
      <c r="Q52"/>
    </row>
    <row r="53" spans="17:17">
      <c r="Q53"/>
    </row>
    <row r="54" spans="17:17">
      <c r="Q54"/>
    </row>
    <row r="55" spans="17:17">
      <c r="Q55"/>
    </row>
    <row r="56" spans="17:17">
      <c r="Q56"/>
    </row>
    <row r="57" spans="17:17">
      <c r="Q57"/>
    </row>
    <row r="58" spans="17:17">
      <c r="Q58"/>
    </row>
    <row r="59" spans="17:17">
      <c r="Q59"/>
    </row>
    <row r="60" spans="17:17">
      <c r="Q60"/>
    </row>
  </sheetData>
  <mergeCells count="2">
    <mergeCell ref="C3:V3"/>
    <mergeCell ref="C22:V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1.42578125" hidden="1" customWidth="1"/>
    <col min="13" max="13" width="12.140625" hidden="1" customWidth="1"/>
    <col min="14" max="16" width="11.42578125" hidden="1" customWidth="1"/>
    <col min="17" max="19" width="12.28515625" hidden="1" customWidth="1"/>
    <col min="20" max="21" width="13.85546875" bestFit="1" customWidth="1"/>
    <col min="22" max="22" width="9" bestFit="1" customWidth="1"/>
    <col min="23" max="23" width="20.42578125" customWidth="1"/>
    <col min="24" max="24" width="17.5703125" customWidth="1"/>
    <col min="25" max="25" width="21.42578125" customWidth="1"/>
    <col min="26" max="26" width="18.85546875" customWidth="1"/>
    <col min="27" max="27" width="11.42578125" customWidth="1"/>
    <col min="28" max="28" width="21.7109375" customWidth="1"/>
    <col min="29" max="29" width="20.7109375" customWidth="1"/>
    <col min="30" max="30" width="19.5703125" customWidth="1"/>
    <col min="31" max="31" width="21" customWidth="1"/>
    <col min="32" max="32" width="18.140625" customWidth="1"/>
    <col min="33" max="33" width="25.42578125" bestFit="1" customWidth="1"/>
    <col min="34" max="34" width="19" customWidth="1"/>
    <col min="35" max="35" width="19.85546875" customWidth="1"/>
    <col min="36" max="36" width="20.42578125" customWidth="1"/>
    <col min="37" max="37" width="17.5703125" customWidth="1"/>
    <col min="38" max="38" width="21.42578125" customWidth="1"/>
    <col min="39" max="39" width="18.85546875" bestFit="1" customWidth="1"/>
    <col min="40" max="40" width="27.5703125" bestFit="1" customWidth="1"/>
    <col min="41" max="41" width="19.85546875" bestFit="1" customWidth="1"/>
  </cols>
  <sheetData>
    <row r="2" spans="3:22" ht="32.25" customHeight="1"/>
    <row r="3" spans="3:22" ht="36" customHeight="1">
      <c r="C3" s="449" t="s">
        <v>408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</row>
    <row r="4" spans="3:22" ht="14.2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380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 s="7" t="s">
        <v>52</v>
      </c>
      <c r="U4" s="7" t="s">
        <v>1</v>
      </c>
      <c r="V4" s="8" t="s">
        <v>108</v>
      </c>
    </row>
    <row r="5" spans="3:22" ht="15" customHeight="1">
      <c r="C5" s="215" t="s">
        <v>90</v>
      </c>
      <c r="D5" s="10">
        <v>78.915135608048999</v>
      </c>
      <c r="E5" s="10">
        <v>82.62779552715655</v>
      </c>
      <c r="F5" s="10">
        <v>79.437812860993461</v>
      </c>
      <c r="G5" s="10">
        <v>81.500392772977222</v>
      </c>
      <c r="H5" s="11">
        <f t="shared" ref="H5:J23" si="0">E5/D5-1</f>
        <v>4.7046233786473657E-2</v>
      </c>
      <c r="I5" s="11">
        <f t="shared" si="0"/>
        <v>-3.8606653436792593E-2</v>
      </c>
      <c r="J5" s="11">
        <f t="shared" si="0"/>
        <v>2.5964711737381574E-2</v>
      </c>
      <c r="K5" s="218">
        <v>76.758682101513799</v>
      </c>
      <c r="L5" s="218">
        <v>76.571920757967263</v>
      </c>
      <c r="M5" s="77">
        <f t="shared" ref="M5:M23" si="1">L5/K5-1</f>
        <v>-2.4330973178974258E-3</v>
      </c>
      <c r="N5" s="218">
        <v>75.733333333333334</v>
      </c>
      <c r="O5" s="218">
        <v>78.571428571428569</v>
      </c>
      <c r="P5" s="77">
        <f t="shared" ref="P5:P23" si="2">O5/N5-1</f>
        <v>3.7474849094567331E-2</v>
      </c>
      <c r="Q5" s="218">
        <v>79.690431519699814</v>
      </c>
      <c r="R5" s="218">
        <v>81.417979610750692</v>
      </c>
      <c r="S5" s="77">
        <f t="shared" ref="S5:S23" si="3">R5/Q5-1</f>
        <v>2.1678237375635456E-2</v>
      </c>
      <c r="T5" s="10">
        <v>74.407582938388629</v>
      </c>
      <c r="U5" s="10">
        <v>79.259259259259252</v>
      </c>
      <c r="V5" s="77">
        <f t="shared" ref="V5:V23" si="4">U5/T5-1</f>
        <v>6.5204057560745321E-2</v>
      </c>
    </row>
    <row r="6" spans="3:22" ht="15" customHeight="1">
      <c r="C6" s="215" t="s">
        <v>87</v>
      </c>
      <c r="D6" s="10">
        <v>100</v>
      </c>
      <c r="E6" s="10">
        <v>84.025695931477514</v>
      </c>
      <c r="F6" s="10">
        <v>81.036610448375157</v>
      </c>
      <c r="G6" s="10">
        <v>82.941903584672431</v>
      </c>
      <c r="H6" s="11">
        <f t="shared" si="0"/>
        <v>-0.15974304068522482</v>
      </c>
      <c r="I6" s="11">
        <f t="shared" si="0"/>
        <v>-3.5573468924791074E-2</v>
      </c>
      <c r="J6" s="11">
        <f t="shared" si="0"/>
        <v>2.3511510732683538E-2</v>
      </c>
      <c r="K6" s="218">
        <v>78.905472636815915</v>
      </c>
      <c r="L6" s="218">
        <v>78.070973612374885</v>
      </c>
      <c r="M6" s="77">
        <f t="shared" si="1"/>
        <v>-1.0575933411894556E-2</v>
      </c>
      <c r="N6" s="218">
        <v>77.52918287937743</v>
      </c>
      <c r="O6" s="218">
        <v>79.821428571428569</v>
      </c>
      <c r="P6" s="77">
        <f t="shared" si="2"/>
        <v>2.9566230507259261E-2</v>
      </c>
      <c r="Q6" s="218">
        <v>81.215469613259671</v>
      </c>
      <c r="R6" s="218">
        <v>82.775351770984955</v>
      </c>
      <c r="S6" s="77">
        <f t="shared" si="3"/>
        <v>1.9206712282195726E-2</v>
      </c>
      <c r="T6" s="10">
        <v>76.059850374064837</v>
      </c>
      <c r="U6" s="10">
        <v>81.11702127659575</v>
      </c>
      <c r="V6" s="77">
        <f t="shared" si="4"/>
        <v>6.6489361702127825E-2</v>
      </c>
    </row>
    <row r="7" spans="3:22" ht="15" customHeight="1">
      <c r="C7" s="215" t="s">
        <v>91</v>
      </c>
      <c r="D7" s="10">
        <v>100</v>
      </c>
      <c r="E7" s="10">
        <v>63.31360946745562</v>
      </c>
      <c r="F7" s="10">
        <v>56.024096385542165</v>
      </c>
      <c r="G7" s="10">
        <v>52.100840336134453</v>
      </c>
      <c r="H7" s="11">
        <f t="shared" si="0"/>
        <v>-0.36686390532544377</v>
      </c>
      <c r="I7" s="11">
        <f t="shared" si="0"/>
        <v>-0.11513343091994144</v>
      </c>
      <c r="J7" s="11">
        <f t="shared" si="0"/>
        <v>-7.0028011204481766E-2</v>
      </c>
      <c r="K7" s="218">
        <v>58.474576271186443</v>
      </c>
      <c r="L7" s="218">
        <v>50</v>
      </c>
      <c r="M7" s="77">
        <f t="shared" si="1"/>
        <v>-0.14492753623188415</v>
      </c>
      <c r="N7" s="218">
        <v>56.701030927835049</v>
      </c>
      <c r="O7" s="218">
        <v>53.571428571428569</v>
      </c>
      <c r="P7" s="77">
        <f t="shared" si="2"/>
        <v>-5.5194805194805241E-2</v>
      </c>
      <c r="Q7" s="218">
        <v>58.156028368794324</v>
      </c>
      <c r="R7" s="218">
        <v>52.577319587628864</v>
      </c>
      <c r="S7" s="77">
        <f t="shared" si="3"/>
        <v>-9.5926577822479264E-2</v>
      </c>
      <c r="T7" s="10">
        <v>42.857142857142854</v>
      </c>
      <c r="U7" s="10">
        <v>55.172413793103445</v>
      </c>
      <c r="V7" s="77">
        <f t="shared" si="4"/>
        <v>0.28735632183908044</v>
      </c>
    </row>
    <row r="8" spans="3:22" ht="15" customHeight="1">
      <c r="C8" s="215" t="s">
        <v>86</v>
      </c>
      <c r="D8" s="10">
        <v>75.757575757575808</v>
      </c>
      <c r="E8" s="10">
        <v>80.188679245283012</v>
      </c>
      <c r="F8" s="10">
        <v>80.769230769230774</v>
      </c>
      <c r="G8" s="10">
        <v>79.55801104972376</v>
      </c>
      <c r="H8" s="11">
        <f t="shared" si="0"/>
        <v>5.8490566037735059E-2</v>
      </c>
      <c r="I8" s="11">
        <f t="shared" si="0"/>
        <v>7.2398190045250832E-3</v>
      </c>
      <c r="J8" s="11">
        <f t="shared" si="0"/>
        <v>-1.4996053670086829E-2</v>
      </c>
      <c r="K8" s="218">
        <v>72.268907563025209</v>
      </c>
      <c r="L8" s="218">
        <v>85.555555555555557</v>
      </c>
      <c r="M8" s="77">
        <f t="shared" si="1"/>
        <v>0.18385012919896648</v>
      </c>
      <c r="N8" s="218">
        <v>76.344086021505376</v>
      </c>
      <c r="O8" s="218">
        <v>79.310344827586206</v>
      </c>
      <c r="P8" s="77">
        <f t="shared" si="2"/>
        <v>3.8853812530354581E-2</v>
      </c>
      <c r="Q8" s="218">
        <v>78.082191780821915</v>
      </c>
      <c r="R8" s="218">
        <v>79.699248120300751</v>
      </c>
      <c r="S8" s="77">
        <f t="shared" si="3"/>
        <v>2.0709668909114853E-2</v>
      </c>
      <c r="T8" s="10">
        <v>82.5</v>
      </c>
      <c r="U8" s="10">
        <v>81.481481481481481</v>
      </c>
      <c r="V8" s="77">
        <f t="shared" si="4"/>
        <v>-1.2345679012345734E-2</v>
      </c>
    </row>
    <row r="9" spans="3:22" ht="15" customHeight="1">
      <c r="C9" s="215" t="s">
        <v>79</v>
      </c>
      <c r="D9" s="10">
        <v>78.562577447335798</v>
      </c>
      <c r="E9" s="10">
        <v>78.972935461485079</v>
      </c>
      <c r="F9" s="10">
        <v>78.820960698689959</v>
      </c>
      <c r="G9" s="10">
        <v>78.359264497878357</v>
      </c>
      <c r="H9" s="11">
        <f t="shared" si="0"/>
        <v>5.2233267731620625E-3</v>
      </c>
      <c r="I9" s="11">
        <f t="shared" si="0"/>
        <v>-1.924390449804636E-3</v>
      </c>
      <c r="J9" s="11">
        <f t="shared" si="0"/>
        <v>-5.857530747138906E-3</v>
      </c>
      <c r="K9" s="218">
        <v>76.637554585152841</v>
      </c>
      <c r="L9" s="218">
        <v>78.158458244111344</v>
      </c>
      <c r="M9" s="77">
        <f t="shared" si="1"/>
        <v>1.9845409567036842E-2</v>
      </c>
      <c r="N9" s="218">
        <v>78.028169014084511</v>
      </c>
      <c r="O9" s="218">
        <v>78.393351800554015</v>
      </c>
      <c r="P9" s="77">
        <f t="shared" si="2"/>
        <v>4.680140404212052E-3</v>
      </c>
      <c r="Q9" s="218">
        <v>79.08163265306122</v>
      </c>
      <c r="R9" s="218">
        <v>79.22465208747515</v>
      </c>
      <c r="S9" s="77">
        <f t="shared" si="3"/>
        <v>1.808503815814877E-3</v>
      </c>
      <c r="T9" s="10">
        <v>78.696741854636585</v>
      </c>
      <c r="U9" s="10">
        <v>84.073107049608353</v>
      </c>
      <c r="V9" s="77">
        <f t="shared" si="4"/>
        <v>6.8317506776870651E-2</v>
      </c>
    </row>
    <row r="10" spans="3:22" ht="15" customHeight="1">
      <c r="C10" s="226" t="s">
        <v>78</v>
      </c>
      <c r="D10" s="90">
        <v>79.352226720647792</v>
      </c>
      <c r="E10" s="90">
        <v>75.708502024291505</v>
      </c>
      <c r="F10" s="90">
        <v>77.254901960784309</v>
      </c>
      <c r="G10" s="90">
        <v>77.30263157894737</v>
      </c>
      <c r="H10" s="11">
        <f t="shared" si="0"/>
        <v>-4.5918367346938882E-2</v>
      </c>
      <c r="I10" s="11">
        <f t="shared" si="0"/>
        <v>2.0425710391108076E-2</v>
      </c>
      <c r="J10" s="11">
        <f t="shared" si="0"/>
        <v>6.1781993053711126E-4</v>
      </c>
      <c r="K10" s="225">
        <v>72.781065088757401</v>
      </c>
      <c r="L10" s="225">
        <v>71.875</v>
      </c>
      <c r="M10" s="77">
        <f t="shared" si="1"/>
        <v>-1.2449186991870032E-2</v>
      </c>
      <c r="N10" s="225">
        <v>77.852348993288587</v>
      </c>
      <c r="O10" s="225">
        <v>74.34210526315789</v>
      </c>
      <c r="P10" s="77">
        <f t="shared" si="2"/>
        <v>-4.5088475499092562E-2</v>
      </c>
      <c r="Q10" s="225">
        <v>77.570093457943926</v>
      </c>
      <c r="R10" s="225">
        <v>75.233644859813083</v>
      </c>
      <c r="S10" s="77">
        <f t="shared" si="3"/>
        <v>-3.0120481927710885E-2</v>
      </c>
      <c r="T10" s="90">
        <v>72.151898734177209</v>
      </c>
      <c r="U10" s="90">
        <v>72.727272727272734</v>
      </c>
      <c r="V10" s="77">
        <f t="shared" si="4"/>
        <v>7.9744816586924117E-3</v>
      </c>
    </row>
    <row r="11" spans="3:22" ht="15" customHeight="1">
      <c r="C11" s="215" t="s">
        <v>158</v>
      </c>
      <c r="D11" s="10">
        <v>78.3783783783784</v>
      </c>
      <c r="E11" s="10">
        <v>76.30331753554502</v>
      </c>
      <c r="F11" s="10">
        <v>79.635258358662611</v>
      </c>
      <c r="G11" s="10">
        <v>74.863387978142072</v>
      </c>
      <c r="H11" s="11">
        <f t="shared" si="0"/>
        <v>-2.6474914201667255E-2</v>
      </c>
      <c r="I11" s="11">
        <f t="shared" si="0"/>
        <v>4.3667050538994445E-2</v>
      </c>
      <c r="J11" s="11">
        <f t="shared" si="0"/>
        <v>-5.9921578442414414E-2</v>
      </c>
      <c r="K11" s="218">
        <v>80.246913580246911</v>
      </c>
      <c r="L11" s="218">
        <v>78.767123287671239</v>
      </c>
      <c r="M11" s="77">
        <f t="shared" si="1"/>
        <v>-1.8440463645942984E-2</v>
      </c>
      <c r="N11" s="218">
        <v>78.977272727272734</v>
      </c>
      <c r="O11" s="218">
        <v>74.285714285714292</v>
      </c>
      <c r="P11" s="77">
        <f t="shared" si="2"/>
        <v>-5.9403905447070859E-2</v>
      </c>
      <c r="Q11" s="218">
        <v>79.245283018867923</v>
      </c>
      <c r="R11" s="218">
        <v>74.339622641509436</v>
      </c>
      <c r="S11" s="77">
        <f t="shared" si="3"/>
        <v>-6.1904761904761907E-2</v>
      </c>
      <c r="T11" s="10">
        <v>77.777777777777771</v>
      </c>
      <c r="U11" s="10">
        <v>80.645161290322577</v>
      </c>
      <c r="V11" s="77">
        <f t="shared" si="4"/>
        <v>3.6866359447004671E-2</v>
      </c>
    </row>
    <row r="12" spans="3:22" ht="15" customHeight="1">
      <c r="C12" s="226" t="s">
        <v>81</v>
      </c>
      <c r="D12" s="90">
        <v>75.641025641025607</v>
      </c>
      <c r="E12" s="90">
        <v>78.571428571428569</v>
      </c>
      <c r="F12" s="90">
        <v>76.282051282051285</v>
      </c>
      <c r="G12" s="90">
        <v>67.088607594936704</v>
      </c>
      <c r="H12" s="11">
        <f t="shared" si="0"/>
        <v>3.8740920096852705E-2</v>
      </c>
      <c r="I12" s="11">
        <f t="shared" si="0"/>
        <v>-2.9137529137529095E-2</v>
      </c>
      <c r="J12" s="11">
        <f t="shared" si="0"/>
        <v>-0.12051909371343483</v>
      </c>
      <c r="K12" s="225">
        <v>79.069767441860463</v>
      </c>
      <c r="L12" s="225">
        <v>73.40425531914893</v>
      </c>
      <c r="M12" s="77">
        <f t="shared" si="1"/>
        <v>-7.165206508135169E-2</v>
      </c>
      <c r="N12" s="225">
        <v>76.623376623376629</v>
      </c>
      <c r="O12" s="225">
        <v>71.428571428571431</v>
      </c>
      <c r="P12" s="77">
        <f t="shared" si="2"/>
        <v>-6.7796610169491567E-2</v>
      </c>
      <c r="Q12" s="225">
        <v>75</v>
      </c>
      <c r="R12" s="225">
        <v>70.535714285714292</v>
      </c>
      <c r="S12" s="77">
        <f t="shared" si="3"/>
        <v>-5.9523809523809423E-2</v>
      </c>
      <c r="T12" s="90">
        <v>76.315789473684205</v>
      </c>
      <c r="U12" s="90">
        <v>73.170731707317074</v>
      </c>
      <c r="V12" s="77">
        <f t="shared" si="4"/>
        <v>-4.1211101766190028E-2</v>
      </c>
    </row>
    <row r="13" spans="3:22" ht="15" customHeight="1">
      <c r="C13" s="215" t="s">
        <v>84</v>
      </c>
      <c r="D13" s="10">
        <v>69.387755102040799</v>
      </c>
      <c r="E13" s="10">
        <v>70.403587443946194</v>
      </c>
      <c r="F13" s="10">
        <v>75.438596491228068</v>
      </c>
      <c r="G13" s="10">
        <v>63.636363636363633</v>
      </c>
      <c r="H13" s="11">
        <f t="shared" si="0"/>
        <v>1.46399366921659E-2</v>
      </c>
      <c r="I13" s="11">
        <f t="shared" si="0"/>
        <v>7.1516370544194796E-2</v>
      </c>
      <c r="J13" s="11">
        <f t="shared" si="0"/>
        <v>-0.15644820295983086</v>
      </c>
      <c r="K13" s="218">
        <v>71.774193548387103</v>
      </c>
      <c r="L13" s="218">
        <v>60.909090909090907</v>
      </c>
      <c r="M13" s="77">
        <f t="shared" si="1"/>
        <v>-0.15137895812053126</v>
      </c>
      <c r="N13" s="218">
        <v>74.576271186440678</v>
      </c>
      <c r="O13" s="218">
        <v>60.550458715596328</v>
      </c>
      <c r="P13" s="77">
        <f t="shared" si="2"/>
        <v>-0.18807339449541283</v>
      </c>
      <c r="Q13" s="218">
        <v>76.884422110552762</v>
      </c>
      <c r="R13" s="218">
        <v>64.432989690721655</v>
      </c>
      <c r="S13" s="77">
        <f t="shared" si="3"/>
        <v>-0.16195000336904508</v>
      </c>
      <c r="T13" s="10">
        <v>55.555555555555557</v>
      </c>
      <c r="U13" s="10">
        <v>66.15384615384616</v>
      </c>
      <c r="V13" s="77">
        <f t="shared" si="4"/>
        <v>0.1907692307692308</v>
      </c>
    </row>
    <row r="14" spans="3:22" ht="15" customHeight="1">
      <c r="C14" s="215" t="s">
        <v>83</v>
      </c>
      <c r="D14" s="10">
        <v>62.209302325581397</v>
      </c>
      <c r="E14" s="10">
        <v>59.00277008310249</v>
      </c>
      <c r="F14" s="10">
        <v>56.349206349206348</v>
      </c>
      <c r="G14" s="10">
        <v>60.582010582010582</v>
      </c>
      <c r="H14" s="11">
        <f t="shared" si="0"/>
        <v>-5.1544256608072159E-2</v>
      </c>
      <c r="I14" s="11">
        <f t="shared" si="0"/>
        <v>-4.4973544973544999E-2</v>
      </c>
      <c r="J14" s="11">
        <f t="shared" si="0"/>
        <v>7.5117370892018753E-2</v>
      </c>
      <c r="K14" s="218">
        <v>58.951965065502186</v>
      </c>
      <c r="L14" s="218">
        <v>56.950672645739907</v>
      </c>
      <c r="M14" s="77">
        <f t="shared" si="1"/>
        <v>-3.3947849194486124E-2</v>
      </c>
      <c r="N14" s="218">
        <v>59.668508287292816</v>
      </c>
      <c r="O14" s="218">
        <v>61.93181818181818</v>
      </c>
      <c r="P14" s="77">
        <f t="shared" si="2"/>
        <v>3.7931397306397274E-2</v>
      </c>
      <c r="Q14" s="218">
        <v>58.04195804195804</v>
      </c>
      <c r="R14" s="218">
        <v>61.53846153846154</v>
      </c>
      <c r="S14" s="77">
        <f t="shared" si="3"/>
        <v>6.024096385542177E-2</v>
      </c>
      <c r="T14" s="10">
        <v>63.541666666666664</v>
      </c>
      <c r="U14" s="10">
        <v>55.68181818181818</v>
      </c>
      <c r="V14" s="77">
        <f t="shared" si="4"/>
        <v>-0.1236959761549925</v>
      </c>
    </row>
    <row r="15" spans="3:22" ht="15" customHeight="1">
      <c r="C15" s="220" t="s">
        <v>82</v>
      </c>
      <c r="D15" s="17">
        <v>55.227272727272698</v>
      </c>
      <c r="E15" s="17">
        <v>56.554545454545455</v>
      </c>
      <c r="F15" s="17">
        <v>54.954545454545453</v>
      </c>
      <c r="G15" s="17">
        <v>54.772727272727273</v>
      </c>
      <c r="H15" s="100">
        <f t="shared" si="0"/>
        <v>2.4032921810700048E-2</v>
      </c>
      <c r="I15" s="100">
        <f t="shared" si="0"/>
        <v>-2.8291271499758852E-2</v>
      </c>
      <c r="J15" s="100">
        <f t="shared" si="0"/>
        <v>-3.3085194375516158E-3</v>
      </c>
      <c r="K15" s="221">
        <v>51.94319880418535</v>
      </c>
      <c r="L15" s="221">
        <v>52.109926415377686</v>
      </c>
      <c r="M15" s="222">
        <f t="shared" si="1"/>
        <v>3.2098063852568082E-3</v>
      </c>
      <c r="N15" s="221">
        <v>53.746290801186944</v>
      </c>
      <c r="O15" s="221">
        <v>53.863175364189566</v>
      </c>
      <c r="P15" s="222">
        <f t="shared" si="2"/>
        <v>2.1747465966532875E-3</v>
      </c>
      <c r="Q15" s="221">
        <v>56.157695593799588</v>
      </c>
      <c r="R15" s="221">
        <v>56.041287188828171</v>
      </c>
      <c r="S15" s="222">
        <f t="shared" si="3"/>
        <v>-2.072884290221233E-3</v>
      </c>
      <c r="T15" s="17">
        <v>52.802768166089969</v>
      </c>
      <c r="U15" s="17">
        <v>53.8863976083707</v>
      </c>
      <c r="V15" s="100">
        <f>U15/T15-1</f>
        <v>2.0522208965866984E-2</v>
      </c>
    </row>
    <row r="16" spans="3:22" ht="15" customHeight="1">
      <c r="C16" s="215" t="s">
        <v>73</v>
      </c>
      <c r="D16" s="10">
        <v>55.5555555555556</v>
      </c>
      <c r="E16" s="10">
        <v>51.612903225806448</v>
      </c>
      <c r="F16" s="10">
        <v>48.580441640378552</v>
      </c>
      <c r="G16" s="10">
        <v>51.257861635220124</v>
      </c>
      <c r="H16" s="11">
        <f t="shared" si="0"/>
        <v>-7.0967741935484718E-2</v>
      </c>
      <c r="I16" s="11">
        <f t="shared" si="0"/>
        <v>-5.8753943217665472E-2</v>
      </c>
      <c r="J16" s="11">
        <f t="shared" si="0"/>
        <v>5.5113125867842783E-2</v>
      </c>
      <c r="K16" s="218">
        <v>43.030303030303031</v>
      </c>
      <c r="L16" s="218">
        <v>43.877551020408163</v>
      </c>
      <c r="M16" s="77">
        <f t="shared" si="1"/>
        <v>1.9689565967232037E-2</v>
      </c>
      <c r="N16" s="218">
        <v>51.006711409395976</v>
      </c>
      <c r="O16" s="218">
        <v>46.753246753246756</v>
      </c>
      <c r="P16" s="77">
        <f t="shared" si="2"/>
        <v>-8.3390293916609681E-2</v>
      </c>
      <c r="Q16" s="218">
        <v>51.327433628318587</v>
      </c>
      <c r="R16" s="218">
        <v>51.18483412322275</v>
      </c>
      <c r="S16" s="77">
        <f t="shared" si="3"/>
        <v>-2.7782317372120335E-3</v>
      </c>
      <c r="T16" s="10">
        <v>51.388888888888886</v>
      </c>
      <c r="U16" s="10">
        <v>51.315789473684212</v>
      </c>
      <c r="V16" s="77">
        <f t="shared" si="4"/>
        <v>-1.4224751066855834E-3</v>
      </c>
    </row>
    <row r="17" spans="3:22" ht="15" customHeight="1">
      <c r="C17" s="215" t="s">
        <v>80</v>
      </c>
      <c r="D17" s="10">
        <v>58.031088082901597</v>
      </c>
      <c r="E17" s="10">
        <v>50.902527075812273</v>
      </c>
      <c r="F17" s="10">
        <v>52.583586626139819</v>
      </c>
      <c r="G17" s="10">
        <v>50.184501845018453</v>
      </c>
      <c r="H17" s="11">
        <f t="shared" si="0"/>
        <v>-0.12284038164002131</v>
      </c>
      <c r="I17" s="11">
        <f t="shared" si="0"/>
        <v>3.3025070598633466E-2</v>
      </c>
      <c r="J17" s="11">
        <f t="shared" si="0"/>
        <v>-4.5624213467568175E-2</v>
      </c>
      <c r="K17" s="218">
        <v>50.162866449511398</v>
      </c>
      <c r="L17" s="218">
        <v>53.716216216216218</v>
      </c>
      <c r="M17" s="77">
        <f t="shared" si="1"/>
        <v>7.0836258336258506E-2</v>
      </c>
      <c r="N17" s="218">
        <v>52.307692307692307</v>
      </c>
      <c r="O17" s="218">
        <v>53.012048192771083</v>
      </c>
      <c r="P17" s="77">
        <f t="shared" si="2"/>
        <v>1.3465627214741316E-2</v>
      </c>
      <c r="Q17" s="218">
        <v>51.256281407035175</v>
      </c>
      <c r="R17" s="218">
        <v>53.012048192771083</v>
      </c>
      <c r="S17" s="77">
        <f t="shared" si="3"/>
        <v>3.4254665721710431E-2</v>
      </c>
      <c r="T17" s="10">
        <v>53.012048192771083</v>
      </c>
      <c r="U17" s="10">
        <v>47.857142857142854</v>
      </c>
      <c r="V17" s="77">
        <f t="shared" si="4"/>
        <v>-9.7240259740259738E-2</v>
      </c>
    </row>
    <row r="18" spans="3:22" ht="15" customHeight="1">
      <c r="C18" s="215" t="s">
        <v>72</v>
      </c>
      <c r="D18" s="10">
        <v>62.271062271062299</v>
      </c>
      <c r="E18" s="10">
        <v>57.192982456140349</v>
      </c>
      <c r="F18" s="10">
        <v>52.249134948096888</v>
      </c>
      <c r="G18" s="10">
        <v>48.148148148148145</v>
      </c>
      <c r="H18" s="11">
        <f t="shared" si="0"/>
        <v>-8.1547987616099493E-2</v>
      </c>
      <c r="I18" s="11">
        <f t="shared" si="0"/>
        <v>-8.6441505508735417E-2</v>
      </c>
      <c r="J18" s="11">
        <f t="shared" si="0"/>
        <v>-7.8489085111601797E-2</v>
      </c>
      <c r="K18" s="218">
        <v>51.515151515151516</v>
      </c>
      <c r="L18" s="218">
        <v>49.344978165938862</v>
      </c>
      <c r="M18" s="227">
        <f t="shared" si="1"/>
        <v>-4.212689442589268E-2</v>
      </c>
      <c r="N18" s="218">
        <v>52.02312138728324</v>
      </c>
      <c r="O18" s="218">
        <v>46.762589928057551</v>
      </c>
      <c r="P18" s="227">
        <f t="shared" si="2"/>
        <v>-0.10111910471622709</v>
      </c>
      <c r="Q18" s="218">
        <v>51.041666666666664</v>
      </c>
      <c r="R18" s="218">
        <v>46.666666666666664</v>
      </c>
      <c r="S18" s="227">
        <f t="shared" si="3"/>
        <v>-8.5714285714285743E-2</v>
      </c>
      <c r="T18" s="10">
        <v>45.454545454545453</v>
      </c>
      <c r="U18" s="10">
        <v>62.5</v>
      </c>
      <c r="V18" s="227">
        <f t="shared" si="4"/>
        <v>0.375</v>
      </c>
    </row>
    <row r="19" spans="3:22" ht="15" customHeight="1">
      <c r="C19" s="215" t="s">
        <v>77</v>
      </c>
      <c r="D19" s="10">
        <v>52.272727272727302</v>
      </c>
      <c r="E19" s="10">
        <v>46.869409660107337</v>
      </c>
      <c r="F19" s="10">
        <v>46.7687074829932</v>
      </c>
      <c r="G19" s="10">
        <v>44.851485148514854</v>
      </c>
      <c r="H19" s="11">
        <f t="shared" si="0"/>
        <v>-0.10336781519794713</v>
      </c>
      <c r="I19" s="11">
        <f t="shared" si="0"/>
        <v>-2.1485693514047277E-3</v>
      </c>
      <c r="J19" s="11">
        <f t="shared" si="0"/>
        <v>-4.099369936993702E-2</v>
      </c>
      <c r="K19" s="218">
        <v>44.64751958224543</v>
      </c>
      <c r="L19" s="218">
        <v>46.527117031398667</v>
      </c>
      <c r="M19" s="77">
        <f t="shared" si="1"/>
        <v>4.2098586141853245E-2</v>
      </c>
      <c r="N19" s="218">
        <v>46.521739130434781</v>
      </c>
      <c r="O19" s="218">
        <v>45.602605863192181</v>
      </c>
      <c r="P19" s="77">
        <f t="shared" si="2"/>
        <v>-1.975707023044837E-2</v>
      </c>
      <c r="Q19" s="218">
        <v>46.217331499312245</v>
      </c>
      <c r="R19" s="218">
        <v>45.723172628304823</v>
      </c>
      <c r="S19" s="77">
        <f t="shared" si="3"/>
        <v>-1.0692068429237978E-2</v>
      </c>
      <c r="T19" s="10">
        <v>45.982905982905983</v>
      </c>
      <c r="U19" s="10">
        <v>46.385542168674696</v>
      </c>
      <c r="V19" s="77">
        <f t="shared" si="4"/>
        <v>8.7562144488735338E-3</v>
      </c>
    </row>
    <row r="20" spans="3:22" ht="15" customHeight="1">
      <c r="C20" s="226" t="s">
        <v>76</v>
      </c>
      <c r="D20" s="90">
        <v>46.875</v>
      </c>
      <c r="E20" s="90">
        <v>39.647577092511014</v>
      </c>
      <c r="F20" s="90">
        <v>36.44859813084112</v>
      </c>
      <c r="G20" s="90">
        <v>41.477272727272727</v>
      </c>
      <c r="H20" s="11">
        <f t="shared" si="0"/>
        <v>-0.1541850220264317</v>
      </c>
      <c r="I20" s="11">
        <f t="shared" si="0"/>
        <v>-8.0685358255451756E-2</v>
      </c>
      <c r="J20" s="11">
        <f t="shared" si="0"/>
        <v>0.13796620046620056</v>
      </c>
      <c r="K20" s="225">
        <v>37.391304347826086</v>
      </c>
      <c r="L20" s="225">
        <v>35.353535353535356</v>
      </c>
      <c r="M20" s="77">
        <f t="shared" si="1"/>
        <v>-5.4498473103124168E-2</v>
      </c>
      <c r="N20" s="225">
        <v>38.016528925619838</v>
      </c>
      <c r="O20" s="225">
        <v>37.837837837837839</v>
      </c>
      <c r="P20" s="77">
        <f t="shared" si="2"/>
        <v>-4.7003525264395218E-3</v>
      </c>
      <c r="Q20" s="225">
        <v>39.682539682539684</v>
      </c>
      <c r="R20" s="225">
        <v>39.669421487603309</v>
      </c>
      <c r="S20" s="77">
        <f t="shared" si="3"/>
        <v>-3.3057851239659541E-4</v>
      </c>
      <c r="T20" s="90">
        <v>38.70967741935484</v>
      </c>
      <c r="U20" s="90">
        <v>36.633663366336634</v>
      </c>
      <c r="V20" s="77">
        <f t="shared" si="4"/>
        <v>-5.3630363036303641E-2</v>
      </c>
    </row>
    <row r="21" spans="3:22" ht="15" customHeight="1">
      <c r="C21" s="215" t="s">
        <v>409</v>
      </c>
      <c r="D21" s="10">
        <v>36.486486486486498</v>
      </c>
      <c r="E21" s="10">
        <v>37.967914438502675</v>
      </c>
      <c r="F21" s="10">
        <v>34.838709677419352</v>
      </c>
      <c r="G21" s="10">
        <v>29.069767441860463</v>
      </c>
      <c r="H21" s="11">
        <f t="shared" si="0"/>
        <v>4.0602099425628424E-2</v>
      </c>
      <c r="I21" s="11">
        <f t="shared" si="0"/>
        <v>-8.2417083144025516E-2</v>
      </c>
      <c r="J21" s="11">
        <f t="shared" si="0"/>
        <v>-0.16559000861326445</v>
      </c>
      <c r="K21" s="218">
        <v>35.245901639344261</v>
      </c>
      <c r="L21" s="218">
        <v>27.43362831858407</v>
      </c>
      <c r="M21" s="77">
        <f t="shared" si="1"/>
        <v>-0.22165054537970774</v>
      </c>
      <c r="N21" s="218">
        <v>33.333333333333336</v>
      </c>
      <c r="O21" s="218">
        <v>28.30188679245283</v>
      </c>
      <c r="P21" s="77">
        <f t="shared" si="2"/>
        <v>-0.15094339622641517</v>
      </c>
      <c r="Q21" s="218">
        <v>35.714285714285715</v>
      </c>
      <c r="R21" s="218">
        <v>26.811594202898551</v>
      </c>
      <c r="S21" s="77">
        <f t="shared" si="3"/>
        <v>-0.24927536231884062</v>
      </c>
      <c r="T21" s="10">
        <v>23.880597014925375</v>
      </c>
      <c r="U21" s="10">
        <v>30.555555555555557</v>
      </c>
      <c r="V21" s="77">
        <f t="shared" si="4"/>
        <v>0.27951388888888884</v>
      </c>
    </row>
    <row r="22" spans="3:22" ht="15" customHeight="1">
      <c r="C22" s="215" t="s">
        <v>410</v>
      </c>
      <c r="D22" s="10">
        <v>29.096441947565495</v>
      </c>
      <c r="E22" s="10">
        <v>28.869430852433684</v>
      </c>
      <c r="F22" s="10">
        <v>26.758370101219828</v>
      </c>
      <c r="G22" s="10">
        <v>26.438251086678598</v>
      </c>
      <c r="H22" s="11">
        <f t="shared" si="0"/>
        <v>-7.8020225132993115E-3</v>
      </c>
      <c r="I22" s="11">
        <f t="shared" si="0"/>
        <v>-7.3124432622331814E-2</v>
      </c>
      <c r="J22" s="11">
        <f t="shared" si="0"/>
        <v>-1.1963322628781414E-2</v>
      </c>
      <c r="K22" s="218">
        <v>28.073946689595871</v>
      </c>
      <c r="L22" s="218">
        <v>28.349433011339773</v>
      </c>
      <c r="M22" s="77">
        <f t="shared" si="1"/>
        <v>9.8128818434350951E-3</v>
      </c>
      <c r="N22" s="218">
        <v>26.413043478260871</v>
      </c>
      <c r="O22" s="218">
        <v>27.905759162303664</v>
      </c>
      <c r="P22" s="77">
        <f t="shared" si="2"/>
        <v>5.6514338655118124E-2</v>
      </c>
      <c r="Q22" s="218">
        <v>26.417803302225412</v>
      </c>
      <c r="R22" s="218">
        <v>27.21606648199446</v>
      </c>
      <c r="S22" s="77">
        <f t="shared" si="3"/>
        <v>3.0216864386366504E-2</v>
      </c>
      <c r="T22" s="10">
        <v>32.079414838035525</v>
      </c>
      <c r="U22" s="10">
        <v>26.826484018264839</v>
      </c>
      <c r="V22" s="77">
        <f t="shared" si="4"/>
        <v>-0.163747713176565</v>
      </c>
    </row>
    <row r="23" spans="3:22" ht="15" customHeight="1">
      <c r="C23" s="215" t="s">
        <v>74</v>
      </c>
      <c r="D23" s="10">
        <v>42.281879194630903</v>
      </c>
      <c r="E23" s="10">
        <v>39.513677811550153</v>
      </c>
      <c r="F23" s="10">
        <v>11.337209302325581</v>
      </c>
      <c r="G23" s="10">
        <v>9.2219020172910664</v>
      </c>
      <c r="H23" s="11">
        <f t="shared" si="0"/>
        <v>-6.5470159695084407E-2</v>
      </c>
      <c r="I23" s="11">
        <f t="shared" si="0"/>
        <v>-0.7130813953488373</v>
      </c>
      <c r="J23" s="11">
        <f t="shared" si="0"/>
        <v>-0.186580950269711</v>
      </c>
      <c r="K23" s="218">
        <v>39.367816091954026</v>
      </c>
      <c r="L23" s="218">
        <v>10.365853658536585</v>
      </c>
      <c r="M23" s="227">
        <f t="shared" si="1"/>
        <v>-0.73669218444009266</v>
      </c>
      <c r="N23" s="218">
        <v>41.293532338308459</v>
      </c>
      <c r="O23" s="218">
        <v>11.616161616161616</v>
      </c>
      <c r="P23" s="227">
        <f t="shared" si="2"/>
        <v>-0.71869295363271268</v>
      </c>
      <c r="Q23" s="218">
        <v>40.952380952380949</v>
      </c>
      <c r="R23" s="218">
        <v>11.16504854368932</v>
      </c>
      <c r="S23" s="227">
        <f t="shared" si="3"/>
        <v>-0.72736509370060953</v>
      </c>
      <c r="T23" s="10">
        <v>43.814432989690722</v>
      </c>
      <c r="U23" s="10">
        <v>6.8322981366459627</v>
      </c>
      <c r="V23" s="227">
        <f t="shared" si="4"/>
        <v>-0.84406284252831565</v>
      </c>
    </row>
    <row r="24" spans="3:22" ht="15" customHeight="1">
      <c r="C24" s="414" t="s">
        <v>207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</row>
    <row r="25" spans="3:22" ht="15.7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3:2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3:2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3:2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3:2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3:2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3:22">
      <c r="C31" s="14"/>
      <c r="D31" s="14"/>
      <c r="E31" s="14"/>
      <c r="I31" s="14"/>
      <c r="J31" s="14"/>
    </row>
    <row r="32" spans="3:2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4" spans="3:5">
      <c r="C34" s="14"/>
      <c r="D34" s="14"/>
      <c r="E34" s="14"/>
    </row>
  </sheetData>
  <mergeCells count="2">
    <mergeCell ref="C3:V3"/>
    <mergeCell ref="C24:V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W79"/>
  <sheetViews>
    <sheetView showGridLines="0" zoomScaleNormal="100" workbookViewId="0"/>
  </sheetViews>
  <sheetFormatPr baseColWidth="10" defaultRowHeight="12.75"/>
  <cols>
    <col min="1" max="2" width="11.42578125" style="286"/>
    <col min="3" max="3" width="33" style="286" customWidth="1"/>
    <col min="4" max="10" width="9.7109375" style="286" customWidth="1"/>
    <col min="11" max="12" width="10.140625" style="286" customWidth="1"/>
    <col min="13" max="13" width="11.140625" style="286" customWidth="1"/>
    <col min="14" max="14" width="13.28515625" style="286" customWidth="1"/>
    <col min="15" max="16" width="11.42578125" customWidth="1"/>
    <col min="17" max="18" width="10.28515625" customWidth="1"/>
    <col min="19" max="19" width="10.28515625" style="286" customWidth="1"/>
    <col min="20" max="21" width="9" style="286" customWidth="1"/>
    <col min="22" max="23" width="14.85546875" style="286" bestFit="1" customWidth="1"/>
    <col min="24" max="16384" width="11.42578125" style="286"/>
  </cols>
  <sheetData>
    <row r="1" spans="1:23" ht="30" customHeight="1"/>
    <row r="2" spans="1:23" ht="25.5" customHeight="1">
      <c r="D2" s="325" t="s">
        <v>411</v>
      </c>
    </row>
    <row r="3" spans="1:23" ht="36" customHeight="1">
      <c r="C3" s="404" t="s">
        <v>412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</row>
    <row r="4" spans="1:23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547</v>
      </c>
      <c r="I4" s="8" t="s">
        <v>548</v>
      </c>
      <c r="J4" s="8" t="s">
        <v>354</v>
      </c>
      <c r="K4" s="8" t="s">
        <v>144</v>
      </c>
      <c r="L4" s="8" t="s">
        <v>145</v>
      </c>
      <c r="M4" s="8" t="s">
        <v>413</v>
      </c>
      <c r="N4" s="8" t="s">
        <v>162</v>
      </c>
      <c r="O4" s="8" t="s">
        <v>163</v>
      </c>
      <c r="P4" s="8" t="s">
        <v>274</v>
      </c>
      <c r="Q4" s="8" t="s">
        <v>233</v>
      </c>
      <c r="R4" s="8" t="s">
        <v>234</v>
      </c>
      <c r="S4" s="8" t="s">
        <v>275</v>
      </c>
      <c r="T4"/>
      <c r="U4"/>
      <c r="V4"/>
      <c r="W4"/>
    </row>
    <row r="5" spans="1:23" ht="15" customHeight="1">
      <c r="C5" s="326" t="s">
        <v>414</v>
      </c>
      <c r="D5" s="327">
        <v>73.263636363636394</v>
      </c>
      <c r="E5" s="327">
        <v>71.390909090909091</v>
      </c>
      <c r="F5" s="327">
        <v>71.518181818181816</v>
      </c>
      <c r="G5" s="327">
        <v>72.454545454545453</v>
      </c>
      <c r="H5" s="11">
        <f t="shared" ref="H5:J24" si="0">E5/D5-1</f>
        <v>-2.5561484055094064E-2</v>
      </c>
      <c r="I5" s="11">
        <f t="shared" si="0"/>
        <v>1.7827581815865745E-3</v>
      </c>
      <c r="J5" s="11">
        <f t="shared" si="0"/>
        <v>1.3092665565018535E-2</v>
      </c>
      <c r="K5" s="328">
        <v>75.859491778774284</v>
      </c>
      <c r="L5" s="328">
        <v>78.510286829854337</v>
      </c>
      <c r="M5" s="227">
        <f t="shared" ref="M5:M24" si="1">L5/K5-1</f>
        <v>3.4943485500936955E-2</v>
      </c>
      <c r="N5" s="328">
        <v>71.921364985163208</v>
      </c>
      <c r="O5" s="328">
        <v>73.501751797897839</v>
      </c>
      <c r="P5" s="227">
        <f t="shared" ref="P5:P24" si="2">O5/N5-1</f>
        <v>2.1973815611823433E-2</v>
      </c>
      <c r="Q5" s="328">
        <v>68.704992066398148</v>
      </c>
      <c r="R5" s="328">
        <v>69.702489374620527</v>
      </c>
      <c r="S5" s="227">
        <f t="shared" ref="S5:S24" si="3">R5/Q5-1</f>
        <v>1.451855648652689E-2</v>
      </c>
      <c r="T5"/>
      <c r="U5"/>
      <c r="V5"/>
      <c r="W5"/>
    </row>
    <row r="6" spans="1:23" ht="15" customHeight="1">
      <c r="C6" s="326" t="s">
        <v>415</v>
      </c>
      <c r="D6" s="327">
        <v>59.9181818181818</v>
      </c>
      <c r="E6" s="327">
        <v>62.290909090909089</v>
      </c>
      <c r="F6" s="327">
        <v>59.109090909090909</v>
      </c>
      <c r="G6" s="327">
        <v>59.727272727272727</v>
      </c>
      <c r="H6" s="11">
        <f t="shared" si="0"/>
        <v>3.9599453800637452E-2</v>
      </c>
      <c r="I6" s="11">
        <f t="shared" si="0"/>
        <v>-5.1079976649153536E-2</v>
      </c>
      <c r="J6" s="11">
        <f t="shared" si="0"/>
        <v>1.0458320516764097E-2</v>
      </c>
      <c r="K6" s="328">
        <v>58.550074738415546</v>
      </c>
      <c r="L6" s="328">
        <v>56.675176452920859</v>
      </c>
      <c r="M6" s="227">
        <f t="shared" si="1"/>
        <v>-3.2022133086442306E-2</v>
      </c>
      <c r="N6" s="328">
        <v>57.474035608308604</v>
      </c>
      <c r="O6" s="328">
        <v>58.288770053475936</v>
      </c>
      <c r="P6" s="227">
        <f t="shared" si="2"/>
        <v>1.4175695799749199E-2</v>
      </c>
      <c r="Q6" s="328">
        <v>59.868180153789822</v>
      </c>
      <c r="R6" s="328">
        <v>59.987856709168184</v>
      </c>
      <c r="S6" s="227">
        <f t="shared" si="3"/>
        <v>1.9990010565034133E-3</v>
      </c>
      <c r="T6"/>
      <c r="U6"/>
      <c r="V6"/>
      <c r="W6"/>
    </row>
    <row r="7" spans="1:23" ht="15" customHeight="1">
      <c r="C7" s="326" t="s">
        <v>416</v>
      </c>
      <c r="D7" s="327">
        <v>28.727272727272702</v>
      </c>
      <c r="E7" s="327">
        <v>31.654545454545456</v>
      </c>
      <c r="F7" s="327">
        <v>31.072727272727274</v>
      </c>
      <c r="G7" s="327">
        <v>30.227272727272727</v>
      </c>
      <c r="H7" s="11">
        <f t="shared" si="0"/>
        <v>0.10189873417721618</v>
      </c>
      <c r="I7" s="11">
        <f t="shared" si="0"/>
        <v>-1.8380241240666284E-2</v>
      </c>
      <c r="J7" s="11">
        <f t="shared" si="0"/>
        <v>-2.7208894090111291E-2</v>
      </c>
      <c r="K7" s="328">
        <v>32.451420029895367</v>
      </c>
      <c r="L7" s="328">
        <v>32.587475596936478</v>
      </c>
      <c r="M7" s="227">
        <f t="shared" si="1"/>
        <v>4.1925920935284022E-3</v>
      </c>
      <c r="N7" s="328">
        <v>30.804896142433236</v>
      </c>
      <c r="O7" s="328">
        <v>33.044440346671585</v>
      </c>
      <c r="P7" s="227">
        <f t="shared" si="2"/>
        <v>7.2700917214046923E-2</v>
      </c>
      <c r="Q7" s="328">
        <v>30.806786280971561</v>
      </c>
      <c r="R7" s="328">
        <v>31.32969034608379</v>
      </c>
      <c r="S7" s="227">
        <f t="shared" si="3"/>
        <v>1.697366483939966E-2</v>
      </c>
      <c r="T7"/>
      <c r="U7"/>
      <c r="V7"/>
      <c r="W7"/>
    </row>
    <row r="8" spans="1:23" ht="15" customHeight="1">
      <c r="C8" s="326" t="s">
        <v>417</v>
      </c>
      <c r="D8" s="327">
        <v>26.390909090909101</v>
      </c>
      <c r="E8" s="327">
        <v>27.418181818181818</v>
      </c>
      <c r="F8" s="327">
        <v>26.718181818181819</v>
      </c>
      <c r="G8" s="327">
        <v>26.90909090909091</v>
      </c>
      <c r="H8" s="11">
        <f t="shared" si="0"/>
        <v>3.8925249741646128E-2</v>
      </c>
      <c r="I8" s="11">
        <f t="shared" si="0"/>
        <v>-2.5530503978779762E-2</v>
      </c>
      <c r="J8" s="11">
        <f t="shared" si="0"/>
        <v>7.1452875127595572E-3</v>
      </c>
      <c r="K8" s="328">
        <v>26.756352765321374</v>
      </c>
      <c r="L8" s="328">
        <v>26.535515843219702</v>
      </c>
      <c r="M8" s="227">
        <f t="shared" si="1"/>
        <v>-8.2536257478222907E-3</v>
      </c>
      <c r="N8" s="328">
        <v>27.967359050445104</v>
      </c>
      <c r="O8" s="328">
        <v>26.940807671030793</v>
      </c>
      <c r="P8" s="227">
        <f t="shared" si="2"/>
        <v>-3.6705338446962665E-2</v>
      </c>
      <c r="Q8" s="328">
        <v>27.193946051507385</v>
      </c>
      <c r="R8" s="328">
        <v>26.994535519125684</v>
      </c>
      <c r="S8" s="227">
        <f t="shared" si="3"/>
        <v>-7.3329016687759818E-3</v>
      </c>
      <c r="T8"/>
      <c r="U8"/>
      <c r="V8"/>
      <c r="W8"/>
    </row>
    <row r="9" spans="1:23" ht="15" customHeight="1">
      <c r="C9" s="326" t="s">
        <v>418</v>
      </c>
      <c r="D9" s="327">
        <v>20.727272727272702</v>
      </c>
      <c r="E9" s="327">
        <v>19.354545454545455</v>
      </c>
      <c r="F9" s="327">
        <v>17.981818181818181</v>
      </c>
      <c r="G9" s="327">
        <v>19.490909090909092</v>
      </c>
      <c r="H9" s="11">
        <f t="shared" si="0"/>
        <v>-6.6228070175437415E-2</v>
      </c>
      <c r="I9" s="11">
        <f t="shared" si="0"/>
        <v>-7.0925317050258396E-2</v>
      </c>
      <c r="J9" s="11">
        <f t="shared" si="0"/>
        <v>8.3923154701718961E-2</v>
      </c>
      <c r="K9" s="328">
        <v>15.844544095665173</v>
      </c>
      <c r="L9" s="328">
        <v>15.738098813635681</v>
      </c>
      <c r="M9" s="227">
        <f t="shared" si="1"/>
        <v>-6.7181031771443855E-3</v>
      </c>
      <c r="N9" s="328">
        <v>16.524480712166174</v>
      </c>
      <c r="O9" s="328">
        <v>17.481099022681171</v>
      </c>
      <c r="P9" s="227">
        <f t="shared" si="2"/>
        <v>5.789097564867407E-2</v>
      </c>
      <c r="Q9" s="328">
        <v>18.723300378371782</v>
      </c>
      <c r="R9" s="328">
        <v>20</v>
      </c>
      <c r="S9" s="227">
        <f t="shared" si="3"/>
        <v>6.8187744458930943E-2</v>
      </c>
      <c r="T9"/>
      <c r="U9"/>
      <c r="V9"/>
      <c r="W9"/>
    </row>
    <row r="10" spans="1:23" ht="15" customHeight="1">
      <c r="C10" s="326" t="s">
        <v>419</v>
      </c>
      <c r="D10" s="327">
        <v>13.236363636363601</v>
      </c>
      <c r="E10" s="327">
        <v>13.918181818181818</v>
      </c>
      <c r="F10" s="327">
        <v>12.690909090909091</v>
      </c>
      <c r="G10" s="327">
        <v>12.390909090909091</v>
      </c>
      <c r="H10" s="11">
        <f t="shared" si="0"/>
        <v>5.1510989010991715E-2</v>
      </c>
      <c r="I10" s="11">
        <f t="shared" si="0"/>
        <v>-8.817766165904628E-2</v>
      </c>
      <c r="J10" s="11">
        <f t="shared" si="0"/>
        <v>-2.3638968481375366E-2</v>
      </c>
      <c r="K10" s="328">
        <v>12.466367713004484</v>
      </c>
      <c r="L10" s="328">
        <v>10.992641537768433</v>
      </c>
      <c r="M10" s="227">
        <f t="shared" si="1"/>
        <v>-0.11821616441641702</v>
      </c>
      <c r="N10" s="328">
        <v>12.351632047477745</v>
      </c>
      <c r="O10" s="328">
        <v>11.322146413424305</v>
      </c>
      <c r="P10" s="227">
        <f t="shared" si="2"/>
        <v>-8.3348146228470754E-2</v>
      </c>
      <c r="Q10" s="328">
        <v>12.766996216282193</v>
      </c>
      <c r="R10" s="328">
        <v>12.446873102610807</v>
      </c>
      <c r="S10" s="227">
        <f t="shared" si="3"/>
        <v>-2.5074270270646903E-2</v>
      </c>
      <c r="T10"/>
      <c r="U10"/>
      <c r="V10"/>
      <c r="W10"/>
    </row>
    <row r="11" spans="1:23" ht="15" customHeight="1">
      <c r="C11" s="326" t="s">
        <v>420</v>
      </c>
      <c r="D11" s="327">
        <v>11.0363636363636</v>
      </c>
      <c r="E11" s="327">
        <v>10.527272727272727</v>
      </c>
      <c r="F11" s="327">
        <v>11.736363636363636</v>
      </c>
      <c r="G11" s="327">
        <v>11.718181818181819</v>
      </c>
      <c r="H11" s="11">
        <f t="shared" si="0"/>
        <v>-4.6128500823720109E-2</v>
      </c>
      <c r="I11" s="11">
        <f t="shared" si="0"/>
        <v>0.11485319516407588</v>
      </c>
      <c r="J11" s="11">
        <f t="shared" si="0"/>
        <v>-1.5491866769945517E-3</v>
      </c>
      <c r="K11" s="328">
        <v>9.3124065769805675</v>
      </c>
      <c r="L11" s="328">
        <v>10.617209791259949</v>
      </c>
      <c r="M11" s="227">
        <f t="shared" si="1"/>
        <v>0.14011450246435087</v>
      </c>
      <c r="N11" s="328">
        <v>11.034866468842729</v>
      </c>
      <c r="O11" s="328">
        <v>11.912225705329154</v>
      </c>
      <c r="P11" s="227">
        <f t="shared" si="2"/>
        <v>7.9507916019072367E-2</v>
      </c>
      <c r="Q11" s="328">
        <v>12.107896985231296</v>
      </c>
      <c r="R11" s="328">
        <v>12.240437158469945</v>
      </c>
      <c r="S11" s="227">
        <f t="shared" si="3"/>
        <v>1.0946589106292759E-2</v>
      </c>
      <c r="T11"/>
      <c r="U11"/>
      <c r="V11"/>
      <c r="W11"/>
    </row>
    <row r="12" spans="1:23" ht="15" customHeight="1">
      <c r="A12" s="329"/>
      <c r="B12" s="329"/>
      <c r="C12" s="326" t="s">
        <v>421</v>
      </c>
      <c r="D12" s="327">
        <v>8.0636363636363608</v>
      </c>
      <c r="E12" s="327">
        <v>7.8090909090909095</v>
      </c>
      <c r="F12" s="327">
        <v>8.2727272727272734</v>
      </c>
      <c r="G12" s="327">
        <v>7.872727272727273</v>
      </c>
      <c r="H12" s="11">
        <f t="shared" si="0"/>
        <v>-3.1567080045095453E-2</v>
      </c>
      <c r="I12" s="11">
        <f t="shared" si="0"/>
        <v>5.9371362048894039E-2</v>
      </c>
      <c r="J12" s="11">
        <f t="shared" si="0"/>
        <v>-4.8351648351648402E-2</v>
      </c>
      <c r="K12" s="328">
        <v>8.3557548579970113</v>
      </c>
      <c r="L12" s="328">
        <v>8.3045502327676832</v>
      </c>
      <c r="M12" s="227">
        <f t="shared" si="1"/>
        <v>-6.128066954994682E-3</v>
      </c>
      <c r="N12" s="328">
        <v>8.2900593471810087</v>
      </c>
      <c r="O12" s="328">
        <v>7.523510971786834</v>
      </c>
      <c r="P12" s="227">
        <f t="shared" si="2"/>
        <v>-9.2465969577749219E-2</v>
      </c>
      <c r="Q12" s="328">
        <v>8.2265348468204564</v>
      </c>
      <c r="R12" s="328">
        <v>7.6259866423800853</v>
      </c>
      <c r="S12" s="227">
        <f t="shared" si="3"/>
        <v>-7.3001356661423711E-2</v>
      </c>
      <c r="T12"/>
      <c r="U12"/>
      <c r="V12"/>
      <c r="W12"/>
    </row>
    <row r="13" spans="1:23" ht="15" customHeight="1">
      <c r="A13" s="330"/>
      <c r="B13" s="330"/>
      <c r="C13" s="326" t="s">
        <v>422</v>
      </c>
      <c r="D13" s="327">
        <v>6.3545454545454501</v>
      </c>
      <c r="E13" s="327">
        <v>6.9727272727272727</v>
      </c>
      <c r="F13" s="327">
        <v>7.627272727272727</v>
      </c>
      <c r="G13" s="327">
        <v>7.4909090909090912</v>
      </c>
      <c r="H13" s="11">
        <f t="shared" si="0"/>
        <v>9.7281831187411294E-2</v>
      </c>
      <c r="I13" s="11">
        <f t="shared" si="0"/>
        <v>9.3872229465449708E-2</v>
      </c>
      <c r="J13" s="11">
        <f t="shared" si="0"/>
        <v>-1.7878426698450411E-2</v>
      </c>
      <c r="K13" s="328">
        <v>8.52017937219731</v>
      </c>
      <c r="L13" s="328">
        <v>8.3496020423487014</v>
      </c>
      <c r="M13" s="227">
        <f t="shared" si="1"/>
        <v>-2.0020391871705123E-2</v>
      </c>
      <c r="N13" s="328">
        <v>8.5126112759643924</v>
      </c>
      <c r="O13" s="328">
        <v>7.615710861146967</v>
      </c>
      <c r="P13" s="227">
        <f t="shared" si="2"/>
        <v>-0.10536137334848705</v>
      </c>
      <c r="Q13" s="328">
        <v>7.4087635786647139</v>
      </c>
      <c r="R13" s="328">
        <v>7.1159684274438373</v>
      </c>
      <c r="S13" s="227">
        <f t="shared" si="3"/>
        <v>-3.9520109949796378E-2</v>
      </c>
      <c r="T13"/>
      <c r="U13"/>
      <c r="V13"/>
      <c r="W13"/>
    </row>
    <row r="14" spans="1:23" ht="15" customHeight="1">
      <c r="A14" s="331"/>
      <c r="B14" s="331"/>
      <c r="C14" s="326" t="s">
        <v>423</v>
      </c>
      <c r="D14" s="327">
        <v>4.7</v>
      </c>
      <c r="E14" s="327">
        <v>4.836363636363636</v>
      </c>
      <c r="F14" s="327">
        <v>4.3181818181818183</v>
      </c>
      <c r="G14" s="327">
        <v>4.6909090909090905</v>
      </c>
      <c r="H14" s="11">
        <f t="shared" si="0"/>
        <v>2.9013539651837394E-2</v>
      </c>
      <c r="I14" s="11">
        <f t="shared" si="0"/>
        <v>-0.10714285714285698</v>
      </c>
      <c r="J14" s="11">
        <f t="shared" si="0"/>
        <v>8.6315789473684124E-2</v>
      </c>
      <c r="K14" s="328">
        <v>3.5724962630792225</v>
      </c>
      <c r="L14" s="328">
        <v>3.4089202582970417</v>
      </c>
      <c r="M14" s="227">
        <f t="shared" si="1"/>
        <v>-4.5787592970409574E-2</v>
      </c>
      <c r="N14" s="328">
        <v>3.6535608308605343</v>
      </c>
      <c r="O14" s="328">
        <v>4.2965148441821865</v>
      </c>
      <c r="P14" s="227">
        <f t="shared" si="2"/>
        <v>0.17598010354468774</v>
      </c>
      <c r="Q14" s="328">
        <v>4.5282558281459782</v>
      </c>
      <c r="R14" s="328">
        <v>4.7237401335761993</v>
      </c>
      <c r="S14" s="227">
        <f t="shared" si="3"/>
        <v>4.3169889875736001E-2</v>
      </c>
      <c r="T14"/>
      <c r="U14"/>
      <c r="V14"/>
      <c r="W14"/>
    </row>
    <row r="15" spans="1:23" ht="15" customHeight="1">
      <c r="A15" s="329"/>
      <c r="B15" s="329"/>
      <c r="C15" s="332" t="s">
        <v>424</v>
      </c>
      <c r="D15" s="327">
        <v>4.1818181818181799</v>
      </c>
      <c r="E15" s="327">
        <v>4.4636363636363638</v>
      </c>
      <c r="F15" s="327">
        <v>4.4545454545454541</v>
      </c>
      <c r="G15" s="327">
        <v>4.2636363636363637</v>
      </c>
      <c r="H15" s="11">
        <f t="shared" si="0"/>
        <v>6.7391304347826697E-2</v>
      </c>
      <c r="I15" s="11">
        <f t="shared" si="0"/>
        <v>-2.0366598778005507E-3</v>
      </c>
      <c r="J15" s="11">
        <f t="shared" si="0"/>
        <v>-4.2857142857142816E-2</v>
      </c>
      <c r="K15" s="333">
        <v>3.7668161434977581</v>
      </c>
      <c r="L15" s="333">
        <v>3.6792311157831508</v>
      </c>
      <c r="M15" s="41">
        <f t="shared" si="1"/>
        <v>-2.3251739500425472E-2</v>
      </c>
      <c r="N15" s="333">
        <v>4.1543026706231458</v>
      </c>
      <c r="O15" s="333">
        <v>4.2227549326940812</v>
      </c>
      <c r="P15" s="41">
        <f t="shared" si="2"/>
        <v>1.6477437369932346E-2</v>
      </c>
      <c r="Q15" s="333">
        <v>4.8578054436714266</v>
      </c>
      <c r="R15" s="333">
        <v>4.7237401335761993</v>
      </c>
      <c r="S15" s="41">
        <f t="shared" si="3"/>
        <v>-2.7597916723874349E-2</v>
      </c>
      <c r="T15"/>
      <c r="U15"/>
      <c r="V15"/>
      <c r="W15"/>
    </row>
    <row r="16" spans="1:23" ht="15" customHeight="1">
      <c r="A16" s="331"/>
      <c r="B16" s="331"/>
      <c r="C16" s="326" t="s">
        <v>425</v>
      </c>
      <c r="D16" s="327">
        <v>5.2727272727272698</v>
      </c>
      <c r="E16" s="327">
        <v>4.3272727272727272</v>
      </c>
      <c r="F16" s="327">
        <v>4.3</v>
      </c>
      <c r="G16" s="327">
        <v>3.4</v>
      </c>
      <c r="H16" s="11">
        <f t="shared" si="0"/>
        <v>-0.17931034482758579</v>
      </c>
      <c r="I16" s="11">
        <f t="shared" si="0"/>
        <v>-6.302521008403339E-3</v>
      </c>
      <c r="J16" s="11">
        <f t="shared" si="0"/>
        <v>-0.20930232558139539</v>
      </c>
      <c r="K16" s="328">
        <v>4.4693572496263076</v>
      </c>
      <c r="L16" s="328">
        <v>3.3788857185763628</v>
      </c>
      <c r="M16" s="227">
        <f t="shared" si="1"/>
        <v>-0.24398844624495419</v>
      </c>
      <c r="N16" s="328">
        <v>4.525222551928783</v>
      </c>
      <c r="O16" s="328">
        <v>3.3007560390927533</v>
      </c>
      <c r="P16" s="227">
        <f t="shared" si="2"/>
        <v>-0.27058702611524066</v>
      </c>
      <c r="Q16" s="328">
        <v>4.4794336628829488</v>
      </c>
      <c r="R16" s="328">
        <v>3.5579842137219186</v>
      </c>
      <c r="S16" s="227">
        <f t="shared" si="3"/>
        <v>-0.2057066849312349</v>
      </c>
      <c r="T16"/>
      <c r="U16"/>
      <c r="V16"/>
      <c r="W16"/>
    </row>
    <row r="17" spans="1:23" ht="15" customHeight="1">
      <c r="A17" s="331"/>
      <c r="B17" s="331"/>
      <c r="C17" s="326" t="s">
        <v>254</v>
      </c>
      <c r="D17" s="327">
        <v>2.8909090909090902</v>
      </c>
      <c r="E17" s="327">
        <v>2.8909090909090911</v>
      </c>
      <c r="F17" s="327">
        <v>3.1363636363636362</v>
      </c>
      <c r="G17" s="327">
        <v>2.8090909090909091</v>
      </c>
      <c r="H17" s="11">
        <f t="shared" si="0"/>
        <v>0</v>
      </c>
      <c r="I17" s="11">
        <f t="shared" si="0"/>
        <v>8.4905660377358361E-2</v>
      </c>
      <c r="J17" s="11">
        <f t="shared" si="0"/>
        <v>-0.10434782608695647</v>
      </c>
      <c r="K17" s="328">
        <v>2.8101644245142001</v>
      </c>
      <c r="L17" s="328">
        <v>2.8833158131851628</v>
      </c>
      <c r="M17" s="227">
        <f t="shared" si="1"/>
        <v>2.6030999479188299E-2</v>
      </c>
      <c r="N17" s="328">
        <v>3.1713649851632049</v>
      </c>
      <c r="O17" s="328">
        <v>2.895076525908169</v>
      </c>
      <c r="P17" s="227">
        <f t="shared" si="2"/>
        <v>-8.7119729374453447E-2</v>
      </c>
      <c r="Q17" s="328">
        <v>3.1856462834126695</v>
      </c>
      <c r="R17" s="328">
        <v>2.8051001821493626</v>
      </c>
      <c r="S17" s="227">
        <f t="shared" si="3"/>
        <v>-0.11945648305173462</v>
      </c>
      <c r="T17"/>
      <c r="U17"/>
      <c r="V17"/>
      <c r="W17"/>
    </row>
    <row r="18" spans="1:23" ht="15" customHeight="1">
      <c r="A18" s="331"/>
      <c r="B18" s="331"/>
      <c r="C18" s="326" t="s">
        <v>426</v>
      </c>
      <c r="D18" s="327">
        <v>1.9545454545454499</v>
      </c>
      <c r="E18" s="327">
        <v>1.2818181818181817</v>
      </c>
      <c r="F18" s="327">
        <v>2.2000000000000002</v>
      </c>
      <c r="G18" s="327">
        <v>1.9272727272727272</v>
      </c>
      <c r="H18" s="11">
        <f t="shared" si="0"/>
        <v>-0.34418604651162643</v>
      </c>
      <c r="I18" s="11">
        <f t="shared" si="0"/>
        <v>0.71631205673758891</v>
      </c>
      <c r="J18" s="11">
        <f t="shared" si="0"/>
        <v>-0.12396694214876036</v>
      </c>
      <c r="K18" s="328">
        <v>2.4364723467862479</v>
      </c>
      <c r="L18" s="328">
        <v>2.0273314311458175</v>
      </c>
      <c r="M18" s="227">
        <f t="shared" si="1"/>
        <v>-0.1679234801002748</v>
      </c>
      <c r="N18" s="328">
        <v>3.0044510385756675</v>
      </c>
      <c r="O18" s="328">
        <v>2.4340770791075053</v>
      </c>
      <c r="P18" s="227">
        <f t="shared" si="2"/>
        <v>-0.18984298700323032</v>
      </c>
      <c r="Q18" s="328">
        <v>2.416697180519956</v>
      </c>
      <c r="R18" s="328">
        <v>2.1129326047358834</v>
      </c>
      <c r="S18" s="227">
        <f t="shared" si="3"/>
        <v>-0.1256940994645912</v>
      </c>
      <c r="T18"/>
      <c r="U18"/>
      <c r="V18"/>
      <c r="W18"/>
    </row>
    <row r="19" spans="1:23" ht="15" customHeight="1">
      <c r="A19" s="331"/>
      <c r="B19" s="331"/>
      <c r="C19" s="326" t="s">
        <v>427</v>
      </c>
      <c r="D19" s="327">
        <v>1.5909090909090899</v>
      </c>
      <c r="E19" s="327">
        <v>1.4545454545454546</v>
      </c>
      <c r="F19" s="327">
        <v>1.2454545454545454</v>
      </c>
      <c r="G19" s="327">
        <v>1.4</v>
      </c>
      <c r="H19" s="11">
        <f t="shared" si="0"/>
        <v>-8.5714285714285077E-2</v>
      </c>
      <c r="I19" s="11">
        <f t="shared" si="0"/>
        <v>-0.14375000000000004</v>
      </c>
      <c r="J19" s="11">
        <f t="shared" si="0"/>
        <v>0.12408759124087587</v>
      </c>
      <c r="K19" s="328">
        <v>1.5695067264573992</v>
      </c>
      <c r="L19" s="328">
        <v>1.8321069229614055</v>
      </c>
      <c r="M19" s="227">
        <f t="shared" si="1"/>
        <v>0.16731383948683831</v>
      </c>
      <c r="N19" s="328">
        <v>1.2054896142433233</v>
      </c>
      <c r="O19" s="328">
        <v>1.4936382076341508</v>
      </c>
      <c r="P19" s="227">
        <f t="shared" si="2"/>
        <v>0.23903034085589869</v>
      </c>
      <c r="Q19" s="328">
        <v>1.000854387892103</v>
      </c>
      <c r="R19" s="328">
        <v>1.2871888281724346</v>
      </c>
      <c r="S19" s="227">
        <f t="shared" si="3"/>
        <v>0.28609000844106802</v>
      </c>
      <c r="T19"/>
      <c r="U19"/>
      <c r="V19"/>
      <c r="W19"/>
    </row>
    <row r="20" spans="1:23" ht="15" customHeight="1">
      <c r="A20" s="331"/>
      <c r="B20" s="331"/>
      <c r="C20" s="326" t="s">
        <v>428</v>
      </c>
      <c r="D20" s="327">
        <v>1.24545454545455</v>
      </c>
      <c r="E20" s="327">
        <v>1.1181818181818182</v>
      </c>
      <c r="F20" s="327">
        <v>1.3090909090909091</v>
      </c>
      <c r="G20" s="327">
        <v>1.3181818181818181</v>
      </c>
      <c r="H20" s="11">
        <f t="shared" si="0"/>
        <v>-0.10218978102190113</v>
      </c>
      <c r="I20" s="11">
        <f t="shared" si="0"/>
        <v>0.1707317073170731</v>
      </c>
      <c r="J20" s="11">
        <f t="shared" si="0"/>
        <v>6.9444444444444198E-3</v>
      </c>
      <c r="K20" s="328">
        <v>0.9566517189835575</v>
      </c>
      <c r="L20" s="328">
        <v>1.0662261600840968</v>
      </c>
      <c r="M20" s="227">
        <f t="shared" si="1"/>
        <v>0.11453953296290753</v>
      </c>
      <c r="N20" s="328">
        <v>1.0571216617210681</v>
      </c>
      <c r="O20" s="328">
        <v>1.0695187165775402</v>
      </c>
      <c r="P20" s="227">
        <f t="shared" si="2"/>
        <v>1.1727178909841651E-2</v>
      </c>
      <c r="Q20" s="328">
        <v>1.3670206273648235</v>
      </c>
      <c r="R20" s="328">
        <v>1.3600485731633272</v>
      </c>
      <c r="S20" s="227">
        <f t="shared" si="3"/>
        <v>-5.1001821493624755E-3</v>
      </c>
      <c r="T20"/>
      <c r="U20"/>
      <c r="V20"/>
      <c r="W20"/>
    </row>
    <row r="21" spans="1:23" ht="15" customHeight="1">
      <c r="A21" s="331"/>
      <c r="B21" s="331"/>
      <c r="C21" s="326" t="s">
        <v>429</v>
      </c>
      <c r="D21" s="327">
        <v>1.17272727272727</v>
      </c>
      <c r="E21" s="327">
        <v>1.1454545454545455</v>
      </c>
      <c r="F21" s="327">
        <v>1.4090909090909092</v>
      </c>
      <c r="G21" s="327">
        <v>1.2363636363636363</v>
      </c>
      <c r="H21" s="11">
        <f t="shared" si="0"/>
        <v>-2.3255813953485971E-2</v>
      </c>
      <c r="I21" s="11">
        <f t="shared" si="0"/>
        <v>0.23015873015873023</v>
      </c>
      <c r="J21" s="11">
        <f t="shared" si="0"/>
        <v>-0.12258064516129041</v>
      </c>
      <c r="K21" s="328">
        <v>1.6890881913303437</v>
      </c>
      <c r="L21" s="328">
        <v>1.3515542874305451</v>
      </c>
      <c r="M21" s="227">
        <f t="shared" si="1"/>
        <v>-0.19983201921147375</v>
      </c>
      <c r="N21" s="328">
        <v>1.7433234421364985</v>
      </c>
      <c r="O21" s="328">
        <v>1.1985985616817261</v>
      </c>
      <c r="P21" s="227">
        <f t="shared" si="2"/>
        <v>-0.31246346334171626</v>
      </c>
      <c r="Q21" s="328">
        <v>1.452459416575125</v>
      </c>
      <c r="R21" s="328">
        <v>1.0686095931997572</v>
      </c>
      <c r="S21" s="227">
        <f t="shared" si="3"/>
        <v>-0.26427576495078897</v>
      </c>
      <c r="T21"/>
      <c r="U21"/>
      <c r="V21"/>
      <c r="W21"/>
    </row>
    <row r="22" spans="1:23" ht="15" customHeight="1">
      <c r="A22" s="331"/>
      <c r="B22" s="331"/>
      <c r="C22" s="326" t="s">
        <v>430</v>
      </c>
      <c r="D22" s="327">
        <v>0.50909090909090904</v>
      </c>
      <c r="E22" s="327">
        <v>0.50909090909090904</v>
      </c>
      <c r="F22" s="327">
        <v>0.7</v>
      </c>
      <c r="G22" s="327">
        <v>0.69090909090909092</v>
      </c>
      <c r="H22" s="11">
        <f t="shared" si="0"/>
        <v>0</v>
      </c>
      <c r="I22" s="11">
        <f t="shared" si="0"/>
        <v>0.375</v>
      </c>
      <c r="J22" s="11">
        <f t="shared" si="0"/>
        <v>-1.298701298701288E-2</v>
      </c>
      <c r="K22" s="328">
        <v>0.86696562032884905</v>
      </c>
      <c r="L22" s="328">
        <v>0.84096711217900588</v>
      </c>
      <c r="M22" s="227">
        <f t="shared" si="1"/>
        <v>-2.9987934400422578E-2</v>
      </c>
      <c r="N22" s="328">
        <v>0.76038575667655783</v>
      </c>
      <c r="O22" s="328">
        <v>0.64539922552092932</v>
      </c>
      <c r="P22" s="227">
        <f t="shared" si="2"/>
        <v>-0.15122131121735338</v>
      </c>
      <c r="Q22" s="328">
        <v>0.59807152447211032</v>
      </c>
      <c r="R22" s="328">
        <v>0.55859137826350946</v>
      </c>
      <c r="S22" s="227">
        <f t="shared" si="3"/>
        <v>-6.6012415895319809E-2</v>
      </c>
      <c r="T22"/>
      <c r="U22"/>
      <c r="V22"/>
      <c r="W22"/>
    </row>
    <row r="23" spans="1:23" ht="15" customHeight="1">
      <c r="A23" s="331"/>
      <c r="B23" s="331"/>
      <c r="C23" s="326" t="s">
        <v>431</v>
      </c>
      <c r="D23" s="327">
        <v>0.75454545454545496</v>
      </c>
      <c r="E23" s="327">
        <v>0.65454545454545454</v>
      </c>
      <c r="F23" s="327">
        <v>0.75454545454545452</v>
      </c>
      <c r="G23" s="327">
        <v>0.67272727272727273</v>
      </c>
      <c r="H23" s="11">
        <f t="shared" si="0"/>
        <v>-0.13253012048192825</v>
      </c>
      <c r="I23" s="11">
        <f t="shared" si="0"/>
        <v>0.15277777777777768</v>
      </c>
      <c r="J23" s="11">
        <f t="shared" si="0"/>
        <v>-0.10843373493975905</v>
      </c>
      <c r="K23" s="328">
        <v>0.88191330343796714</v>
      </c>
      <c r="L23" s="328">
        <v>0.67577714371527253</v>
      </c>
      <c r="M23" s="227">
        <f t="shared" si="1"/>
        <v>-0.23373744212624181</v>
      </c>
      <c r="N23" s="328">
        <v>0.83456973293768544</v>
      </c>
      <c r="O23" s="328">
        <v>0.73759911488106211</v>
      </c>
      <c r="P23" s="227">
        <f t="shared" si="2"/>
        <v>-0.11619234945806955</v>
      </c>
      <c r="Q23" s="328">
        <v>0.76894910289271334</v>
      </c>
      <c r="R23" s="328">
        <v>0.65573770491803274</v>
      </c>
      <c r="S23" s="227">
        <f t="shared" si="3"/>
        <v>-0.14722872755659655</v>
      </c>
      <c r="T23"/>
      <c r="U23"/>
      <c r="V23"/>
      <c r="W23"/>
    </row>
    <row r="24" spans="1:23" ht="15" customHeight="1">
      <c r="A24" s="331"/>
      <c r="B24" s="331"/>
      <c r="C24" s="326" t="s">
        <v>432</v>
      </c>
      <c r="D24" s="327">
        <v>0.5</v>
      </c>
      <c r="E24" s="327">
        <v>0.25454545454545452</v>
      </c>
      <c r="F24" s="327">
        <v>0.4</v>
      </c>
      <c r="G24" s="327">
        <v>0.36363636363636365</v>
      </c>
      <c r="H24" s="11">
        <f t="shared" si="0"/>
        <v>-0.49090909090909096</v>
      </c>
      <c r="I24" s="11">
        <f t="shared" si="0"/>
        <v>0.57142857142857162</v>
      </c>
      <c r="J24" s="11">
        <f t="shared" si="0"/>
        <v>-9.0909090909090939E-2</v>
      </c>
      <c r="K24" s="328">
        <v>0.25411061285500747</v>
      </c>
      <c r="L24" s="328">
        <v>0.45051809581018171</v>
      </c>
      <c r="M24" s="227">
        <f t="shared" si="1"/>
        <v>0.77292121233536215</v>
      </c>
      <c r="N24" s="328">
        <v>0.27818991097922846</v>
      </c>
      <c r="O24" s="328">
        <v>0.22127973446431864</v>
      </c>
      <c r="P24" s="227">
        <f t="shared" si="2"/>
        <v>-0.20457311451226246</v>
      </c>
      <c r="Q24" s="328">
        <v>0.30513853289393383</v>
      </c>
      <c r="R24" s="328">
        <v>0.26715239829993931</v>
      </c>
      <c r="S24" s="227">
        <f t="shared" si="3"/>
        <v>-0.12448816029143883</v>
      </c>
      <c r="T24"/>
      <c r="U24"/>
      <c r="V24"/>
      <c r="W24"/>
    </row>
    <row r="25" spans="1:23" ht="15" customHeight="1">
      <c r="A25" s="331"/>
      <c r="B25" s="331"/>
      <c r="C25" s="326" t="s">
        <v>433</v>
      </c>
      <c r="D25" s="327"/>
      <c r="E25" s="327"/>
      <c r="F25" s="327"/>
      <c r="G25" s="327">
        <v>0.31818181818181818</v>
      </c>
      <c r="H25" s="153" t="s">
        <v>89</v>
      </c>
      <c r="I25" s="153" t="s">
        <v>89</v>
      </c>
      <c r="J25" s="11"/>
      <c r="K25" s="334"/>
      <c r="L25" s="334"/>
      <c r="M25" s="335"/>
      <c r="N25" s="334"/>
      <c r="O25" s="334"/>
      <c r="P25" s="335"/>
      <c r="Q25" s="334"/>
      <c r="R25" s="334">
        <v>0.20643594414086217</v>
      </c>
      <c r="S25" s="335"/>
      <c r="T25"/>
      <c r="U25"/>
      <c r="V25"/>
      <c r="W25"/>
    </row>
    <row r="26" spans="1:23" ht="15" customHeight="1">
      <c r="A26" s="331"/>
      <c r="B26" s="331"/>
      <c r="C26" s="326" t="s">
        <v>434</v>
      </c>
      <c r="D26" s="327">
        <v>3.0727272727272701</v>
      </c>
      <c r="E26" s="327">
        <v>2.5090909090909093</v>
      </c>
      <c r="F26" s="327">
        <v>3.2545454545454544</v>
      </c>
      <c r="G26" s="327">
        <v>3.3363636363636364</v>
      </c>
      <c r="H26" s="11">
        <f t="shared" ref="H26:J27" si="4">E26/D26-1</f>
        <v>-0.18343195266272116</v>
      </c>
      <c r="I26" s="11">
        <f t="shared" si="4"/>
        <v>0.29710144927536208</v>
      </c>
      <c r="J26" s="11">
        <f t="shared" si="4"/>
        <v>2.5139664804469275E-2</v>
      </c>
      <c r="K26" s="328">
        <v>2.6905829596412558</v>
      </c>
      <c r="L26" s="328">
        <v>2.9884367022075389</v>
      </c>
      <c r="M26" s="227">
        <f t="shared" ref="M26" si="5">L26/K26-1</f>
        <v>0.11070230765380185</v>
      </c>
      <c r="N26" s="328">
        <v>3.2084569732937687</v>
      </c>
      <c r="O26" s="328">
        <v>3.5404757514290983</v>
      </c>
      <c r="P26" s="227">
        <f t="shared" ref="P26" si="6">O26/N26-1</f>
        <v>0.10348238449165881</v>
      </c>
      <c r="Q26" s="328">
        <v>3.3443183205175151</v>
      </c>
      <c r="R26" s="328">
        <v>3.4851244687310263</v>
      </c>
      <c r="S26" s="227">
        <f t="shared" ref="S26" si="7">R26/Q26-1</f>
        <v>4.2103093880047293E-2</v>
      </c>
      <c r="T26"/>
      <c r="U26"/>
      <c r="V26"/>
      <c r="W26"/>
    </row>
    <row r="27" spans="1:23" ht="15" customHeight="1">
      <c r="A27" s="331"/>
      <c r="B27" s="331"/>
      <c r="C27" s="326" t="s">
        <v>435</v>
      </c>
      <c r="D27" s="327">
        <v>3.5</v>
      </c>
      <c r="E27" s="327">
        <v>3.1818181818181817</v>
      </c>
      <c r="F27" s="327">
        <v>3.5090909090909093</v>
      </c>
      <c r="G27" s="327">
        <v>3.6454545454545455</v>
      </c>
      <c r="H27" s="11">
        <f t="shared" si="4"/>
        <v>-9.0909090909090939E-2</v>
      </c>
      <c r="I27" s="11">
        <f t="shared" si="4"/>
        <v>0.10285714285714298</v>
      </c>
      <c r="J27" s="11">
        <f t="shared" si="4"/>
        <v>3.8860103626942921E-2</v>
      </c>
      <c r="K27" s="328">
        <v>3.0493273542600896</v>
      </c>
      <c r="L27" s="328">
        <v>3.2136957501126293</v>
      </c>
      <c r="M27" s="227">
        <f>L27/K27-1</f>
        <v>5.3903165110465334E-2</v>
      </c>
      <c r="N27" s="328">
        <v>3.3939169139465877</v>
      </c>
      <c r="O27" s="328">
        <v>3.0425963488843815</v>
      </c>
      <c r="P27" s="227">
        <f>O27/N27-1</f>
        <v>-0.10351478070029596</v>
      </c>
      <c r="Q27" s="328">
        <v>3.6006346881484195</v>
      </c>
      <c r="R27" s="328">
        <v>3.630843958712811</v>
      </c>
      <c r="S27" s="227">
        <f>R27/Q27-1</f>
        <v>8.3899848723409942E-3</v>
      </c>
      <c r="T27"/>
      <c r="U27"/>
      <c r="V27"/>
      <c r="W27"/>
    </row>
    <row r="28" spans="1:23" ht="30" customHeight="1">
      <c r="A28" s="331"/>
      <c r="B28" s="331"/>
      <c r="C28" s="406" t="s">
        <v>436</v>
      </c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/>
      <c r="U28"/>
      <c r="V28"/>
      <c r="W28"/>
    </row>
    <row r="29" spans="1:23" ht="29.25" customHeight="1">
      <c r="A29" s="331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S29"/>
      <c r="T29"/>
      <c r="U29"/>
      <c r="V29"/>
      <c r="W29"/>
    </row>
    <row r="30" spans="1:23">
      <c r="A30" s="331"/>
      <c r="B30" s="331"/>
      <c r="C30" s="336"/>
      <c r="D30" s="336"/>
      <c r="E30" s="336"/>
      <c r="F30" s="336"/>
      <c r="G30" s="336"/>
      <c r="H30" s="336"/>
      <c r="I30" s="337"/>
      <c r="J30" s="337"/>
      <c r="K30" s="336"/>
      <c r="L30" s="336"/>
      <c r="M30" s="337"/>
    </row>
    <row r="31" spans="1:23">
      <c r="A31" s="331"/>
      <c r="B31" s="331"/>
      <c r="C31" s="336"/>
      <c r="D31" s="336"/>
      <c r="E31" s="336"/>
      <c r="F31" s="336"/>
      <c r="G31" s="336"/>
      <c r="H31" s="336"/>
      <c r="I31" s="337"/>
      <c r="J31" s="337"/>
      <c r="K31" s="336"/>
      <c r="L31" s="336"/>
      <c r="M31" s="337"/>
    </row>
    <row r="32" spans="1:23">
      <c r="A32" s="331"/>
      <c r="B32" s="331"/>
      <c r="C32" s="336"/>
      <c r="D32" s="336"/>
      <c r="E32" s="336"/>
      <c r="F32" s="336"/>
      <c r="G32" s="336"/>
      <c r="H32" s="336"/>
      <c r="I32" s="337"/>
      <c r="J32" s="337"/>
      <c r="K32" s="336"/>
      <c r="L32" s="336"/>
      <c r="M32" s="337"/>
    </row>
    <row r="33" spans="1:18" ht="19.5" customHeight="1">
      <c r="A33" s="331"/>
      <c r="B33" s="331"/>
      <c r="C33" s="337"/>
      <c r="D33" s="337"/>
      <c r="E33" s="337"/>
      <c r="F33" s="337"/>
      <c r="G33" s="337"/>
      <c r="H33" s="337"/>
      <c r="I33" s="410" t="s">
        <v>92</v>
      </c>
      <c r="J33" s="228"/>
      <c r="K33" s="337"/>
      <c r="L33" s="337"/>
      <c r="M33" s="410" t="s">
        <v>92</v>
      </c>
    </row>
    <row r="34" spans="1:18">
      <c r="A34" s="331"/>
      <c r="B34" s="331"/>
      <c r="C34" s="325" t="s">
        <v>437</v>
      </c>
      <c r="D34" s="337"/>
      <c r="E34" s="337"/>
      <c r="F34" s="337"/>
      <c r="G34" s="337"/>
      <c r="H34" s="337"/>
      <c r="I34" s="410"/>
      <c r="J34" s="228"/>
      <c r="K34" s="337"/>
      <c r="L34" s="337"/>
      <c r="M34" s="410"/>
    </row>
    <row r="35" spans="1:18">
      <c r="A35" s="331"/>
      <c r="B35" s="331"/>
    </row>
    <row r="36" spans="1:18">
      <c r="A36" s="331"/>
      <c r="B36" s="331"/>
    </row>
    <row r="37" spans="1:18" ht="35.25" customHeight="1">
      <c r="A37" s="331"/>
      <c r="B37" s="331"/>
      <c r="C37" s="404" t="s">
        <v>438</v>
      </c>
      <c r="D37" s="404"/>
      <c r="E37" s="404"/>
      <c r="O37" s="286"/>
      <c r="P37" s="286"/>
      <c r="Q37" s="286"/>
      <c r="R37" s="286"/>
    </row>
    <row r="38" spans="1:18" ht="25.5">
      <c r="A38" s="331"/>
      <c r="B38" s="331"/>
      <c r="C38" s="7"/>
      <c r="D38" s="7" t="s">
        <v>1</v>
      </c>
      <c r="E38" s="7" t="s">
        <v>53</v>
      </c>
      <c r="O38" s="286"/>
      <c r="P38" s="286"/>
      <c r="Q38" s="286"/>
      <c r="R38" s="286"/>
    </row>
    <row r="39" spans="1:18">
      <c r="C39" s="326" t="s">
        <v>439</v>
      </c>
      <c r="D39" s="327">
        <v>80.717488789237663</v>
      </c>
      <c r="E39" s="338" t="s">
        <v>89</v>
      </c>
      <c r="O39" s="286"/>
      <c r="P39" s="286"/>
      <c r="Q39" s="286"/>
      <c r="R39" s="286"/>
    </row>
    <row r="40" spans="1:18">
      <c r="C40" s="326" t="s">
        <v>440</v>
      </c>
      <c r="D40" s="327">
        <v>13.415545590433483</v>
      </c>
      <c r="E40" s="338" t="s">
        <v>89</v>
      </c>
      <c r="O40" s="286"/>
      <c r="P40" s="286"/>
      <c r="Q40" s="286"/>
      <c r="R40" s="286"/>
    </row>
    <row r="41" spans="1:18">
      <c r="C41" s="326" t="s">
        <v>441</v>
      </c>
      <c r="D41" s="327">
        <v>2.7279521674140508</v>
      </c>
      <c r="E41" s="338" t="s">
        <v>89</v>
      </c>
      <c r="O41" s="286"/>
      <c r="P41" s="286"/>
      <c r="Q41" s="286"/>
      <c r="R41" s="286"/>
    </row>
    <row r="42" spans="1:18">
      <c r="C42" s="326" t="s">
        <v>442</v>
      </c>
      <c r="D42" s="327">
        <v>8.2585949177877431</v>
      </c>
      <c r="E42" s="338" t="s">
        <v>89</v>
      </c>
      <c r="O42" s="286"/>
      <c r="P42" s="286"/>
      <c r="Q42" s="286"/>
      <c r="R42" s="286"/>
    </row>
    <row r="43" spans="1:18">
      <c r="C43" s="326" t="s">
        <v>443</v>
      </c>
      <c r="D43" s="327">
        <v>7.5112107623318387</v>
      </c>
      <c r="E43" s="338" t="s">
        <v>89</v>
      </c>
      <c r="O43" s="286"/>
      <c r="P43" s="286"/>
      <c r="Q43" s="286"/>
      <c r="R43" s="286"/>
    </row>
    <row r="44" spans="1:18">
      <c r="C44" s="326" t="s">
        <v>444</v>
      </c>
      <c r="D44" s="327">
        <v>3.1763826606875933</v>
      </c>
      <c r="E44" s="338" t="s">
        <v>89</v>
      </c>
      <c r="O44" s="286"/>
      <c r="P44" s="286"/>
      <c r="Q44" s="286"/>
      <c r="R44" s="286"/>
    </row>
    <row r="45" spans="1:18">
      <c r="C45" s="326" t="s">
        <v>445</v>
      </c>
      <c r="D45" s="327">
        <v>8.3333333333333339</v>
      </c>
      <c r="E45" s="338" t="s">
        <v>89</v>
      </c>
      <c r="O45" s="286"/>
      <c r="P45" s="286"/>
      <c r="Q45" s="286"/>
      <c r="R45" s="286"/>
    </row>
    <row r="46" spans="1:18">
      <c r="C46" s="326" t="s">
        <v>446</v>
      </c>
      <c r="D46" s="327">
        <v>9.6412556053811667</v>
      </c>
      <c r="E46" s="338" t="s">
        <v>89</v>
      </c>
      <c r="O46" s="286"/>
      <c r="P46" s="286"/>
      <c r="Q46" s="286"/>
      <c r="R46" s="286"/>
    </row>
    <row r="47" spans="1:18">
      <c r="C47" s="326" t="s">
        <v>447</v>
      </c>
      <c r="D47" s="327">
        <v>3.9237668161434978</v>
      </c>
      <c r="E47" s="338" t="s">
        <v>89</v>
      </c>
      <c r="O47" s="286"/>
      <c r="P47" s="286"/>
      <c r="Q47" s="286"/>
      <c r="R47" s="286"/>
    </row>
    <row r="48" spans="1:18">
      <c r="C48" s="326" t="s">
        <v>448</v>
      </c>
      <c r="D48" s="327">
        <v>4.5964125560538118</v>
      </c>
      <c r="E48" s="338" t="s">
        <v>89</v>
      </c>
      <c r="O48" s="286"/>
      <c r="P48" s="286"/>
      <c r="Q48" s="286"/>
      <c r="R48" s="286"/>
    </row>
    <row r="49" spans="3:18">
      <c r="C49" s="332" t="s">
        <v>449</v>
      </c>
      <c r="D49" s="327">
        <v>0.44843049327354262</v>
      </c>
      <c r="E49" s="338" t="s">
        <v>89</v>
      </c>
      <c r="O49" s="286"/>
      <c r="P49" s="286"/>
      <c r="Q49" s="286"/>
      <c r="R49" s="286"/>
    </row>
    <row r="50" spans="3:18">
      <c r="C50" s="326" t="s">
        <v>450</v>
      </c>
      <c r="D50" s="327">
        <v>0.14947683109118087</v>
      </c>
      <c r="E50" s="338" t="s">
        <v>89</v>
      </c>
      <c r="O50" s="286"/>
      <c r="P50" s="286"/>
      <c r="Q50" s="286"/>
      <c r="R50" s="286"/>
    </row>
    <row r="51" spans="3:18">
      <c r="C51" s="326" t="s">
        <v>451</v>
      </c>
      <c r="D51" s="327">
        <v>7.1375186846038865</v>
      </c>
      <c r="E51" s="338" t="s">
        <v>89</v>
      </c>
      <c r="G51" s="339"/>
      <c r="O51" s="286"/>
      <c r="P51" s="286"/>
      <c r="Q51" s="286"/>
      <c r="R51" s="286"/>
    </row>
    <row r="52" spans="3:18">
      <c r="C52" s="326" t="s">
        <v>452</v>
      </c>
      <c r="D52" s="327">
        <v>14.162929745889388</v>
      </c>
      <c r="E52" s="338" t="s">
        <v>89</v>
      </c>
      <c r="O52" s="286"/>
      <c r="P52" s="286"/>
      <c r="Q52" s="286"/>
      <c r="R52" s="286"/>
    </row>
    <row r="53" spans="3:18">
      <c r="C53" s="326" t="s">
        <v>453</v>
      </c>
      <c r="D53" s="327">
        <v>0.63527653213751867</v>
      </c>
      <c r="E53" s="338" t="s">
        <v>89</v>
      </c>
      <c r="O53" s="286"/>
      <c r="P53" s="286"/>
      <c r="Q53" s="286"/>
      <c r="R53" s="286"/>
    </row>
    <row r="54" spans="3:18">
      <c r="C54" s="326" t="s">
        <v>454</v>
      </c>
      <c r="D54" s="327">
        <v>1.1210762331838564</v>
      </c>
      <c r="E54" s="338" t="s">
        <v>89</v>
      </c>
      <c r="O54" s="286"/>
      <c r="P54" s="286"/>
      <c r="Q54" s="286"/>
      <c r="R54" s="286"/>
    </row>
    <row r="55" spans="3:18">
      <c r="C55" s="326" t="s">
        <v>455</v>
      </c>
      <c r="D55" s="327">
        <v>0.26158445440956651</v>
      </c>
      <c r="E55" s="338" t="s">
        <v>89</v>
      </c>
      <c r="O55" s="286"/>
      <c r="P55" s="286"/>
      <c r="Q55" s="286"/>
      <c r="R55" s="286"/>
    </row>
    <row r="56" spans="3:18">
      <c r="C56" s="326" t="s">
        <v>456</v>
      </c>
      <c r="D56" s="327">
        <v>9.6786248131539612</v>
      </c>
      <c r="E56" s="338" t="s">
        <v>89</v>
      </c>
      <c r="O56" s="286"/>
      <c r="P56" s="286"/>
      <c r="Q56" s="286"/>
      <c r="R56" s="286"/>
    </row>
    <row r="57" spans="3:18">
      <c r="C57" s="326" t="s">
        <v>457</v>
      </c>
      <c r="D57" s="327">
        <v>6.6143497757847536</v>
      </c>
      <c r="E57" s="338" t="s">
        <v>89</v>
      </c>
      <c r="O57" s="286"/>
      <c r="P57" s="286"/>
      <c r="Q57" s="286"/>
      <c r="R57" s="286"/>
    </row>
    <row r="58" spans="3:18">
      <c r="C58" s="326" t="s">
        <v>458</v>
      </c>
      <c r="D58" s="327">
        <v>6.4275037369207775</v>
      </c>
      <c r="E58" s="338" t="s">
        <v>89</v>
      </c>
      <c r="O58" s="286"/>
      <c r="P58" s="286"/>
      <c r="Q58" s="286"/>
      <c r="R58" s="286"/>
    </row>
    <row r="59" spans="3:18">
      <c r="C59" s="326" t="s">
        <v>459</v>
      </c>
      <c r="D59" s="327">
        <v>5.3811659192825116</v>
      </c>
      <c r="E59" s="338" t="s">
        <v>89</v>
      </c>
      <c r="O59" s="286"/>
      <c r="P59" s="286"/>
      <c r="Q59" s="286"/>
      <c r="R59" s="286"/>
    </row>
    <row r="60" spans="3:18">
      <c r="C60" s="326" t="s">
        <v>460</v>
      </c>
      <c r="D60" s="327">
        <v>0.59790732436472349</v>
      </c>
      <c r="E60" s="338" t="s">
        <v>89</v>
      </c>
      <c r="O60" s="286"/>
      <c r="P60" s="286"/>
      <c r="Q60" s="286"/>
      <c r="R60" s="286"/>
    </row>
    <row r="61" spans="3:18" ht="15.75" customHeight="1">
      <c r="C61" s="326" t="s">
        <v>461</v>
      </c>
      <c r="D61" s="327">
        <v>0.74738415545590431</v>
      </c>
      <c r="E61" s="338" t="s">
        <v>89</v>
      </c>
      <c r="O61" s="286"/>
      <c r="P61" s="286"/>
      <c r="Q61" s="286"/>
      <c r="R61" s="286"/>
    </row>
    <row r="62" spans="3:18" ht="15.75" customHeight="1">
      <c r="C62" s="326" t="s">
        <v>462</v>
      </c>
      <c r="D62" s="327">
        <v>1.3452914798206279</v>
      </c>
      <c r="E62" s="338" t="s">
        <v>89</v>
      </c>
      <c r="O62" s="286"/>
      <c r="P62" s="286"/>
      <c r="Q62" s="286"/>
      <c r="R62" s="286"/>
    </row>
    <row r="63" spans="3:18">
      <c r="C63" s="326" t="s">
        <v>463</v>
      </c>
      <c r="D63" s="327">
        <v>1.3452914798206279</v>
      </c>
      <c r="E63" s="338" t="s">
        <v>89</v>
      </c>
      <c r="O63" s="286"/>
    </row>
    <row r="64" spans="3:18">
      <c r="C64" s="326" t="s">
        <v>464</v>
      </c>
      <c r="D64" s="327">
        <v>0.71001494768310913</v>
      </c>
      <c r="E64" s="338" t="s">
        <v>89</v>
      </c>
      <c r="O64" s="286"/>
    </row>
    <row r="65" spans="3:15">
      <c r="C65" s="326" t="s">
        <v>465</v>
      </c>
      <c r="D65" s="327">
        <v>0.11210762331838565</v>
      </c>
      <c r="E65" s="338" t="s">
        <v>89</v>
      </c>
      <c r="F65" s="236"/>
      <c r="G65" s="236"/>
      <c r="H65" s="236"/>
      <c r="K65" s="236"/>
      <c r="L65" s="236"/>
      <c r="O65" s="286"/>
    </row>
    <row r="66" spans="3:15">
      <c r="C66" s="326" t="s">
        <v>466</v>
      </c>
      <c r="D66" s="327">
        <v>1.905829596412556</v>
      </c>
      <c r="E66" s="338" t="s">
        <v>89</v>
      </c>
      <c r="F66" s="236"/>
      <c r="G66" s="236"/>
      <c r="H66" s="236"/>
      <c r="K66" s="236"/>
      <c r="L66" s="236"/>
    </row>
    <row r="67" spans="3:15">
      <c r="C67" s="326" t="s">
        <v>467</v>
      </c>
      <c r="D67" s="327">
        <v>0.97159940209267559</v>
      </c>
      <c r="E67" s="338" t="s">
        <v>89</v>
      </c>
      <c r="F67" s="236"/>
      <c r="G67" s="236"/>
      <c r="H67" s="236"/>
      <c r="K67" s="236"/>
      <c r="L67" s="236"/>
    </row>
    <row r="68" spans="3:15">
      <c r="C68" s="326" t="s">
        <v>468</v>
      </c>
      <c r="D68" s="327">
        <v>0.37369207772795215</v>
      </c>
      <c r="E68" s="338" t="s">
        <v>89</v>
      </c>
      <c r="F68" s="236"/>
      <c r="G68" s="236"/>
      <c r="H68" s="236"/>
      <c r="K68" s="236"/>
      <c r="L68" s="236"/>
    </row>
    <row r="69" spans="3:15">
      <c r="C69" s="326" t="s">
        <v>469</v>
      </c>
      <c r="D69" s="327">
        <v>1.905829596412556</v>
      </c>
      <c r="E69" s="338" t="s">
        <v>89</v>
      </c>
      <c r="F69" s="236"/>
      <c r="G69" s="236"/>
      <c r="H69" s="236"/>
      <c r="K69" s="236"/>
      <c r="L69" s="236"/>
    </row>
    <row r="70" spans="3:15">
      <c r="C70" s="326" t="s">
        <v>470</v>
      </c>
      <c r="D70" s="327">
        <v>3.7369207772795218E-2</v>
      </c>
      <c r="E70" s="338" t="s">
        <v>89</v>
      </c>
      <c r="F70" s="236"/>
      <c r="G70" s="236"/>
      <c r="H70" s="236"/>
      <c r="K70" s="236"/>
      <c r="L70" s="236"/>
    </row>
    <row r="71" spans="3:15">
      <c r="C71" s="326" t="s">
        <v>471</v>
      </c>
      <c r="D71" s="327">
        <v>2.1300448430493275</v>
      </c>
      <c r="E71" s="338" t="s">
        <v>89</v>
      </c>
      <c r="F71" s="236"/>
      <c r="G71" s="236"/>
      <c r="H71" s="236"/>
      <c r="K71" s="236"/>
      <c r="L71" s="236"/>
    </row>
    <row r="72" spans="3:15">
      <c r="C72" s="326" t="s">
        <v>472</v>
      </c>
      <c r="D72" s="327">
        <v>2.3168908819133036</v>
      </c>
      <c r="E72" s="338" t="s">
        <v>89</v>
      </c>
      <c r="F72" s="236"/>
      <c r="G72" s="236"/>
      <c r="H72" s="236"/>
      <c r="K72" s="236"/>
      <c r="L72" s="236"/>
    </row>
    <row r="73" spans="3:15">
      <c r="C73" s="326" t="s">
        <v>473</v>
      </c>
      <c r="D73" s="327">
        <v>3.1763826606875933</v>
      </c>
      <c r="E73" s="338" t="s">
        <v>89</v>
      </c>
      <c r="F73" s="236"/>
      <c r="G73" s="236"/>
      <c r="H73" s="236"/>
      <c r="K73" s="236"/>
      <c r="L73" s="236"/>
    </row>
    <row r="74" spans="3:15">
      <c r="C74" s="326" t="s">
        <v>474</v>
      </c>
      <c r="D74" s="327">
        <v>0.63527653213751867</v>
      </c>
      <c r="E74" s="338" t="s">
        <v>89</v>
      </c>
      <c r="F74" s="236"/>
      <c r="G74" s="236"/>
      <c r="H74" s="236"/>
      <c r="K74" s="236"/>
      <c r="L74" s="236"/>
    </row>
    <row r="75" spans="3:15">
      <c r="C75" s="326" t="s">
        <v>475</v>
      </c>
      <c r="D75" s="327">
        <v>0.44843049327354262</v>
      </c>
      <c r="E75" s="338" t="s">
        <v>89</v>
      </c>
      <c r="F75" s="236"/>
      <c r="G75" s="236"/>
      <c r="H75" s="236"/>
      <c r="K75" s="236"/>
      <c r="L75" s="236"/>
    </row>
    <row r="76" spans="3:15">
      <c r="C76" s="326" t="s">
        <v>476</v>
      </c>
      <c r="D76" s="327">
        <v>0.33632286995515698</v>
      </c>
      <c r="E76" s="338" t="s">
        <v>89</v>
      </c>
      <c r="F76" s="236"/>
      <c r="G76" s="236"/>
      <c r="H76" s="236"/>
      <c r="K76" s="236"/>
      <c r="L76" s="236"/>
    </row>
    <row r="77" spans="3:15">
      <c r="C77" s="326" t="s">
        <v>477</v>
      </c>
      <c r="D77" s="327">
        <v>1.905829596412556</v>
      </c>
      <c r="E77" s="338" t="s">
        <v>89</v>
      </c>
      <c r="F77" s="236"/>
      <c r="G77" s="236"/>
      <c r="H77" s="236"/>
      <c r="K77" s="236"/>
      <c r="L77" s="236"/>
    </row>
    <row r="78" spans="3:15">
      <c r="C78" s="326" t="s">
        <v>478</v>
      </c>
      <c r="D78" s="327">
        <v>4.7832585949177879</v>
      </c>
      <c r="E78" s="338" t="s">
        <v>89</v>
      </c>
      <c r="F78" s="236"/>
      <c r="G78" s="236"/>
      <c r="H78" s="236"/>
      <c r="K78" s="236"/>
      <c r="L78" s="236"/>
    </row>
    <row r="79" spans="3:15" ht="56.25" customHeight="1">
      <c r="C79" s="406" t="s">
        <v>479</v>
      </c>
      <c r="D79" s="406"/>
      <c r="E79" s="406"/>
    </row>
  </sheetData>
  <mergeCells count="6">
    <mergeCell ref="C79:E79"/>
    <mergeCell ref="C3:S3"/>
    <mergeCell ref="C28:S28"/>
    <mergeCell ref="I33:I34"/>
    <mergeCell ref="M33:M34"/>
    <mergeCell ref="C37:E37"/>
  </mergeCells>
  <hyperlinks>
    <hyperlink ref="I33:I34" location="'gráfica motivación'!A1" tooltip="GRÁFICA" display="GRÁFICA"/>
    <hyperlink ref="M33:M34" location="'gráfica motiva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V65"/>
  <sheetViews>
    <sheetView showGridLines="0" zoomScaleNormal="100" workbookViewId="0"/>
  </sheetViews>
  <sheetFormatPr baseColWidth="10" defaultRowHeight="12.75"/>
  <cols>
    <col min="1" max="2" width="11.42578125" style="286"/>
    <col min="3" max="3" width="25.140625" style="286" customWidth="1"/>
    <col min="4" max="10" width="9.7109375" style="286" customWidth="1"/>
    <col min="11" max="11" width="10.5703125" style="286" hidden="1" customWidth="1"/>
    <col min="12" max="12" width="10.28515625" style="286" hidden="1" customWidth="1"/>
    <col min="13" max="13" width="12" style="286" hidden="1" customWidth="1"/>
    <col min="14" max="16" width="11.42578125" hidden="1" customWidth="1"/>
    <col min="17" max="17" width="10.5703125" style="286" hidden="1" customWidth="1"/>
    <col min="18" max="19" width="9" style="286" hidden="1" customWidth="1"/>
    <col min="20" max="21" width="14.85546875" style="286" bestFit="1" customWidth="1"/>
    <col min="22" max="16384" width="11.42578125" style="286"/>
  </cols>
  <sheetData>
    <row r="1" spans="3:22" ht="30" customHeight="1"/>
    <row r="2" spans="3:22" ht="30" customHeight="1"/>
    <row r="3" spans="3:22" ht="36" customHeight="1">
      <c r="C3" s="451" t="s">
        <v>480</v>
      </c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</row>
    <row r="4" spans="3:2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67</v>
      </c>
      <c r="I4" s="8" t="s">
        <v>68</v>
      </c>
      <c r="J4" s="8" t="s">
        <v>69</v>
      </c>
      <c r="K4" s="8" t="s">
        <v>144</v>
      </c>
      <c r="L4" s="8" t="s">
        <v>145</v>
      </c>
      <c r="M4" s="8" t="s">
        <v>481</v>
      </c>
      <c r="N4" s="8" t="s">
        <v>162</v>
      </c>
      <c r="O4" s="8" t="s">
        <v>163</v>
      </c>
      <c r="P4" s="8" t="s">
        <v>566</v>
      </c>
      <c r="Q4" s="8" t="s">
        <v>233</v>
      </c>
      <c r="R4" s="8" t="s">
        <v>234</v>
      </c>
      <c r="S4" s="8" t="s">
        <v>567</v>
      </c>
      <c r="T4" s="7" t="s">
        <v>52</v>
      </c>
      <c r="U4" s="7" t="s">
        <v>1</v>
      </c>
      <c r="V4" s="8" t="s">
        <v>568</v>
      </c>
    </row>
    <row r="5" spans="3:22" ht="15" customHeight="1">
      <c r="C5" s="340" t="s">
        <v>482</v>
      </c>
      <c r="D5" s="341">
        <v>7.7810323397561856</v>
      </c>
      <c r="E5" s="341">
        <v>7.7366088631984553</v>
      </c>
      <c r="F5" s="341">
        <v>7.9475650397763724</v>
      </c>
      <c r="G5" s="341">
        <v>7.9550119533457435</v>
      </c>
      <c r="H5" s="242">
        <f t="shared" ref="H5:J14" si="0">E5-D5</f>
        <v>-4.4423476557730268E-2</v>
      </c>
      <c r="I5" s="242">
        <f t="shared" si="0"/>
        <v>0.2109561765779171</v>
      </c>
      <c r="J5" s="242">
        <f t="shared" si="0"/>
        <v>7.4469135693711053E-3</v>
      </c>
      <c r="K5" s="342">
        <v>7.4914535195024357</v>
      </c>
      <c r="L5" s="342">
        <v>7.8905610621078415</v>
      </c>
      <c r="M5" s="243">
        <f t="shared" ref="M5:M13" si="1">L5-K5</f>
        <v>0.39910754260540582</v>
      </c>
      <c r="N5" s="342">
        <v>7.696568600189079</v>
      </c>
      <c r="O5" s="342">
        <v>7.7231363887354973</v>
      </c>
      <c r="P5" s="243">
        <f t="shared" ref="P5:P14" si="2">O5-N5</f>
        <v>2.6567788546418392E-2</v>
      </c>
      <c r="Q5" s="342">
        <v>7.8599555300530541</v>
      </c>
      <c r="R5" s="342">
        <v>7.8939519195793766</v>
      </c>
      <c r="S5" s="243">
        <f t="shared" ref="S5:S14" si="3">R5-Q5</f>
        <v>3.3996389526322446E-2</v>
      </c>
      <c r="T5" s="341">
        <v>7.6401376640137597</v>
      </c>
      <c r="U5" s="341">
        <v>7.939416959453049</v>
      </c>
      <c r="V5" s="243">
        <f t="shared" ref="V5:V14" si="4">U5-T5</f>
        <v>0.29927929543928933</v>
      </c>
    </row>
    <row r="6" spans="3:22" ht="15" customHeight="1">
      <c r="C6" s="340" t="s">
        <v>483</v>
      </c>
      <c r="D6" s="341">
        <v>7.8235911945641003</v>
      </c>
      <c r="E6" s="341">
        <v>7.7623530898521098</v>
      </c>
      <c r="F6" s="341">
        <v>7.8492257120111075</v>
      </c>
      <c r="G6" s="341">
        <v>7.9237974802116993</v>
      </c>
      <c r="H6" s="242">
        <f t="shared" si="0"/>
        <v>-6.1238104711990538E-2</v>
      </c>
      <c r="I6" s="242">
        <f t="shared" si="0"/>
        <v>8.6872622158997714E-2</v>
      </c>
      <c r="J6" s="242">
        <f t="shared" si="0"/>
        <v>7.4571768200591748E-2</v>
      </c>
      <c r="K6" s="342">
        <v>7.7684588946391324</v>
      </c>
      <c r="L6" s="342">
        <v>7.8474935177182275</v>
      </c>
      <c r="M6" s="243">
        <f t="shared" si="1"/>
        <v>7.9034623079095034E-2</v>
      </c>
      <c r="N6" s="342">
        <v>7.8527119619227168</v>
      </c>
      <c r="O6" s="342">
        <v>7.9267682036302851</v>
      </c>
      <c r="P6" s="243">
        <f t="shared" si="2"/>
        <v>7.4056241707568304E-2</v>
      </c>
      <c r="Q6" s="342">
        <v>7.8455570745044616</v>
      </c>
      <c r="R6" s="342">
        <v>7.9212394474290155</v>
      </c>
      <c r="S6" s="243">
        <f t="shared" si="3"/>
        <v>7.5682372924553931E-2</v>
      </c>
      <c r="T6" s="341">
        <v>7.7701531640467492</v>
      </c>
      <c r="U6" s="341">
        <v>7.8811643225921282</v>
      </c>
      <c r="V6" s="243">
        <f t="shared" si="4"/>
        <v>0.11101115854537902</v>
      </c>
    </row>
    <row r="7" spans="3:22" ht="15" customHeight="1">
      <c r="C7" s="340" t="s">
        <v>484</v>
      </c>
      <c r="D7" s="341">
        <v>7.6219251336898299</v>
      </c>
      <c r="E7" s="341">
        <v>7.6936397105497001</v>
      </c>
      <c r="F7" s="341">
        <v>7.6913684871311929</v>
      </c>
      <c r="G7" s="341">
        <v>7.7586469130238624</v>
      </c>
      <c r="H7" s="242">
        <f t="shared" si="0"/>
        <v>7.1714576859870149E-2</v>
      </c>
      <c r="I7" s="242">
        <f t="shared" si="0"/>
        <v>-2.2712234185071623E-3</v>
      </c>
      <c r="J7" s="242">
        <f t="shared" si="0"/>
        <v>6.7278425892669524E-2</v>
      </c>
      <c r="K7" s="342">
        <v>7.7073453982386475</v>
      </c>
      <c r="L7" s="342">
        <v>7.7553044034545184</v>
      </c>
      <c r="M7" s="243">
        <f t="shared" si="1"/>
        <v>4.7959005215870931E-2</v>
      </c>
      <c r="N7" s="342">
        <v>7.7359695523158241</v>
      </c>
      <c r="O7" s="342">
        <v>7.7853125399462995</v>
      </c>
      <c r="P7" s="243">
        <f t="shared" si="2"/>
        <v>4.9342987630475399E-2</v>
      </c>
      <c r="Q7" s="342">
        <v>7.6803561769234001</v>
      </c>
      <c r="R7" s="342">
        <v>7.7454838957644672</v>
      </c>
      <c r="S7" s="243">
        <f t="shared" si="3"/>
        <v>6.512771884106705E-2</v>
      </c>
      <c r="T7" s="341">
        <v>7.7862862862862805</v>
      </c>
      <c r="U7" s="341">
        <v>7.8753393665158375</v>
      </c>
      <c r="V7" s="243">
        <f t="shared" si="4"/>
        <v>8.9053080229557047E-2</v>
      </c>
    </row>
    <row r="8" spans="3:22" ht="15" customHeight="1">
      <c r="C8" s="340" t="s">
        <v>485</v>
      </c>
      <c r="D8" s="341">
        <v>7.3619566965053345</v>
      </c>
      <c r="E8" s="341">
        <v>7.4176701922372343</v>
      </c>
      <c r="F8" s="341">
        <v>7.5932333129210159</v>
      </c>
      <c r="G8" s="341">
        <v>7.6441688727880877</v>
      </c>
      <c r="H8" s="242">
        <f t="shared" si="0"/>
        <v>5.5713495731899876E-2</v>
      </c>
      <c r="I8" s="242">
        <f t="shared" si="0"/>
        <v>0.17556312068378155</v>
      </c>
      <c r="J8" s="242">
        <f t="shared" si="0"/>
        <v>5.0935559867071767E-2</v>
      </c>
      <c r="K8" s="342">
        <v>7.4973562002850702</v>
      </c>
      <c r="L8" s="342">
        <v>7.5579399141630823</v>
      </c>
      <c r="M8" s="243">
        <f t="shared" si="1"/>
        <v>6.0583713878012091E-2</v>
      </c>
      <c r="N8" s="342">
        <v>7.6245086416671892</v>
      </c>
      <c r="O8" s="342">
        <v>7.6480384207571879</v>
      </c>
      <c r="P8" s="243">
        <f t="shared" si="2"/>
        <v>2.3529779089998648E-2</v>
      </c>
      <c r="Q8" s="342">
        <v>7.6115776967512048</v>
      </c>
      <c r="R8" s="342">
        <v>7.6443242007392378</v>
      </c>
      <c r="S8" s="243">
        <f t="shared" si="3"/>
        <v>3.2746503988033027E-2</v>
      </c>
      <c r="T8" s="341">
        <v>7.5385074626865576</v>
      </c>
      <c r="U8" s="341">
        <v>7.7532950680272092</v>
      </c>
      <c r="V8" s="243">
        <f t="shared" si="4"/>
        <v>0.21478760534065167</v>
      </c>
    </row>
    <row r="9" spans="3:22" ht="15" customHeight="1">
      <c r="C9" s="66" t="s">
        <v>486</v>
      </c>
      <c r="D9" s="103">
        <v>7.5665030683715404</v>
      </c>
      <c r="E9" s="103">
        <v>7.5035201853666926</v>
      </c>
      <c r="F9" s="103">
        <v>7.5664973898220635</v>
      </c>
      <c r="G9" s="103">
        <v>7.6689464126072933</v>
      </c>
      <c r="H9" s="103">
        <f t="shared" si="0"/>
        <v>-6.2982883004847778E-2</v>
      </c>
      <c r="I9" s="103">
        <f t="shared" si="0"/>
        <v>6.2977204455370916E-2</v>
      </c>
      <c r="J9" s="103">
        <f t="shared" si="0"/>
        <v>0.10244902278522972</v>
      </c>
      <c r="K9" s="343">
        <v>7.4475389128840446</v>
      </c>
      <c r="L9" s="343">
        <v>7.5822387914156941</v>
      </c>
      <c r="M9" s="343">
        <f t="shared" si="1"/>
        <v>0.13469987853164955</v>
      </c>
      <c r="N9" s="343">
        <v>7.523114532783584</v>
      </c>
      <c r="O9" s="343">
        <v>7.6180520928714541</v>
      </c>
      <c r="P9" s="343">
        <f t="shared" si="2"/>
        <v>9.4937560087870132E-2</v>
      </c>
      <c r="Q9" s="343">
        <v>7.5489411736900314</v>
      </c>
      <c r="R9" s="343">
        <v>7.6526429814099473</v>
      </c>
      <c r="S9" s="343">
        <f t="shared" si="3"/>
        <v>0.10370180771991588</v>
      </c>
      <c r="T9" s="103">
        <v>7.5295838178806775</v>
      </c>
      <c r="U9" s="103">
        <v>7.739707688915483</v>
      </c>
      <c r="V9" s="103">
        <f t="shared" si="4"/>
        <v>0.21012387103480545</v>
      </c>
    </row>
    <row r="10" spans="3:22" ht="15" customHeight="1">
      <c r="C10" s="340" t="s">
        <v>487</v>
      </c>
      <c r="D10" s="341">
        <v>7.4607215174180803</v>
      </c>
      <c r="E10" s="341">
        <v>7.3402401791166048</v>
      </c>
      <c r="F10" s="341">
        <v>7.3894571602187762</v>
      </c>
      <c r="G10" s="341">
        <v>7.619546729186788</v>
      </c>
      <c r="H10" s="242">
        <f t="shared" si="0"/>
        <v>-0.12048133830147556</v>
      </c>
      <c r="I10" s="242">
        <f t="shared" si="0"/>
        <v>4.9216981102171431E-2</v>
      </c>
      <c r="J10" s="242">
        <f t="shared" si="0"/>
        <v>0.2300895689680118</v>
      </c>
      <c r="K10" s="342">
        <v>7.2596982758620578</v>
      </c>
      <c r="L10" s="342">
        <v>7.4590835395511546</v>
      </c>
      <c r="M10" s="243">
        <f t="shared" si="1"/>
        <v>0.1993852636890967</v>
      </c>
      <c r="N10" s="342">
        <v>7.3396677050882726</v>
      </c>
      <c r="O10" s="342">
        <v>7.5670593097747316</v>
      </c>
      <c r="P10" s="243">
        <f t="shared" si="2"/>
        <v>0.22739160468645903</v>
      </c>
      <c r="Q10" s="342">
        <v>7.3789117945251963</v>
      </c>
      <c r="R10" s="342">
        <v>7.6115216030056345</v>
      </c>
      <c r="S10" s="243">
        <f t="shared" si="3"/>
        <v>0.23260980848043822</v>
      </c>
      <c r="T10" s="341">
        <v>7.4696388944926317</v>
      </c>
      <c r="U10" s="341">
        <v>7.7067453927357272</v>
      </c>
      <c r="V10" s="243">
        <f t="shared" si="4"/>
        <v>0.23710649824309549</v>
      </c>
    </row>
    <row r="11" spans="3:22" ht="15" customHeight="1">
      <c r="C11" s="340" t="s">
        <v>488</v>
      </c>
      <c r="D11" s="341">
        <v>7.4879295732290903</v>
      </c>
      <c r="E11" s="341">
        <v>7.3597071583514335</v>
      </c>
      <c r="F11" s="341">
        <v>7.3878924544666145</v>
      </c>
      <c r="G11" s="341">
        <v>7.5395796134448334</v>
      </c>
      <c r="H11" s="242">
        <f t="shared" si="0"/>
        <v>-0.12822241487765673</v>
      </c>
      <c r="I11" s="242">
        <f t="shared" si="0"/>
        <v>2.8185296115180947E-2</v>
      </c>
      <c r="J11" s="242">
        <f t="shared" si="0"/>
        <v>0.15168715897821894</v>
      </c>
      <c r="K11" s="342">
        <v>7.3350149284464212</v>
      </c>
      <c r="L11" s="342">
        <v>7.4343293954134895</v>
      </c>
      <c r="M11" s="243">
        <f t="shared" si="1"/>
        <v>9.9314466967068249E-2</v>
      </c>
      <c r="N11" s="342">
        <v>7.3499115670321986</v>
      </c>
      <c r="O11" s="342">
        <v>7.4900817632421059</v>
      </c>
      <c r="P11" s="243">
        <f t="shared" si="2"/>
        <v>0.14017019620990734</v>
      </c>
      <c r="Q11" s="342">
        <v>7.3761774395619826</v>
      </c>
      <c r="R11" s="342">
        <v>7.5269682751495726</v>
      </c>
      <c r="S11" s="243">
        <f t="shared" si="3"/>
        <v>0.15079083558758999</v>
      </c>
      <c r="T11" s="341">
        <v>7.4224324324324309</v>
      </c>
      <c r="U11" s="341">
        <v>7.613271494826984</v>
      </c>
      <c r="V11" s="243">
        <f t="shared" si="4"/>
        <v>0.19083906239455306</v>
      </c>
    </row>
    <row r="12" spans="3:22" ht="15" customHeight="1">
      <c r="C12" s="340" t="s">
        <v>489</v>
      </c>
      <c r="D12" s="341">
        <v>7.2897735792472496</v>
      </c>
      <c r="E12" s="341">
        <v>7.09179680220638</v>
      </c>
      <c r="F12" s="341">
        <v>7.0478346456692762</v>
      </c>
      <c r="G12" s="341">
        <v>7.2786119598428476</v>
      </c>
      <c r="H12" s="242">
        <f t="shared" si="0"/>
        <v>-0.19797677704086958</v>
      </c>
      <c r="I12" s="242">
        <f t="shared" si="0"/>
        <v>-4.396215653710378E-2</v>
      </c>
      <c r="J12" s="242">
        <f t="shared" si="0"/>
        <v>0.23077731417357139</v>
      </c>
      <c r="K12" s="342">
        <v>6.9628771980606361</v>
      </c>
      <c r="L12" s="342">
        <v>7.1436993367722907</v>
      </c>
      <c r="M12" s="243">
        <f t="shared" si="1"/>
        <v>0.18082213871165465</v>
      </c>
      <c r="N12" s="342">
        <v>6.9827325053014215</v>
      </c>
      <c r="O12" s="342">
        <v>7.2274937965260548</v>
      </c>
      <c r="P12" s="243">
        <f t="shared" si="2"/>
        <v>0.2447612912246333</v>
      </c>
      <c r="Q12" s="342">
        <v>7.0249786366922882</v>
      </c>
      <c r="R12" s="342">
        <v>7.2616425236441993</v>
      </c>
      <c r="S12" s="243">
        <f t="shared" si="3"/>
        <v>0.2366638869519111</v>
      </c>
      <c r="T12" s="341">
        <v>7.1623475609756104</v>
      </c>
      <c r="U12" s="341">
        <v>7.401993916863816</v>
      </c>
      <c r="V12" s="243">
        <f t="shared" si="4"/>
        <v>0.2396463558882056</v>
      </c>
    </row>
    <row r="13" spans="3:22" ht="15" customHeight="1">
      <c r="C13" s="340" t="s">
        <v>490</v>
      </c>
      <c r="D13" s="341">
        <v>7.2035963216774999</v>
      </c>
      <c r="E13" s="341">
        <v>7.1208208829001522</v>
      </c>
      <c r="F13" s="341">
        <v>6.8755728105906204</v>
      </c>
      <c r="G13" s="341">
        <v>7.0421780466724275</v>
      </c>
      <c r="H13" s="242">
        <f t="shared" si="0"/>
        <v>-8.277543877734761E-2</v>
      </c>
      <c r="I13" s="242">
        <f t="shared" si="0"/>
        <v>-0.24524807230953183</v>
      </c>
      <c r="J13" s="242">
        <f t="shared" si="0"/>
        <v>0.16660523608180711</v>
      </c>
      <c r="K13" s="342">
        <v>6.9681394316163514</v>
      </c>
      <c r="L13" s="342">
        <v>6.8495779858943351</v>
      </c>
      <c r="M13" s="243">
        <f t="shared" si="1"/>
        <v>-0.11856144572201632</v>
      </c>
      <c r="N13" s="342">
        <v>6.871231755558588</v>
      </c>
      <c r="O13" s="342">
        <v>6.99455077086657</v>
      </c>
      <c r="P13" s="243">
        <f t="shared" si="2"/>
        <v>0.12331901530798195</v>
      </c>
      <c r="Q13" s="342">
        <v>6.9018927184064784</v>
      </c>
      <c r="R13" s="342">
        <v>7.0585272796642489</v>
      </c>
      <c r="S13" s="243">
        <f t="shared" si="3"/>
        <v>0.15663456125777042</v>
      </c>
      <c r="T13" s="341">
        <v>6.820505617977533</v>
      </c>
      <c r="U13" s="341">
        <v>7.2423562412342228</v>
      </c>
      <c r="V13" s="243">
        <f t="shared" si="4"/>
        <v>0.42185062325668987</v>
      </c>
    </row>
    <row r="14" spans="3:22" ht="15" customHeight="1">
      <c r="C14" s="311" t="s">
        <v>491</v>
      </c>
      <c r="D14" s="344" t="s">
        <v>492</v>
      </c>
      <c r="E14" s="344" t="s">
        <v>492</v>
      </c>
      <c r="F14" s="344">
        <v>8.3783273946761927</v>
      </c>
      <c r="G14" s="344">
        <v>8.3686890114552561</v>
      </c>
      <c r="H14" s="344" t="s">
        <v>89</v>
      </c>
      <c r="I14" s="344" t="s">
        <v>89</v>
      </c>
      <c r="J14" s="142">
        <f t="shared" si="0"/>
        <v>-9.638383220936575E-3</v>
      </c>
      <c r="K14" s="345" t="s">
        <v>89</v>
      </c>
      <c r="L14" s="346">
        <v>8.3499812241832476</v>
      </c>
      <c r="M14" s="345" t="s">
        <v>89</v>
      </c>
      <c r="N14" s="346">
        <v>8.3799999999999972</v>
      </c>
      <c r="O14" s="346">
        <v>8.3337880854934312</v>
      </c>
      <c r="P14" s="346">
        <f t="shared" si="2"/>
        <v>-4.6211914506566032E-2</v>
      </c>
      <c r="Q14" s="346">
        <v>8.3588743382558022</v>
      </c>
      <c r="R14" s="346">
        <v>8.3609518348623837</v>
      </c>
      <c r="S14" s="346">
        <f t="shared" si="3"/>
        <v>2.0774966065815192E-3</v>
      </c>
      <c r="T14" s="344">
        <v>8.3082373782108139</v>
      </c>
      <c r="U14" s="344">
        <v>8.3662587412587648</v>
      </c>
      <c r="V14" s="344">
        <f t="shared" si="4"/>
        <v>5.8021363047950913E-2</v>
      </c>
    </row>
    <row r="15" spans="3:22" ht="36" customHeight="1">
      <c r="C15" s="406" t="s">
        <v>493</v>
      </c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</row>
    <row r="16" spans="3:22">
      <c r="Q16"/>
    </row>
    <row r="17" spans="4:17">
      <c r="Q17"/>
    </row>
    <row r="20" spans="4:17">
      <c r="D20" s="337"/>
      <c r="E20" s="337"/>
      <c r="F20" s="337"/>
      <c r="G20" s="337"/>
      <c r="H20" s="337"/>
      <c r="I20" s="337"/>
      <c r="J20" s="337"/>
      <c r="K20" s="337"/>
      <c r="L20" s="337"/>
      <c r="M20" s="337"/>
    </row>
    <row r="21" spans="4:17">
      <c r="D21" s="337"/>
      <c r="E21" s="337"/>
      <c r="F21" s="337"/>
      <c r="G21" s="337"/>
      <c r="H21" s="337"/>
      <c r="I21" s="410" t="s">
        <v>92</v>
      </c>
      <c r="J21" s="228"/>
      <c r="K21" s="337"/>
      <c r="L21" s="337"/>
      <c r="M21" s="337"/>
    </row>
    <row r="22" spans="4:17">
      <c r="D22" s="337"/>
      <c r="E22" s="337"/>
      <c r="F22" s="337"/>
      <c r="G22" s="337"/>
      <c r="H22" s="337"/>
      <c r="I22" s="410"/>
      <c r="J22" s="228"/>
      <c r="K22" s="337"/>
      <c r="L22" s="337"/>
      <c r="M22" s="337"/>
    </row>
    <row r="33" spans="17:18">
      <c r="Q33"/>
      <c r="R33"/>
    </row>
    <row r="34" spans="17:18">
      <c r="Q34"/>
      <c r="R34"/>
    </row>
    <row r="35" spans="17:18">
      <c r="Q35"/>
      <c r="R35"/>
    </row>
    <row r="36" spans="17:18">
      <c r="Q36"/>
      <c r="R36"/>
    </row>
    <row r="37" spans="17:18">
      <c r="Q37"/>
      <c r="R37"/>
    </row>
    <row r="38" spans="17:18">
      <c r="Q38"/>
      <c r="R38"/>
    </row>
    <row r="39" spans="17:18">
      <c r="Q39"/>
      <c r="R39"/>
    </row>
    <row r="40" spans="17:18">
      <c r="Q40"/>
      <c r="R40"/>
    </row>
    <row r="41" spans="17:18">
      <c r="Q41"/>
      <c r="R41"/>
    </row>
    <row r="42" spans="17:18">
      <c r="Q42"/>
      <c r="R42"/>
    </row>
    <row r="43" spans="17:18">
      <c r="Q43"/>
      <c r="R43"/>
    </row>
    <row r="44" spans="17:18">
      <c r="Q44"/>
      <c r="R44"/>
    </row>
    <row r="45" spans="17:18">
      <c r="Q45"/>
      <c r="R45"/>
    </row>
    <row r="46" spans="17:18">
      <c r="Q46"/>
      <c r="R46"/>
    </row>
    <row r="47" spans="17:18">
      <c r="Q47"/>
      <c r="R47"/>
    </row>
    <row r="48" spans="17:18">
      <c r="Q48"/>
      <c r="R48"/>
    </row>
    <row r="49" spans="17:18">
      <c r="Q49"/>
      <c r="R49"/>
    </row>
    <row r="50" spans="17:18">
      <c r="Q50"/>
      <c r="R50"/>
    </row>
    <row r="51" spans="17:18">
      <c r="Q51"/>
      <c r="R51"/>
    </row>
    <row r="52" spans="17:18">
      <c r="Q52"/>
      <c r="R52"/>
    </row>
    <row r="53" spans="17:18">
      <c r="Q53"/>
      <c r="R53"/>
    </row>
    <row r="54" spans="17:18">
      <c r="Q54"/>
      <c r="R54"/>
    </row>
    <row r="55" spans="17:18">
      <c r="Q55"/>
      <c r="R55"/>
    </row>
    <row r="56" spans="17:18">
      <c r="Q56"/>
      <c r="R56"/>
    </row>
    <row r="57" spans="17:18">
      <c r="Q57"/>
      <c r="R57"/>
    </row>
    <row r="58" spans="17:18">
      <c r="Q58"/>
      <c r="R58"/>
    </row>
    <row r="59" spans="17:18">
      <c r="Q59"/>
      <c r="R59"/>
    </row>
    <row r="60" spans="17:18">
      <c r="Q60"/>
      <c r="R60"/>
    </row>
    <row r="61" spans="17:18">
      <c r="Q61"/>
      <c r="R61"/>
    </row>
    <row r="62" spans="17:18">
      <c r="Q62"/>
      <c r="R62"/>
    </row>
    <row r="63" spans="17:18">
      <c r="Q63"/>
      <c r="R63"/>
    </row>
    <row r="64" spans="17:18">
      <c r="Q64"/>
      <c r="R64"/>
    </row>
    <row r="65" spans="17:18">
      <c r="Q65"/>
      <c r="R65"/>
    </row>
  </sheetData>
  <mergeCells count="3">
    <mergeCell ref="C3:V3"/>
    <mergeCell ref="C15:V15"/>
    <mergeCell ref="I21:I22"/>
  </mergeCells>
  <hyperlinks>
    <hyperlink ref="I21:I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N38:N39"/>
  <sheetViews>
    <sheetView showGridLines="0" zoomScaleNormal="100" workbookViewId="0"/>
  </sheetViews>
  <sheetFormatPr baseColWidth="10" defaultRowHeight="12.75"/>
  <sheetData>
    <row r="38" spans="14:14">
      <c r="N38" s="411" t="s">
        <v>66</v>
      </c>
    </row>
    <row r="39" spans="14:14">
      <c r="N39" s="411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C1:N63"/>
  <sheetViews>
    <sheetView showGridLines="0" zoomScaleNormal="100" workbookViewId="0"/>
  </sheetViews>
  <sheetFormatPr baseColWidth="10" defaultRowHeight="12.75"/>
  <cols>
    <col min="1" max="2" width="11.42578125" style="286"/>
    <col min="3" max="3" width="30.140625" style="286" customWidth="1"/>
    <col min="4" max="5" width="12.7109375" style="286" customWidth="1"/>
    <col min="6" max="6" width="11.85546875" style="286" customWidth="1"/>
    <col min="7" max="8" width="12.7109375" style="286" customWidth="1"/>
    <col min="9" max="11" width="11.42578125" customWidth="1"/>
    <col min="12" max="12" width="14.85546875" style="286" customWidth="1"/>
    <col min="13" max="14" width="14.85546875" style="286" bestFit="1" customWidth="1"/>
    <col min="15" max="16384" width="11.42578125" style="286"/>
  </cols>
  <sheetData>
    <row r="1" spans="3:14" ht="30" customHeight="1"/>
    <row r="2" spans="3:14" ht="30" customHeight="1"/>
    <row r="3" spans="3:14" ht="32.25" customHeight="1">
      <c r="C3" s="451" t="s">
        <v>494</v>
      </c>
      <c r="D3" s="451"/>
      <c r="E3" s="451"/>
      <c r="F3" s="451"/>
      <c r="G3" s="451"/>
      <c r="H3" s="451"/>
      <c r="I3" s="451"/>
      <c r="J3" s="451"/>
      <c r="K3" s="451"/>
      <c r="L3" s="451"/>
    </row>
    <row r="4" spans="3:14" ht="39.75" customHeight="1">
      <c r="C4" s="347"/>
      <c r="D4" s="7">
        <v>2008</v>
      </c>
      <c r="E4" s="7">
        <v>2009</v>
      </c>
      <c r="F4" s="237" t="s">
        <v>495</v>
      </c>
      <c r="G4" s="8" t="s">
        <v>144</v>
      </c>
      <c r="H4" s="8" t="s">
        <v>145</v>
      </c>
      <c r="I4" s="8" t="s">
        <v>481</v>
      </c>
      <c r="J4" s="7" t="s">
        <v>162</v>
      </c>
      <c r="K4" s="7" t="s">
        <v>163</v>
      </c>
      <c r="L4" s="8" t="s">
        <v>566</v>
      </c>
    </row>
    <row r="5" spans="3:14">
      <c r="C5" s="340" t="s">
        <v>483</v>
      </c>
      <c r="D5" s="342">
        <v>0</v>
      </c>
      <c r="E5" s="342">
        <v>8.5946175637393889</v>
      </c>
      <c r="F5" s="243">
        <f t="shared" ref="F5:F12" si="0">E5-D5</f>
        <v>8.5946175637393889</v>
      </c>
      <c r="G5" s="243">
        <v>0</v>
      </c>
      <c r="H5" s="342">
        <v>8.660413660413635</v>
      </c>
      <c r="I5" s="243">
        <f>H5-G5</f>
        <v>8.660413660413635</v>
      </c>
      <c r="J5" s="342">
        <v>8.4575055187637886</v>
      </c>
      <c r="K5" s="342">
        <v>8.6884753901560483</v>
      </c>
      <c r="L5" s="243">
        <f>K5-J5</f>
        <v>0.23096987139225966</v>
      </c>
      <c r="M5"/>
      <c r="N5"/>
    </row>
    <row r="6" spans="3:14" ht="15" customHeight="1">
      <c r="C6" s="340" t="s">
        <v>485</v>
      </c>
      <c r="D6" s="342">
        <v>0</v>
      </c>
      <c r="E6" s="342">
        <v>7.9803138373751814</v>
      </c>
      <c r="F6" s="243">
        <f t="shared" si="0"/>
        <v>7.9803138373751814</v>
      </c>
      <c r="G6" s="243">
        <v>0</v>
      </c>
      <c r="H6" s="342">
        <v>8.0520231213872862</v>
      </c>
      <c r="I6" s="243">
        <f t="shared" ref="I6:I12" si="1">H6-G6</f>
        <v>8.0520231213872862</v>
      </c>
      <c r="J6" s="342">
        <v>7.9024526198439373</v>
      </c>
      <c r="K6" s="342">
        <v>8.0529801324503278</v>
      </c>
      <c r="L6" s="243">
        <f t="shared" ref="L6:L13" si="2">K6-J6</f>
        <v>0.15052751260639052</v>
      </c>
      <c r="M6"/>
      <c r="N6"/>
    </row>
    <row r="7" spans="3:14" ht="15" customHeight="1">
      <c r="C7" s="340" t="s">
        <v>488</v>
      </c>
      <c r="D7" s="342">
        <v>0</v>
      </c>
      <c r="E7" s="342">
        <v>7.316700909891396</v>
      </c>
      <c r="F7" s="243">
        <f t="shared" si="0"/>
        <v>7.316700909891396</v>
      </c>
      <c r="G7" s="243">
        <v>0</v>
      </c>
      <c r="H7" s="342">
        <v>7.39139040079169</v>
      </c>
      <c r="I7" s="243">
        <f t="shared" si="1"/>
        <v>7.39139040079169</v>
      </c>
      <c r="J7" s="342">
        <v>7.2712060011540602</v>
      </c>
      <c r="K7" s="342">
        <v>7.3961799137399824</v>
      </c>
      <c r="L7" s="243">
        <f t="shared" si="2"/>
        <v>0.12497391258592216</v>
      </c>
      <c r="M7"/>
      <c r="N7"/>
    </row>
    <row r="8" spans="3:14" ht="15" customHeight="1">
      <c r="C8" s="340" t="s">
        <v>487</v>
      </c>
      <c r="D8" s="342">
        <v>0</v>
      </c>
      <c r="E8" s="342">
        <v>7.2581709145427409</v>
      </c>
      <c r="F8" s="243">
        <f t="shared" si="0"/>
        <v>7.2581709145427409</v>
      </c>
      <c r="G8" s="243">
        <v>0</v>
      </c>
      <c r="H8" s="342">
        <v>7.3635905194150428</v>
      </c>
      <c r="I8" s="243">
        <f t="shared" si="1"/>
        <v>7.3635905194150428</v>
      </c>
      <c r="J8" s="342">
        <v>7.2203692674210815</v>
      </c>
      <c r="K8" s="342">
        <v>7.447335025380708</v>
      </c>
      <c r="L8" s="243">
        <f t="shared" si="2"/>
        <v>0.22696575795962648</v>
      </c>
      <c r="M8"/>
      <c r="N8"/>
    </row>
    <row r="9" spans="3:14" ht="15" customHeight="1">
      <c r="C9" s="66" t="s">
        <v>496</v>
      </c>
      <c r="D9" s="348">
        <f>AVERAGE(D6:D8,D10:D13)</f>
        <v>0</v>
      </c>
      <c r="E9" s="348">
        <f>AVERAGE(E6:E8,E10:E13)</f>
        <v>7.0676869456826736</v>
      </c>
      <c r="F9" s="349">
        <f t="shared" si="0"/>
        <v>7.0676869456826736</v>
      </c>
      <c r="G9" s="348">
        <f>AVERAGE(G6:G8,G10:G13)</f>
        <v>0</v>
      </c>
      <c r="H9" s="348">
        <f>AVERAGE(H6:H8,H10:H13)</f>
        <v>7.1164936644588881</v>
      </c>
      <c r="I9" s="349">
        <f t="shared" si="1"/>
        <v>7.1164936644588881</v>
      </c>
      <c r="J9" s="348">
        <f>AVERAGE(J6:J8,J10:J13)</f>
        <v>7.0171875601796492</v>
      </c>
      <c r="K9" s="348">
        <f>AVERAGE(K6:K8,K10:K13)</f>
        <v>7.1678959436691416</v>
      </c>
      <c r="L9" s="349">
        <f t="shared" si="2"/>
        <v>0.15070838348949245</v>
      </c>
      <c r="M9"/>
      <c r="N9"/>
    </row>
    <row r="10" spans="3:14" ht="15" customHeight="1">
      <c r="C10" s="340" t="s">
        <v>484</v>
      </c>
      <c r="D10" s="342">
        <v>0</v>
      </c>
      <c r="E10" s="342">
        <v>7.2127787823990195</v>
      </c>
      <c r="F10" s="243">
        <f t="shared" si="0"/>
        <v>7.2127787823990195</v>
      </c>
      <c r="G10" s="243">
        <v>0</v>
      </c>
      <c r="H10" s="342">
        <v>7.3387259858442926</v>
      </c>
      <c r="I10" s="243">
        <f t="shared" si="1"/>
        <v>7.3387259858442926</v>
      </c>
      <c r="J10" s="342">
        <v>7.1497613365155068</v>
      </c>
      <c r="K10" s="342">
        <v>7.3793761935073148</v>
      </c>
      <c r="L10" s="243">
        <f t="shared" si="2"/>
        <v>0.22961485699180795</v>
      </c>
      <c r="M10"/>
      <c r="N10"/>
    </row>
    <row r="11" spans="3:14" ht="15" customHeight="1">
      <c r="C11" s="340" t="s">
        <v>489</v>
      </c>
      <c r="D11" s="342">
        <v>0</v>
      </c>
      <c r="E11" s="342">
        <v>6.7606627799938472</v>
      </c>
      <c r="F11" s="243">
        <f t="shared" si="0"/>
        <v>6.7606627799938472</v>
      </c>
      <c r="G11" s="243">
        <v>0</v>
      </c>
      <c r="H11" s="342">
        <v>6.8103802672148035</v>
      </c>
      <c r="I11" s="243">
        <f t="shared" si="1"/>
        <v>6.8103802672148035</v>
      </c>
      <c r="J11" s="342">
        <v>6.7356881851400763</v>
      </c>
      <c r="K11" s="342">
        <v>6.8982074263764401</v>
      </c>
      <c r="L11" s="243">
        <f t="shared" si="2"/>
        <v>0.16251924123636385</v>
      </c>
      <c r="M11"/>
      <c r="N11"/>
    </row>
    <row r="12" spans="3:14" ht="15" customHeight="1">
      <c r="C12" s="340" t="s">
        <v>490</v>
      </c>
      <c r="D12" s="342">
        <v>0</v>
      </c>
      <c r="E12" s="342">
        <v>5.5307133421400074</v>
      </c>
      <c r="F12" s="243">
        <f t="shared" si="0"/>
        <v>5.5307133421400074</v>
      </c>
      <c r="G12" s="243">
        <v>0</v>
      </c>
      <c r="H12" s="342">
        <v>5.3972677595628493</v>
      </c>
      <c r="I12" s="243">
        <f t="shared" si="1"/>
        <v>5.3972677595628493</v>
      </c>
      <c r="J12" s="342">
        <v>5.4906666666666633</v>
      </c>
      <c r="K12" s="342">
        <v>5.5124411566913247</v>
      </c>
      <c r="L12" s="243">
        <f t="shared" si="2"/>
        <v>2.1774490024661475E-2</v>
      </c>
      <c r="M12"/>
      <c r="N12"/>
    </row>
    <row r="13" spans="3:14" ht="16.5" customHeight="1">
      <c r="C13" s="311" t="s">
        <v>497</v>
      </c>
      <c r="D13" s="350">
        <v>0</v>
      </c>
      <c r="E13" s="350">
        <v>7.4144680534365301</v>
      </c>
      <c r="F13" s="351" t="s">
        <v>89</v>
      </c>
      <c r="G13" s="350">
        <v>0</v>
      </c>
      <c r="H13" s="350">
        <v>7.4620775969962487</v>
      </c>
      <c r="I13" s="351" t="s">
        <v>89</v>
      </c>
      <c r="J13" s="350">
        <v>7.3501688445162188</v>
      </c>
      <c r="K13" s="350">
        <v>7.4887517575378917</v>
      </c>
      <c r="L13" s="350">
        <f t="shared" si="2"/>
        <v>0.13858291302167292</v>
      </c>
      <c r="M13"/>
      <c r="N13"/>
    </row>
    <row r="14" spans="3:14" ht="30.75" customHeight="1">
      <c r="C14" s="406" t="s">
        <v>498</v>
      </c>
      <c r="D14" s="406"/>
      <c r="E14" s="406"/>
      <c r="F14" s="406"/>
      <c r="G14" s="406"/>
      <c r="H14" s="406"/>
      <c r="I14" s="406"/>
      <c r="J14" s="406"/>
      <c r="K14" s="406"/>
      <c r="L14" s="406"/>
      <c r="M14"/>
      <c r="N14"/>
    </row>
    <row r="15" spans="3:14">
      <c r="L15"/>
      <c r="M15"/>
      <c r="N15"/>
    </row>
    <row r="16" spans="3:14">
      <c r="L16"/>
    </row>
    <row r="17" spans="3:12">
      <c r="L17"/>
    </row>
    <row r="19" spans="3:12">
      <c r="D19" s="337"/>
      <c r="E19" s="337"/>
      <c r="F19" s="337"/>
      <c r="G19" s="337"/>
      <c r="H19" s="337"/>
    </row>
    <row r="20" spans="3:12">
      <c r="D20" s="337"/>
      <c r="E20" s="337"/>
      <c r="F20" s="410" t="s">
        <v>92</v>
      </c>
      <c r="G20" s="337"/>
      <c r="H20" s="337"/>
    </row>
    <row r="21" spans="3:12">
      <c r="D21" s="337"/>
      <c r="E21" s="337"/>
      <c r="F21" s="410"/>
      <c r="G21" s="337"/>
      <c r="H21" s="337"/>
    </row>
    <row r="23" spans="3:12">
      <c r="C23" s="352" t="s">
        <v>499</v>
      </c>
    </row>
    <row r="24" spans="3:12" hidden="1"/>
    <row r="25" spans="3:12" ht="52.5" hidden="1" customHeight="1">
      <c r="C25" s="451" t="s">
        <v>500</v>
      </c>
      <c r="D25" s="451"/>
      <c r="E25" s="451"/>
      <c r="F25" s="451"/>
      <c r="I25" s="286"/>
      <c r="J25" s="286"/>
      <c r="K25" s="286"/>
    </row>
    <row r="26" spans="3:12" hidden="1">
      <c r="C26" s="347"/>
      <c r="D26" s="7" t="s">
        <v>233</v>
      </c>
      <c r="E26" s="7" t="s">
        <v>234</v>
      </c>
      <c r="F26" s="8" t="s">
        <v>567</v>
      </c>
      <c r="I26" s="286"/>
      <c r="J26" s="286"/>
      <c r="K26" s="286"/>
    </row>
    <row r="27" spans="3:12" hidden="1">
      <c r="C27" s="340" t="s">
        <v>483</v>
      </c>
      <c r="D27" s="342">
        <v>0</v>
      </c>
      <c r="E27" s="342">
        <v>2.126280808640272</v>
      </c>
      <c r="F27" s="353" t="s">
        <v>89</v>
      </c>
      <c r="I27" s="286"/>
      <c r="J27" s="286"/>
      <c r="K27" s="286"/>
    </row>
    <row r="28" spans="3:12" hidden="1">
      <c r="C28" s="340" t="s">
        <v>485</v>
      </c>
      <c r="D28" s="342">
        <v>0</v>
      </c>
      <c r="E28" s="342">
        <v>3.706452506230959</v>
      </c>
      <c r="F28" s="353" t="s">
        <v>89</v>
      </c>
      <c r="I28" s="286"/>
      <c r="J28" s="286"/>
      <c r="K28" s="286"/>
    </row>
    <row r="29" spans="3:12" hidden="1">
      <c r="C29" s="340" t="s">
        <v>488</v>
      </c>
      <c r="D29" s="342">
        <v>0</v>
      </c>
      <c r="E29" s="342">
        <v>4.2129603987815072</v>
      </c>
      <c r="F29" s="353" t="s">
        <v>89</v>
      </c>
      <c r="I29" s="286"/>
      <c r="J29" s="286"/>
      <c r="K29" s="286"/>
    </row>
    <row r="30" spans="3:12" hidden="1">
      <c r="C30" s="340" t="s">
        <v>487</v>
      </c>
      <c r="D30" s="342">
        <v>0</v>
      </c>
      <c r="E30" s="342">
        <v>6.3788424259207837</v>
      </c>
      <c r="F30" s="353" t="s">
        <v>89</v>
      </c>
      <c r="I30" s="286"/>
      <c r="J30" s="286"/>
      <c r="K30" s="286"/>
    </row>
    <row r="31" spans="3:12" hidden="1">
      <c r="C31" s="340" t="s">
        <v>484</v>
      </c>
      <c r="D31" s="342">
        <v>0</v>
      </c>
      <c r="E31" s="342">
        <v>4.8919966768208294</v>
      </c>
      <c r="F31" s="353" t="s">
        <v>89</v>
      </c>
      <c r="I31" s="286"/>
      <c r="J31" s="286"/>
      <c r="K31" s="286"/>
    </row>
    <row r="32" spans="3:12" hidden="1">
      <c r="C32" s="340" t="s">
        <v>489</v>
      </c>
      <c r="D32" s="342">
        <v>0</v>
      </c>
      <c r="E32" s="342">
        <v>6.0077540847410864</v>
      </c>
      <c r="F32" s="353" t="s">
        <v>89</v>
      </c>
      <c r="I32" s="286"/>
      <c r="J32" s="286"/>
      <c r="K32" s="286"/>
    </row>
    <row r="33" spans="3:12" hidden="1">
      <c r="C33" s="340" t="s">
        <v>490</v>
      </c>
      <c r="D33" s="342">
        <v>0</v>
      </c>
      <c r="E33" s="342">
        <v>4.7155912489614975</v>
      </c>
      <c r="F33" s="353" t="s">
        <v>89</v>
      </c>
      <c r="I33" s="286"/>
      <c r="J33" s="286"/>
      <c r="K33" s="286"/>
    </row>
    <row r="34" spans="3:12" ht="40.5" hidden="1" customHeight="1">
      <c r="C34" s="406" t="s">
        <v>501</v>
      </c>
      <c r="D34" s="406"/>
      <c r="E34" s="406"/>
      <c r="F34" s="406"/>
      <c r="I34" s="286"/>
      <c r="J34" s="286"/>
      <c r="K34" s="286"/>
    </row>
    <row r="35" spans="3:12">
      <c r="L35"/>
    </row>
    <row r="36" spans="3:12">
      <c r="L36"/>
    </row>
    <row r="37" spans="3:12" ht="36" customHeight="1">
      <c r="C37" s="451" t="s">
        <v>500</v>
      </c>
      <c r="D37" s="451"/>
      <c r="E37" s="451"/>
      <c r="F37" s="451"/>
      <c r="G37" s="451"/>
      <c r="H37" s="451"/>
      <c r="L37"/>
    </row>
    <row r="38" spans="3:12" ht="25.5">
      <c r="C38" s="347"/>
      <c r="D38" s="7">
        <v>2010</v>
      </c>
      <c r="E38" s="8" t="s">
        <v>567</v>
      </c>
      <c r="F38" s="354" t="s">
        <v>52</v>
      </c>
      <c r="G38" s="7" t="s">
        <v>1</v>
      </c>
      <c r="H38" s="8" t="s">
        <v>568</v>
      </c>
      <c r="L38"/>
    </row>
    <row r="39" spans="3:12">
      <c r="C39" s="340" t="s">
        <v>483</v>
      </c>
      <c r="D39" s="341">
        <v>2.126280808640272</v>
      </c>
      <c r="E39" s="355" t="s">
        <v>89</v>
      </c>
      <c r="F39" s="356">
        <v>0</v>
      </c>
      <c r="G39" s="341">
        <v>2.1874999999999991</v>
      </c>
      <c r="H39" s="243" t="e">
        <f>G39/F39-1</f>
        <v>#DIV/0!</v>
      </c>
      <c r="L39"/>
    </row>
    <row r="40" spans="3:12">
      <c r="C40" s="340" t="s">
        <v>485</v>
      </c>
      <c r="D40" s="341">
        <v>3.706452506230959</v>
      </c>
      <c r="E40" s="355" t="s">
        <v>89</v>
      </c>
      <c r="F40" s="356">
        <v>0</v>
      </c>
      <c r="G40" s="341">
        <v>3.7120535714285734</v>
      </c>
      <c r="H40" s="243" t="e">
        <f t="shared" ref="H40:H45" si="3">G40/F40-1</f>
        <v>#DIV/0!</v>
      </c>
      <c r="L40"/>
    </row>
    <row r="41" spans="3:12">
      <c r="C41" s="340" t="s">
        <v>488</v>
      </c>
      <c r="D41" s="341">
        <v>4.2129603987815072</v>
      </c>
      <c r="E41" s="355" t="s">
        <v>89</v>
      </c>
      <c r="F41" s="356">
        <v>0</v>
      </c>
      <c r="G41" s="341">
        <v>4.076636904761906</v>
      </c>
      <c r="H41" s="243" t="e">
        <f t="shared" si="3"/>
        <v>#DIV/0!</v>
      </c>
      <c r="L41"/>
    </row>
    <row r="42" spans="3:12">
      <c r="C42" s="340" t="s">
        <v>490</v>
      </c>
      <c r="D42" s="341">
        <v>4.7155912489614975</v>
      </c>
      <c r="E42" s="355" t="s">
        <v>89</v>
      </c>
      <c r="F42" s="356">
        <v>0</v>
      </c>
      <c r="G42" s="341">
        <v>5.078869047619051</v>
      </c>
      <c r="H42" s="243" t="e">
        <f t="shared" si="3"/>
        <v>#DIV/0!</v>
      </c>
      <c r="L42"/>
    </row>
    <row r="43" spans="3:12">
      <c r="C43" s="340" t="s">
        <v>484</v>
      </c>
      <c r="D43" s="341">
        <v>4.8919966768208294</v>
      </c>
      <c r="E43" s="355" t="s">
        <v>89</v>
      </c>
      <c r="F43" s="356">
        <v>0</v>
      </c>
      <c r="G43" s="341">
        <v>4.8653273809523752</v>
      </c>
      <c r="H43" s="243" t="e">
        <f t="shared" si="3"/>
        <v>#DIV/0!</v>
      </c>
      <c r="L43"/>
    </row>
    <row r="44" spans="3:12">
      <c r="C44" s="340" t="s">
        <v>489</v>
      </c>
      <c r="D44" s="341">
        <v>6.0077540847410864</v>
      </c>
      <c r="E44" s="355" t="s">
        <v>89</v>
      </c>
      <c r="F44" s="356">
        <v>0</v>
      </c>
      <c r="G44" s="341">
        <v>5.957589285714282</v>
      </c>
      <c r="H44" s="243" t="e">
        <f t="shared" si="3"/>
        <v>#DIV/0!</v>
      </c>
      <c r="L44"/>
    </row>
    <row r="45" spans="3:12">
      <c r="C45" s="340" t="s">
        <v>487</v>
      </c>
      <c r="D45" s="341">
        <v>6.3788424259207837</v>
      </c>
      <c r="E45" s="355" t="s">
        <v>89</v>
      </c>
      <c r="F45" s="356">
        <v>0</v>
      </c>
      <c r="G45" s="341">
        <v>6.322172619047616</v>
      </c>
      <c r="H45" s="243" t="e">
        <f t="shared" si="3"/>
        <v>#DIV/0!</v>
      </c>
      <c r="L45"/>
    </row>
    <row r="46" spans="3:12" ht="46.5" customHeight="1">
      <c r="C46" s="458" t="s">
        <v>501</v>
      </c>
      <c r="D46" s="458"/>
      <c r="E46" s="458"/>
      <c r="F46" s="458"/>
      <c r="G46" s="458"/>
      <c r="H46" s="458"/>
      <c r="L46"/>
    </row>
    <row r="47" spans="3:12">
      <c r="F47" s="357" t="s">
        <v>502</v>
      </c>
      <c r="L47"/>
    </row>
    <row r="48" spans="3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</sheetData>
  <mergeCells count="7">
    <mergeCell ref="C46:H46"/>
    <mergeCell ref="C3:L3"/>
    <mergeCell ref="C14:L14"/>
    <mergeCell ref="F20:F21"/>
    <mergeCell ref="C25:F25"/>
    <mergeCell ref="C34:F34"/>
    <mergeCell ref="C37:H37"/>
  </mergeCells>
  <hyperlinks>
    <hyperlink ref="F20:F21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R32"/>
  <sheetViews>
    <sheetView showGridLines="0" zoomScaleNormal="100" workbookViewId="0"/>
  </sheetViews>
  <sheetFormatPr baseColWidth="10" defaultRowHeight="12.75"/>
  <cols>
    <col min="1" max="2" width="11.42578125" style="358"/>
    <col min="3" max="3" width="16.28515625" style="358" customWidth="1"/>
    <col min="4" max="6" width="9.7109375" style="358" customWidth="1"/>
    <col min="7" max="7" width="9.7109375" style="358" hidden="1" customWidth="1"/>
    <col min="8" max="8" width="9.28515625" style="358" hidden="1" customWidth="1"/>
    <col min="9" max="9" width="10.85546875" style="358" hidden="1" customWidth="1"/>
    <col min="10" max="12" width="11.42578125" style="358" hidden="1" customWidth="1"/>
    <col min="13" max="15" width="10.85546875" hidden="1" customWidth="1"/>
    <col min="16" max="17" width="13.85546875" bestFit="1" customWidth="1"/>
    <col min="18" max="18" width="14.85546875" style="358" customWidth="1"/>
    <col min="19" max="19" width="19.28515625" style="358" customWidth="1"/>
    <col min="20" max="20" width="18" style="358" customWidth="1"/>
    <col min="21" max="21" width="17.5703125" style="358" customWidth="1"/>
    <col min="22" max="22" width="20.28515625" style="358" customWidth="1"/>
    <col min="23" max="23" width="23.28515625" style="358" customWidth="1"/>
    <col min="24" max="24" width="19.85546875" style="358" customWidth="1"/>
    <col min="25" max="25" width="5.85546875" style="358" customWidth="1"/>
    <col min="26" max="26" width="16.85546875" style="358" customWidth="1"/>
    <col min="27" max="27" width="18.140625" style="358" customWidth="1"/>
    <col min="28" max="28" width="20" style="358" customWidth="1"/>
    <col min="29" max="29" width="17.7109375" style="358" customWidth="1"/>
    <col min="30" max="30" width="17.28515625" style="358" customWidth="1"/>
    <col min="31" max="31" width="14.5703125" style="358" customWidth="1"/>
    <col min="32" max="32" width="19.7109375" style="358" bestFit="1" customWidth="1"/>
    <col min="33" max="33" width="19.7109375" style="358" customWidth="1"/>
    <col min="34" max="34" width="15" style="358" customWidth="1"/>
    <col min="35" max="35" width="21.28515625" style="358" customWidth="1"/>
    <col min="36" max="36" width="11.85546875" style="358" customWidth="1"/>
    <col min="37" max="37" width="10" style="358" customWidth="1"/>
    <col min="38" max="38" width="16.28515625" style="358" customWidth="1"/>
    <col min="39" max="39" width="13.42578125" style="358" customWidth="1"/>
    <col min="40" max="40" width="15.85546875" style="358" bestFit="1" customWidth="1"/>
    <col min="41" max="41" width="19.28515625" style="358" bestFit="1" customWidth="1"/>
    <col min="42" max="42" width="10.7109375" style="358" customWidth="1"/>
    <col min="43" max="43" width="18.28515625" style="358" bestFit="1" customWidth="1"/>
    <col min="44" max="45" width="14.5703125" style="358" bestFit="1" customWidth="1"/>
    <col min="46" max="46" width="19" style="358" bestFit="1" customWidth="1"/>
    <col min="47" max="47" width="18.28515625" style="358" bestFit="1" customWidth="1"/>
    <col min="48" max="48" width="15.7109375" style="358" bestFit="1" customWidth="1"/>
    <col min="49" max="49" width="16.5703125" style="358" bestFit="1" customWidth="1"/>
    <col min="50" max="50" width="18.140625" style="358" bestFit="1" customWidth="1"/>
    <col min="51" max="51" width="5.7109375" style="358" customWidth="1"/>
    <col min="52" max="52" width="18.5703125" style="358" bestFit="1" customWidth="1"/>
    <col min="53" max="53" width="12.140625" style="358" bestFit="1" customWidth="1"/>
    <col min="54" max="54" width="17.5703125" style="358" bestFit="1" customWidth="1"/>
    <col min="55" max="55" width="16.7109375" style="358" bestFit="1" customWidth="1"/>
    <col min="56" max="56" width="18.140625" style="358" bestFit="1" customWidth="1"/>
    <col min="57" max="57" width="17.28515625" style="358" bestFit="1" customWidth="1"/>
    <col min="58" max="58" width="18.42578125" style="358" bestFit="1" customWidth="1"/>
    <col min="59" max="59" width="25.85546875" style="358" bestFit="1" customWidth="1"/>
    <col min="60" max="60" width="28.42578125" style="358" bestFit="1" customWidth="1"/>
    <col min="61" max="61" width="25.5703125" style="358" bestFit="1" customWidth="1"/>
    <col min="62" max="62" width="30" style="358" bestFit="1" customWidth="1"/>
    <col min="63" max="63" width="22.42578125" style="358" bestFit="1" customWidth="1"/>
    <col min="64" max="64" width="32.42578125" style="358" bestFit="1" customWidth="1"/>
    <col min="65" max="65" width="29.42578125" style="358" bestFit="1" customWidth="1"/>
    <col min="66" max="66" width="27.7109375" style="358" bestFit="1" customWidth="1"/>
    <col min="67" max="67" width="16.5703125" style="358" bestFit="1" customWidth="1"/>
    <col min="68" max="68" width="23.85546875" style="358" bestFit="1" customWidth="1"/>
    <col min="69" max="69" width="21.85546875" style="358" bestFit="1" customWidth="1"/>
    <col min="70" max="70" width="14.85546875" style="358" bestFit="1" customWidth="1"/>
    <col min="71" max="71" width="17.5703125" style="358" bestFit="1" customWidth="1"/>
    <col min="72" max="72" width="14.85546875" style="358" bestFit="1" customWidth="1"/>
    <col min="73" max="73" width="19.28515625" style="358" bestFit="1" customWidth="1"/>
    <col min="74" max="74" width="18" style="358" bestFit="1" customWidth="1"/>
    <col min="75" max="75" width="17.5703125" style="358" bestFit="1" customWidth="1"/>
    <col min="76" max="76" width="20.28515625" style="358" bestFit="1" customWidth="1"/>
    <col min="77" max="77" width="23.28515625" style="358" bestFit="1" customWidth="1"/>
    <col min="78" max="78" width="19.85546875" style="358" bestFit="1" customWidth="1"/>
    <col min="79" max="79" width="5.85546875" style="358" customWidth="1"/>
    <col min="80" max="80" width="16.85546875" style="358" bestFit="1" customWidth="1"/>
    <col min="81" max="81" width="18.140625" style="358" bestFit="1" customWidth="1"/>
    <col min="82" max="82" width="20" style="358" bestFit="1" customWidth="1"/>
    <col min="83" max="83" width="17.7109375" style="358" bestFit="1" customWidth="1"/>
    <col min="84" max="84" width="17.28515625" style="358" bestFit="1" customWidth="1"/>
    <col min="85" max="85" width="14.5703125" style="358" bestFit="1" customWidth="1"/>
    <col min="86" max="87" width="19.7109375" style="358" bestFit="1" customWidth="1"/>
    <col min="88" max="88" width="15" style="358" bestFit="1" customWidth="1"/>
    <col min="89" max="89" width="21.28515625" style="358" bestFit="1" customWidth="1"/>
    <col min="90" max="90" width="11.85546875" style="358" bestFit="1" customWidth="1"/>
    <col min="91" max="91" width="10" style="358" customWidth="1"/>
    <col min="92" max="92" width="16.28515625" style="358" bestFit="1" customWidth="1"/>
    <col min="93" max="93" width="13.42578125" style="358" bestFit="1" customWidth="1"/>
    <col min="94" max="94" width="15.85546875" style="358" bestFit="1" customWidth="1"/>
    <col min="95" max="95" width="19.28515625" style="358" bestFit="1" customWidth="1"/>
    <col min="96" max="96" width="10.7109375" style="358" customWidth="1"/>
    <col min="97" max="97" width="18.28515625" style="358" bestFit="1" customWidth="1"/>
    <col min="98" max="99" width="14.5703125" style="358" bestFit="1" customWidth="1"/>
    <col min="100" max="100" width="19" style="358" bestFit="1" customWidth="1"/>
    <col min="101" max="101" width="18.28515625" style="358" bestFit="1" customWidth="1"/>
    <col min="102" max="102" width="15.7109375" style="358" bestFit="1" customWidth="1"/>
    <col min="103" max="103" width="16.5703125" style="358" bestFit="1" customWidth="1"/>
    <col min="104" max="104" width="18.140625" style="358" bestFit="1" customWidth="1"/>
    <col min="105" max="105" width="5.7109375" style="358" customWidth="1"/>
    <col min="106" max="106" width="18.5703125" style="358" bestFit="1" customWidth="1"/>
    <col min="107" max="107" width="12.140625" style="358" bestFit="1" customWidth="1"/>
    <col min="108" max="108" width="17.5703125" style="358" bestFit="1" customWidth="1"/>
    <col min="109" max="109" width="16.7109375" style="358" bestFit="1" customWidth="1"/>
    <col min="110" max="110" width="18.140625" style="358" bestFit="1" customWidth="1"/>
    <col min="111" max="111" width="17.28515625" style="358" bestFit="1" customWidth="1"/>
    <col min="112" max="112" width="18.42578125" style="358" bestFit="1" customWidth="1"/>
    <col min="113" max="113" width="25.85546875" style="358" bestFit="1" customWidth="1"/>
    <col min="114" max="114" width="28.42578125" style="358" bestFit="1" customWidth="1"/>
    <col min="115" max="115" width="25.5703125" style="358" bestFit="1" customWidth="1"/>
    <col min="116" max="116" width="30" style="358" bestFit="1" customWidth="1"/>
    <col min="117" max="117" width="22.42578125" style="358" bestFit="1" customWidth="1"/>
    <col min="118" max="118" width="32.42578125" style="358" bestFit="1" customWidth="1"/>
    <col min="119" max="119" width="29.42578125" style="358" bestFit="1" customWidth="1"/>
    <col min="120" max="120" width="27.7109375" style="358" bestFit="1" customWidth="1"/>
    <col min="121" max="121" width="16.5703125" style="358" bestFit="1" customWidth="1"/>
    <col min="122" max="16384" width="11.42578125" style="358"/>
  </cols>
  <sheetData>
    <row r="2" spans="3:18" ht="32.25" customHeight="1">
      <c r="M2" s="358"/>
      <c r="N2" s="358"/>
      <c r="O2" s="358"/>
      <c r="P2" s="358"/>
      <c r="Q2" s="358"/>
    </row>
    <row r="3" spans="3:18" ht="36" customHeight="1">
      <c r="C3" s="459" t="s">
        <v>503</v>
      </c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</row>
    <row r="4" spans="3:18" ht="15" customHeight="1">
      <c r="C4" s="95"/>
      <c r="D4" s="95">
        <v>2009</v>
      </c>
      <c r="E4" s="95">
        <v>2010</v>
      </c>
      <c r="F4" s="140" t="s">
        <v>69</v>
      </c>
      <c r="G4" s="8" t="s">
        <v>144</v>
      </c>
      <c r="H4" s="8" t="s">
        <v>145</v>
      </c>
      <c r="I4" s="8" t="s">
        <v>481</v>
      </c>
      <c r="J4" s="8" t="s">
        <v>162</v>
      </c>
      <c r="K4" s="8" t="s">
        <v>163</v>
      </c>
      <c r="L4" s="8" t="s">
        <v>566</v>
      </c>
      <c r="M4" s="8" t="s">
        <v>233</v>
      </c>
      <c r="N4" s="8" t="s">
        <v>234</v>
      </c>
      <c r="O4" s="8" t="s">
        <v>567</v>
      </c>
      <c r="P4" s="8" t="s">
        <v>52</v>
      </c>
      <c r="Q4" s="8" t="s">
        <v>1</v>
      </c>
      <c r="R4" s="8" t="s">
        <v>568</v>
      </c>
    </row>
    <row r="5" spans="3:18" ht="15" customHeight="1">
      <c r="C5" s="359" t="s">
        <v>86</v>
      </c>
      <c r="D5" s="360">
        <v>8.8709677419354858</v>
      </c>
      <c r="E5" s="360">
        <v>8.9253731343283587</v>
      </c>
      <c r="F5" s="238">
        <f t="shared" ref="F5:F21" si="0">E5-D5</f>
        <v>5.4405392392872898E-2</v>
      </c>
      <c r="G5" s="361">
        <v>0</v>
      </c>
      <c r="H5" s="361">
        <v>9.1176470588235308</v>
      </c>
      <c r="I5" s="60" t="s">
        <v>89</v>
      </c>
      <c r="J5" s="361">
        <v>9.0882352941176485</v>
      </c>
      <c r="K5" s="361">
        <v>9.2727272727272716</v>
      </c>
      <c r="L5" s="362">
        <f t="shared" ref="L5:L21" si="1">K5-J5</f>
        <v>0.18449197860962308</v>
      </c>
      <c r="M5" s="361">
        <v>8.8490566037735849</v>
      </c>
      <c r="N5" s="361">
        <v>9.2448979591836729</v>
      </c>
      <c r="O5" s="362">
        <f t="shared" ref="O5:O21" si="2">N5-M5</f>
        <v>0.39584135541008791</v>
      </c>
      <c r="P5" s="360">
        <v>9.25</v>
      </c>
      <c r="Q5" s="360">
        <v>9.0909090909090899</v>
      </c>
      <c r="R5" s="238">
        <f>Q5-P5</f>
        <v>-0.15909090909091006</v>
      </c>
    </row>
    <row r="6" spans="3:18" ht="15" customHeight="1">
      <c r="C6" s="359" t="s">
        <v>410</v>
      </c>
      <c r="D6" s="360">
        <v>8.5345433255269256</v>
      </c>
      <c r="E6" s="360">
        <v>8.5365429234338901</v>
      </c>
      <c r="F6" s="238">
        <f t="shared" si="0"/>
        <v>1.9995979069644676E-3</v>
      </c>
      <c r="G6" s="361">
        <v>0</v>
      </c>
      <c r="H6" s="361">
        <v>8.4236252545824701</v>
      </c>
      <c r="I6" s="60" t="s">
        <v>89</v>
      </c>
      <c r="J6" s="361">
        <v>8.4822521419828778</v>
      </c>
      <c r="K6" s="361">
        <v>8.4463350785340285</v>
      </c>
      <c r="L6" s="362">
        <f t="shared" si="1"/>
        <v>-3.5917063448849262E-2</v>
      </c>
      <c r="M6" s="361">
        <v>8.5253419147224481</v>
      </c>
      <c r="N6" s="361">
        <v>8.4942810457516416</v>
      </c>
      <c r="O6" s="362">
        <f t="shared" si="2"/>
        <v>-3.106086897080651E-2</v>
      </c>
      <c r="P6" s="360">
        <v>8.3027989821882944</v>
      </c>
      <c r="Q6" s="360">
        <v>8.6686046511627932</v>
      </c>
      <c r="R6" s="238">
        <f t="shared" ref="R6:R21" si="3">Q6-P6</f>
        <v>0.36580566897449884</v>
      </c>
    </row>
    <row r="7" spans="3:18" ht="15" customHeight="1">
      <c r="C7" s="359" t="s">
        <v>158</v>
      </c>
      <c r="D7" s="360">
        <v>8.6666666666666714</v>
      </c>
      <c r="E7" s="360">
        <v>8.5228758169934604</v>
      </c>
      <c r="F7" s="238">
        <f t="shared" si="0"/>
        <v>-0.14379084967321099</v>
      </c>
      <c r="G7" s="361">
        <v>0</v>
      </c>
      <c r="H7" s="361">
        <v>8.5555555555555536</v>
      </c>
      <c r="I7" s="60" t="s">
        <v>89</v>
      </c>
      <c r="J7" s="361">
        <v>8.7848101265822809</v>
      </c>
      <c r="K7" s="361">
        <v>8.5686274509803901</v>
      </c>
      <c r="L7" s="362">
        <f t="shared" si="1"/>
        <v>-0.21618267560189075</v>
      </c>
      <c r="M7" s="361">
        <v>8.6637931034482811</v>
      </c>
      <c r="N7" s="361">
        <v>8.6422018348623837</v>
      </c>
      <c r="O7" s="362">
        <f t="shared" si="2"/>
        <v>-2.1591268585897438E-2</v>
      </c>
      <c r="P7" s="360">
        <v>8.5625</v>
      </c>
      <c r="Q7" s="360">
        <v>8.4473684210526336</v>
      </c>
      <c r="R7" s="238">
        <f t="shared" si="3"/>
        <v>-0.11513157894736636</v>
      </c>
    </row>
    <row r="8" spans="3:18" ht="15" customHeight="1">
      <c r="C8" s="363" t="s">
        <v>81</v>
      </c>
      <c r="D8" s="364">
        <v>8.5633802816901436</v>
      </c>
      <c r="E8" s="364">
        <v>8.5</v>
      </c>
      <c r="F8" s="238">
        <f t="shared" si="0"/>
        <v>-6.3380281690143647E-2</v>
      </c>
      <c r="G8" s="365">
        <v>0</v>
      </c>
      <c r="H8" s="365">
        <v>8.5348837209302335</v>
      </c>
      <c r="I8" s="60" t="s">
        <v>89</v>
      </c>
      <c r="J8" s="365">
        <v>8.6000000000000014</v>
      </c>
      <c r="K8" s="365">
        <v>8.545454545454545</v>
      </c>
      <c r="L8" s="362">
        <f t="shared" si="1"/>
        <v>-5.4545454545456451E-2</v>
      </c>
      <c r="M8" s="365">
        <v>8.5660377358490596</v>
      </c>
      <c r="N8" s="365">
        <v>8.5581395348837201</v>
      </c>
      <c r="O8" s="362">
        <f t="shared" si="2"/>
        <v>-7.8982009653394414E-3</v>
      </c>
      <c r="P8" s="364">
        <v>8.6111111111111089</v>
      </c>
      <c r="Q8" s="364">
        <v>8.3157894736842088</v>
      </c>
      <c r="R8" s="238">
        <f t="shared" si="3"/>
        <v>-0.2953216374269001</v>
      </c>
    </row>
    <row r="9" spans="3:18" ht="15" customHeight="1">
      <c r="C9" s="359" t="s">
        <v>80</v>
      </c>
      <c r="D9" s="360">
        <v>8.5573770491803316</v>
      </c>
      <c r="E9" s="360">
        <v>8.4758064516128986</v>
      </c>
      <c r="F9" s="238">
        <f t="shared" si="0"/>
        <v>-8.1570597567433012E-2</v>
      </c>
      <c r="G9" s="361">
        <v>0</v>
      </c>
      <c r="H9" s="361">
        <v>8.5932203389830484</v>
      </c>
      <c r="I9" s="60" t="s">
        <v>89</v>
      </c>
      <c r="J9" s="361">
        <v>8.4520547945205475</v>
      </c>
      <c r="K9" s="361">
        <v>8.5</v>
      </c>
      <c r="L9" s="362">
        <f t="shared" si="1"/>
        <v>4.7945205479452468E-2</v>
      </c>
      <c r="M9" s="361">
        <v>8.4459459459459456</v>
      </c>
      <c r="N9" s="361">
        <v>8.5</v>
      </c>
      <c r="O9" s="362">
        <f t="shared" si="2"/>
        <v>5.405405405405439E-2</v>
      </c>
      <c r="P9" s="360">
        <v>8.5</v>
      </c>
      <c r="Q9" s="360">
        <v>8.2641509433962259</v>
      </c>
      <c r="R9" s="238">
        <f t="shared" si="3"/>
        <v>-0.23584905660377409</v>
      </c>
    </row>
    <row r="10" spans="3:18" ht="15" customHeight="1">
      <c r="C10" s="359" t="s">
        <v>409</v>
      </c>
      <c r="D10" s="360">
        <v>8.3571428571428523</v>
      </c>
      <c r="E10" s="360">
        <v>8.4745762711864412</v>
      </c>
      <c r="F10" s="238">
        <f t="shared" si="0"/>
        <v>0.11743341404358887</v>
      </c>
      <c r="G10" s="361">
        <v>0</v>
      </c>
      <c r="H10" s="361">
        <v>8.2272727272727266</v>
      </c>
      <c r="I10" s="60" t="s">
        <v>89</v>
      </c>
      <c r="J10" s="361">
        <v>8.4864864864864842</v>
      </c>
      <c r="K10" s="361">
        <v>8.3783783783783772</v>
      </c>
      <c r="L10" s="362">
        <f t="shared" si="1"/>
        <v>-0.108108108108107</v>
      </c>
      <c r="M10" s="361">
        <v>8.4791666666666625</v>
      </c>
      <c r="N10" s="361">
        <v>8.3999999999999986</v>
      </c>
      <c r="O10" s="362">
        <f t="shared" si="2"/>
        <v>-7.9166666666663943E-2</v>
      </c>
      <c r="P10" s="360">
        <v>8.35</v>
      </c>
      <c r="Q10" s="360">
        <v>7.6666666666666661</v>
      </c>
      <c r="R10" s="238">
        <f t="shared" si="3"/>
        <v>-0.68333333333333357</v>
      </c>
    </row>
    <row r="11" spans="3:18" ht="15" customHeight="1">
      <c r="C11" s="366" t="s">
        <v>82</v>
      </c>
      <c r="D11" s="367">
        <v>8.3783273946761927</v>
      </c>
      <c r="E11" s="367">
        <v>8.3686890114552561</v>
      </c>
      <c r="F11" s="367">
        <f t="shared" si="0"/>
        <v>-9.638383220936575E-3</v>
      </c>
      <c r="G11" s="368">
        <v>0</v>
      </c>
      <c r="H11" s="368">
        <v>8.3499812241832476</v>
      </c>
      <c r="I11" s="369" t="s">
        <v>89</v>
      </c>
      <c r="J11" s="368">
        <v>8.3799999999999972</v>
      </c>
      <c r="K11" s="368">
        <v>8.3337880854934312</v>
      </c>
      <c r="L11" s="370">
        <f t="shared" si="1"/>
        <v>-4.6211914506566032E-2</v>
      </c>
      <c r="M11" s="368">
        <v>8.3588743382558022</v>
      </c>
      <c r="N11" s="368">
        <v>8.3609518348623837</v>
      </c>
      <c r="O11" s="370">
        <f t="shared" si="2"/>
        <v>2.0774966065815192E-3</v>
      </c>
      <c r="P11" s="367">
        <v>8.3082373782108139</v>
      </c>
      <c r="Q11" s="367">
        <v>8.3662587412587648</v>
      </c>
      <c r="R11" s="238">
        <f t="shared" si="3"/>
        <v>5.8021363047950913E-2</v>
      </c>
    </row>
    <row r="12" spans="3:18" ht="15" customHeight="1">
      <c r="C12" s="359" t="s">
        <v>79</v>
      </c>
      <c r="D12" s="360">
        <v>8.2415316642120668</v>
      </c>
      <c r="E12" s="360">
        <v>8.3478964401294498</v>
      </c>
      <c r="F12" s="238">
        <f t="shared" si="0"/>
        <v>0.10636477591738291</v>
      </c>
      <c r="G12" s="361">
        <v>0</v>
      </c>
      <c r="H12" s="361">
        <v>8.2676399026764003</v>
      </c>
      <c r="I12" s="60" t="s">
        <v>89</v>
      </c>
      <c r="J12" s="361">
        <v>8.2982954545454515</v>
      </c>
      <c r="K12" s="361">
        <v>8.3805031446540816</v>
      </c>
      <c r="L12" s="362">
        <f t="shared" si="1"/>
        <v>8.220769010863016E-2</v>
      </c>
      <c r="M12" s="361">
        <v>8.264344262295074</v>
      </c>
      <c r="N12" s="361">
        <v>8.3846153846153797</v>
      </c>
      <c r="O12" s="362">
        <f t="shared" si="2"/>
        <v>0.12027112232030568</v>
      </c>
      <c r="P12" s="360">
        <v>8.3597560975609735</v>
      </c>
      <c r="Q12" s="360">
        <v>8.3138297872340345</v>
      </c>
      <c r="R12" s="238">
        <f t="shared" si="3"/>
        <v>-4.5926310326938946E-2</v>
      </c>
    </row>
    <row r="13" spans="3:18" ht="15" customHeight="1">
      <c r="C13" s="359" t="s">
        <v>77</v>
      </c>
      <c r="D13" s="360">
        <v>8.4760765550239245</v>
      </c>
      <c r="E13" s="360">
        <v>8.3195121951219644</v>
      </c>
      <c r="F13" s="238">
        <f t="shared" si="0"/>
        <v>-0.15656435990196016</v>
      </c>
      <c r="G13" s="361">
        <v>0</v>
      </c>
      <c r="H13" s="361">
        <v>8.4645669291338521</v>
      </c>
      <c r="I13" s="60" t="s">
        <v>89</v>
      </c>
      <c r="J13" s="361">
        <v>8.3442622950819629</v>
      </c>
      <c r="K13" s="361">
        <v>8.3228699551569463</v>
      </c>
      <c r="L13" s="362">
        <f t="shared" si="1"/>
        <v>-2.1392339925016657E-2</v>
      </c>
      <c r="M13" s="361">
        <v>8.3593749999999982</v>
      </c>
      <c r="N13" s="361">
        <v>8.3083333333333318</v>
      </c>
      <c r="O13" s="362">
        <f t="shared" si="2"/>
        <v>-5.104166666666643E-2</v>
      </c>
      <c r="P13" s="360">
        <v>8.3209302325581369</v>
      </c>
      <c r="Q13" s="360">
        <v>8.2797927461139995</v>
      </c>
      <c r="R13" s="238">
        <f t="shared" si="3"/>
        <v>-4.1137486444137394E-2</v>
      </c>
    </row>
    <row r="14" spans="3:18" ht="15" customHeight="1">
      <c r="C14" s="363" t="s">
        <v>76</v>
      </c>
      <c r="D14" s="364">
        <v>8.4722222222222214</v>
      </c>
      <c r="E14" s="364">
        <v>8.3103448275862029</v>
      </c>
      <c r="F14" s="238">
        <f t="shared" si="0"/>
        <v>-0.16187739463601858</v>
      </c>
      <c r="G14" s="365">
        <v>0</v>
      </c>
      <c r="H14" s="365">
        <v>8.491803278688522</v>
      </c>
      <c r="I14" s="60" t="s">
        <v>89</v>
      </c>
      <c r="J14" s="365">
        <v>8.2999999999999989</v>
      </c>
      <c r="K14" s="365">
        <v>8.3548387096774199</v>
      </c>
      <c r="L14" s="362">
        <f t="shared" si="1"/>
        <v>5.4838709677420994E-2</v>
      </c>
      <c r="M14" s="365">
        <v>8.3571428571428559</v>
      </c>
      <c r="N14" s="365">
        <v>8.2499999999999982</v>
      </c>
      <c r="O14" s="362">
        <f t="shared" si="2"/>
        <v>-0.10714285714285765</v>
      </c>
      <c r="P14" s="364">
        <v>8.3703703703703702</v>
      </c>
      <c r="Q14" s="364">
        <v>8.1794871794871788</v>
      </c>
      <c r="R14" s="238">
        <f t="shared" si="3"/>
        <v>-0.19088319088319139</v>
      </c>
    </row>
    <row r="15" spans="3:18" ht="15" customHeight="1">
      <c r="C15" s="359" t="s">
        <v>72</v>
      </c>
      <c r="D15" s="360">
        <v>8.5288461538461462</v>
      </c>
      <c r="E15" s="360">
        <v>8.3066666666666649</v>
      </c>
      <c r="F15" s="238">
        <f t="shared" si="0"/>
        <v>-0.22217948717948133</v>
      </c>
      <c r="G15" s="361">
        <v>0</v>
      </c>
      <c r="H15" s="361">
        <v>8.5774647887323923</v>
      </c>
      <c r="I15" s="60" t="s">
        <v>89</v>
      </c>
      <c r="J15" s="361">
        <v>8.5079365079365061</v>
      </c>
      <c r="K15" s="361">
        <v>8.5526315789473681</v>
      </c>
      <c r="L15" s="362">
        <f t="shared" si="1"/>
        <v>4.4695071010862009E-2</v>
      </c>
      <c r="M15" s="361">
        <v>8.4999999999999982</v>
      </c>
      <c r="N15" s="361">
        <v>8.4893617021276597</v>
      </c>
      <c r="O15" s="362">
        <f t="shared" si="2"/>
        <v>-1.0638297872338498E-2</v>
      </c>
      <c r="P15" s="360">
        <v>8.5675675675675667</v>
      </c>
      <c r="Q15" s="360">
        <v>8.4090909090909101</v>
      </c>
      <c r="R15" s="238">
        <f t="shared" si="3"/>
        <v>-0.1584766584766566</v>
      </c>
    </row>
    <row r="16" spans="3:18" ht="15" customHeight="1">
      <c r="C16" s="359" t="s">
        <v>73</v>
      </c>
      <c r="D16" s="360">
        <v>8.3362068965517224</v>
      </c>
      <c r="E16" s="360">
        <v>8.2195121951219576</v>
      </c>
      <c r="F16" s="238">
        <f t="shared" si="0"/>
        <v>-0.11669470142976479</v>
      </c>
      <c r="G16" s="361">
        <v>0</v>
      </c>
      <c r="H16" s="361">
        <v>8.3174603174603146</v>
      </c>
      <c r="I16" s="60" t="s">
        <v>89</v>
      </c>
      <c r="J16" s="361">
        <v>8.4074074074074083</v>
      </c>
      <c r="K16" s="361">
        <v>8.2982456140350873</v>
      </c>
      <c r="L16" s="362">
        <f t="shared" si="1"/>
        <v>-0.10916179337232101</v>
      </c>
      <c r="M16" s="361">
        <v>8.3793103448275854</v>
      </c>
      <c r="N16" s="361">
        <v>8.2771084337349414</v>
      </c>
      <c r="O16" s="362">
        <f t="shared" si="2"/>
        <v>-0.10220191109264398</v>
      </c>
      <c r="P16" s="360">
        <v>8.3333333333333339</v>
      </c>
      <c r="Q16" s="360">
        <v>8.586206896551726</v>
      </c>
      <c r="R16" s="238">
        <f t="shared" si="3"/>
        <v>0.25287356321839205</v>
      </c>
    </row>
    <row r="17" spans="3:18" ht="15" customHeight="1">
      <c r="C17" s="359" t="s">
        <v>74</v>
      </c>
      <c r="D17" s="360">
        <v>8.3500000000000032</v>
      </c>
      <c r="E17" s="360">
        <v>8.2026143790849702</v>
      </c>
      <c r="F17" s="238">
        <f t="shared" si="0"/>
        <v>-0.14738562091503304</v>
      </c>
      <c r="G17" s="361">
        <v>0</v>
      </c>
      <c r="H17" s="361">
        <v>8.2748091603053417</v>
      </c>
      <c r="I17" s="60" t="s">
        <v>89</v>
      </c>
      <c r="J17" s="361">
        <v>8.1029411764705923</v>
      </c>
      <c r="K17" s="361">
        <v>8.059523809523812</v>
      </c>
      <c r="L17" s="362">
        <f t="shared" si="1"/>
        <v>-4.3417366946780334E-2</v>
      </c>
      <c r="M17" s="361">
        <v>8.1285714285714317</v>
      </c>
      <c r="N17" s="361">
        <v>8.0804597701149437</v>
      </c>
      <c r="O17" s="362">
        <f t="shared" si="2"/>
        <v>-4.8111658456488016E-2</v>
      </c>
      <c r="P17" s="360">
        <v>8.0370370370370381</v>
      </c>
      <c r="Q17" s="360">
        <v>8.2631578947368407</v>
      </c>
      <c r="R17" s="238">
        <f t="shared" si="3"/>
        <v>0.22612085769980261</v>
      </c>
    </row>
    <row r="18" spans="3:18" ht="15" customHeight="1">
      <c r="C18" s="359" t="s">
        <v>90</v>
      </c>
      <c r="D18" s="360">
        <v>8.1916524701874067</v>
      </c>
      <c r="E18" s="360">
        <v>8.1929982046678482</v>
      </c>
      <c r="F18" s="238">
        <f t="shared" si="0"/>
        <v>1.3457344804415072E-3</v>
      </c>
      <c r="G18" s="361">
        <v>0</v>
      </c>
      <c r="H18" s="361">
        <v>8.2448132780082997</v>
      </c>
      <c r="I18" s="60" t="s">
        <v>89</v>
      </c>
      <c r="J18" s="361">
        <v>8.2033542976939291</v>
      </c>
      <c r="K18" s="361">
        <v>8.1562500000000053</v>
      </c>
      <c r="L18" s="362">
        <f t="shared" si="1"/>
        <v>-4.7104297693923769E-2</v>
      </c>
      <c r="M18" s="361">
        <v>8.1576763485477279</v>
      </c>
      <c r="N18" s="361">
        <v>8.2089864158829631</v>
      </c>
      <c r="O18" s="362">
        <f t="shared" si="2"/>
        <v>5.1310067335235132E-2</v>
      </c>
      <c r="P18" s="360">
        <v>8.25</v>
      </c>
      <c r="Q18" s="360">
        <v>8.1062801932367172</v>
      </c>
      <c r="R18" s="238">
        <f t="shared" si="3"/>
        <v>-0.14371980676328278</v>
      </c>
    </row>
    <row r="19" spans="3:18" ht="15" customHeight="1">
      <c r="C19" s="363" t="s">
        <v>78</v>
      </c>
      <c r="D19" s="364">
        <v>8.1946902654867273</v>
      </c>
      <c r="E19" s="364">
        <v>8.1487603305785115</v>
      </c>
      <c r="F19" s="238">
        <f t="shared" si="0"/>
        <v>-4.5929934908215841E-2</v>
      </c>
      <c r="G19" s="365">
        <v>0</v>
      </c>
      <c r="H19" s="365">
        <v>7.9999999999999991</v>
      </c>
      <c r="I19" s="60" t="s">
        <v>89</v>
      </c>
      <c r="J19" s="365">
        <v>8.1718750000000036</v>
      </c>
      <c r="K19" s="365">
        <v>8.1730769230769251</v>
      </c>
      <c r="L19" s="362">
        <f t="shared" si="1"/>
        <v>1.2019230769215739E-3</v>
      </c>
      <c r="M19" s="365">
        <v>8.2100000000000009</v>
      </c>
      <c r="N19" s="365">
        <v>8.1923076923076952</v>
      </c>
      <c r="O19" s="362">
        <f t="shared" si="2"/>
        <v>-1.7692307692305675E-2</v>
      </c>
      <c r="P19" s="364">
        <v>8.0416666666666679</v>
      </c>
      <c r="Q19" s="364">
        <v>7.9387755102040805</v>
      </c>
      <c r="R19" s="238">
        <f t="shared" si="3"/>
        <v>-0.1028911564625874</v>
      </c>
    </row>
    <row r="20" spans="3:18" ht="15" customHeight="1">
      <c r="C20" s="359" t="s">
        <v>84</v>
      </c>
      <c r="D20" s="360">
        <v>8.3000000000000007</v>
      </c>
      <c r="E20" s="360">
        <v>8.0430107526881738</v>
      </c>
      <c r="F20" s="238">
        <f t="shared" si="0"/>
        <v>-0.25698924731182693</v>
      </c>
      <c r="G20" s="361">
        <v>0</v>
      </c>
      <c r="H20" s="361">
        <v>8.0217391304347796</v>
      </c>
      <c r="I20" s="60" t="s">
        <v>89</v>
      </c>
      <c r="J20" s="361">
        <v>8.4318181818181834</v>
      </c>
      <c r="K20" s="361">
        <v>7.8181818181818175</v>
      </c>
      <c r="L20" s="362">
        <f t="shared" si="1"/>
        <v>-0.61363636363636598</v>
      </c>
      <c r="M20" s="361">
        <v>8.3461538461538485</v>
      </c>
      <c r="N20" s="361">
        <v>7.9753086419753103</v>
      </c>
      <c r="O20" s="362">
        <f t="shared" si="2"/>
        <v>-0.37084520417853817</v>
      </c>
      <c r="P20" s="360">
        <v>8.0967741935483843</v>
      </c>
      <c r="Q20" s="360">
        <v>8.3636363636363615</v>
      </c>
      <c r="R20" s="238">
        <f t="shared" si="3"/>
        <v>0.26686217008797719</v>
      </c>
    </row>
    <row r="21" spans="3:18" ht="15" customHeight="1">
      <c r="C21" s="359" t="s">
        <v>83</v>
      </c>
      <c r="D21" s="360">
        <v>8.0378787878787854</v>
      </c>
      <c r="E21" s="360">
        <v>8.0117647058823511</v>
      </c>
      <c r="F21" s="238">
        <f t="shared" si="0"/>
        <v>-2.611408199643428E-2</v>
      </c>
      <c r="G21" s="361">
        <v>0</v>
      </c>
      <c r="H21" s="361">
        <v>7.9259259259259283</v>
      </c>
      <c r="I21" s="60" t="s">
        <v>89</v>
      </c>
      <c r="J21" s="361">
        <v>8.0634920634920633</v>
      </c>
      <c r="K21" s="361">
        <v>7.9866666666666681</v>
      </c>
      <c r="L21" s="362">
        <f t="shared" si="1"/>
        <v>-7.6825396825395131E-2</v>
      </c>
      <c r="M21" s="361">
        <v>8.0582524271844633</v>
      </c>
      <c r="N21" s="361">
        <v>7.9677419354838728</v>
      </c>
      <c r="O21" s="362">
        <f t="shared" si="2"/>
        <v>-9.0510491700590556E-2</v>
      </c>
      <c r="P21" s="360">
        <v>7.8999999999999995</v>
      </c>
      <c r="Q21" s="360">
        <v>8</v>
      </c>
      <c r="R21" s="238">
        <f t="shared" si="3"/>
        <v>0.10000000000000053</v>
      </c>
    </row>
    <row r="22" spans="3:18" ht="36" customHeight="1">
      <c r="C22" s="414" t="s">
        <v>504</v>
      </c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</row>
    <row r="23" spans="3:18">
      <c r="C23" s="371"/>
      <c r="D23" s="371"/>
      <c r="E23" s="371"/>
      <c r="F23" s="371"/>
      <c r="G23" s="371"/>
      <c r="H23" s="371"/>
      <c r="I23" s="371"/>
      <c r="J23" s="371"/>
      <c r="M23" s="358"/>
      <c r="N23" s="358"/>
      <c r="O23" s="358"/>
      <c r="P23" s="358"/>
      <c r="Q23" s="358"/>
    </row>
    <row r="24" spans="3:18">
      <c r="C24" s="371"/>
      <c r="D24" s="371"/>
      <c r="E24" s="371"/>
      <c r="F24" s="371"/>
      <c r="G24" s="371"/>
      <c r="H24" s="371"/>
      <c r="I24" s="371"/>
      <c r="J24" s="371"/>
      <c r="M24" s="358"/>
      <c r="N24" s="358"/>
      <c r="O24" s="358"/>
      <c r="P24" s="358"/>
      <c r="Q24" s="358"/>
    </row>
    <row r="25" spans="3:18">
      <c r="C25" s="371"/>
      <c r="D25" s="371"/>
      <c r="E25" s="371"/>
      <c r="F25" s="371"/>
      <c r="G25" s="371"/>
      <c r="H25" s="371"/>
      <c r="I25" s="371"/>
      <c r="J25" s="371"/>
      <c r="M25" s="358"/>
      <c r="N25" s="358"/>
      <c r="O25" s="358"/>
      <c r="P25" s="358"/>
      <c r="Q25" s="358"/>
    </row>
    <row r="26" spans="3:18">
      <c r="C26" s="371"/>
      <c r="D26" s="371"/>
      <c r="E26" s="371"/>
      <c r="F26" s="371"/>
      <c r="G26" s="371"/>
      <c r="H26" s="371"/>
      <c r="I26" s="371"/>
      <c r="J26" s="371"/>
      <c r="M26" s="358"/>
      <c r="N26" s="358"/>
      <c r="O26" s="358"/>
      <c r="P26" s="358"/>
      <c r="Q26" s="358"/>
    </row>
    <row r="27" spans="3:18">
      <c r="C27" s="371"/>
      <c r="D27" s="371"/>
      <c r="E27" s="371"/>
      <c r="F27" s="371"/>
      <c r="G27" s="371"/>
      <c r="H27" s="371"/>
      <c r="I27" s="371"/>
      <c r="J27" s="371"/>
      <c r="M27" s="358"/>
      <c r="N27" s="358"/>
      <c r="O27" s="358"/>
      <c r="P27" s="358"/>
      <c r="Q27" s="358"/>
    </row>
    <row r="28" spans="3:18">
      <c r="C28" s="371"/>
      <c r="D28" s="371"/>
      <c r="E28" s="371"/>
      <c r="F28" s="371"/>
      <c r="G28" s="371"/>
      <c r="H28" s="371"/>
      <c r="I28" s="371"/>
      <c r="J28" s="371"/>
      <c r="M28" s="358"/>
      <c r="N28" s="358"/>
      <c r="O28" s="358"/>
      <c r="P28" s="358"/>
      <c r="Q28" s="358"/>
    </row>
    <row r="29" spans="3:18">
      <c r="C29" s="371"/>
      <c r="D29" s="371"/>
      <c r="E29" s="371"/>
      <c r="F29" s="371"/>
      <c r="G29" s="371"/>
      <c r="I29" s="371"/>
      <c r="J29" s="371"/>
      <c r="M29" s="358"/>
      <c r="N29" s="358"/>
      <c r="O29" s="358"/>
      <c r="P29" s="358"/>
      <c r="Q29" s="358"/>
    </row>
    <row r="30" spans="3:18">
      <c r="C30" s="371"/>
      <c r="D30" s="371"/>
      <c r="E30" s="371"/>
      <c r="F30" s="371"/>
      <c r="G30" s="371"/>
      <c r="H30" s="371"/>
      <c r="I30" s="371"/>
      <c r="J30" s="371"/>
      <c r="M30" s="358"/>
      <c r="N30" s="358"/>
      <c r="O30" s="358"/>
      <c r="P30" s="358"/>
      <c r="Q30" s="358"/>
    </row>
    <row r="31" spans="3:18">
      <c r="J31" s="371"/>
      <c r="M31" s="358"/>
      <c r="N31" s="358"/>
      <c r="O31" s="358"/>
      <c r="P31" s="358"/>
      <c r="Q31" s="358"/>
    </row>
    <row r="32" spans="3:18">
      <c r="C32" s="371"/>
      <c r="D32" s="371"/>
      <c r="E32" s="371"/>
      <c r="F32" s="371"/>
      <c r="G32" s="371"/>
      <c r="M32" s="358"/>
      <c r="N32" s="358"/>
      <c r="O32" s="358"/>
      <c r="P32" s="358"/>
      <c r="Q32" s="358"/>
    </row>
  </sheetData>
  <mergeCells count="2">
    <mergeCell ref="C3:R3"/>
    <mergeCell ref="C22:R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51"/>
  <sheetViews>
    <sheetView showGridLines="0" zoomScaleNormal="100" workbookViewId="0"/>
  </sheetViews>
  <sheetFormatPr baseColWidth="10" defaultRowHeight="12.75"/>
  <cols>
    <col min="3" max="3" width="61.42578125" bestFit="1" customWidth="1"/>
    <col min="4" max="5" width="11.5703125" customWidth="1"/>
    <col min="6" max="7" width="11.28515625" customWidth="1"/>
    <col min="8" max="8" width="14.140625" hidden="1" customWidth="1"/>
    <col min="9" max="11" width="18.140625" hidden="1" customWidth="1"/>
    <col min="12" max="12" width="11.28515625" hidden="1" customWidth="1"/>
    <col min="13" max="14" width="9.7109375" hidden="1" customWidth="1"/>
    <col min="15" max="15" width="16.140625" hidden="1" customWidth="1"/>
    <col min="16" max="16" width="11.42578125" hidden="1" customWidth="1"/>
    <col min="17" max="19" width="11.85546875" hidden="1" customWidth="1"/>
    <col min="20" max="21" width="13.85546875" bestFit="1" customWidth="1"/>
  </cols>
  <sheetData>
    <row r="2" spans="3:22" ht="37.5" customHeight="1"/>
    <row r="3" spans="3:22" ht="36" customHeight="1">
      <c r="C3" s="460" t="s">
        <v>505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</row>
    <row r="4" spans="3:22" ht="15" customHeight="1">
      <c r="C4" s="428" t="s">
        <v>506</v>
      </c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</row>
    <row r="5" spans="3:22" ht="15" customHeight="1">
      <c r="C5" s="7"/>
      <c r="D5" s="7">
        <v>2007</v>
      </c>
      <c r="E5" s="7">
        <v>2008</v>
      </c>
      <c r="F5" s="7">
        <v>2009</v>
      </c>
      <c r="G5" s="7">
        <v>2010</v>
      </c>
      <c r="H5" s="8" t="s">
        <v>144</v>
      </c>
      <c r="I5" s="8" t="s">
        <v>145</v>
      </c>
      <c r="J5" s="8" t="s">
        <v>162</v>
      </c>
      <c r="K5" s="8" t="s">
        <v>163</v>
      </c>
      <c r="L5" s="8" t="s">
        <v>67</v>
      </c>
      <c r="M5" s="8" t="s">
        <v>68</v>
      </c>
      <c r="N5" s="8" t="s">
        <v>69</v>
      </c>
      <c r="O5" s="8" t="s">
        <v>481</v>
      </c>
      <c r="P5" s="8" t="s">
        <v>507</v>
      </c>
      <c r="Q5" s="8" t="s">
        <v>233</v>
      </c>
      <c r="R5" s="8" t="s">
        <v>234</v>
      </c>
      <c r="S5" s="8" t="s">
        <v>567</v>
      </c>
      <c r="T5" s="7" t="s">
        <v>52</v>
      </c>
      <c r="U5" s="7" t="s">
        <v>1</v>
      </c>
      <c r="V5" s="8" t="s">
        <v>568</v>
      </c>
    </row>
    <row r="6" spans="3:22" ht="15" customHeight="1">
      <c r="C6" s="372" t="s">
        <v>508</v>
      </c>
      <c r="D6" s="373" t="s">
        <v>88</v>
      </c>
      <c r="E6" s="373" t="s">
        <v>88</v>
      </c>
      <c r="F6" s="373">
        <v>8.3783273946761927</v>
      </c>
      <c r="G6" s="373">
        <v>8.3686890114552561</v>
      </c>
      <c r="H6" s="373">
        <v>0</v>
      </c>
      <c r="I6" s="373">
        <v>8.3499812241832476</v>
      </c>
      <c r="J6" s="373">
        <v>8.3799999999999972</v>
      </c>
      <c r="K6" s="373">
        <v>8.3337880854934312</v>
      </c>
      <c r="L6" s="373" t="s">
        <v>88</v>
      </c>
      <c r="M6" s="373" t="s">
        <v>88</v>
      </c>
      <c r="N6" s="373">
        <f t="shared" ref="M6:N50" si="0">G6-F6</f>
        <v>-9.638383220936575E-3</v>
      </c>
      <c r="O6" s="374">
        <f>I6-H6</f>
        <v>8.3499812241832476</v>
      </c>
      <c r="P6" s="375">
        <f>K6-J6</f>
        <v>-4.6211914506566032E-2</v>
      </c>
      <c r="Q6" s="375">
        <v>8.3588743382558022</v>
      </c>
      <c r="R6" s="375">
        <v>8.3609518348623837</v>
      </c>
      <c r="S6" s="375">
        <f>R6-Q6</f>
        <v>2.0774966065815192E-3</v>
      </c>
      <c r="T6" s="373">
        <v>8.3082373782108139</v>
      </c>
      <c r="U6" s="373">
        <v>8.3662587412587648</v>
      </c>
      <c r="V6" s="373">
        <f>U6-T6</f>
        <v>5.8021363047950913E-2</v>
      </c>
    </row>
    <row r="7" spans="3:22" ht="15" customHeight="1">
      <c r="C7" s="376" t="s">
        <v>509</v>
      </c>
      <c r="D7" s="377">
        <v>7.5665030683715404</v>
      </c>
      <c r="E7" s="377">
        <v>7.5035201853666926</v>
      </c>
      <c r="F7" s="377">
        <v>7.5664973898220635</v>
      </c>
      <c r="G7" s="377">
        <v>7.6689464126072933</v>
      </c>
      <c r="H7" s="377">
        <v>7.4475389128840446</v>
      </c>
      <c r="I7" s="377">
        <v>7.5822387914156941</v>
      </c>
      <c r="J7" s="377">
        <v>7.523114532783584</v>
      </c>
      <c r="K7" s="377">
        <v>7.6180520928714541</v>
      </c>
      <c r="L7" s="377">
        <f t="shared" ref="L7:L50" si="1">E7-D7</f>
        <v>-6.2982883004847778E-2</v>
      </c>
      <c r="M7" s="377">
        <f t="shared" si="0"/>
        <v>6.2977204455370916E-2</v>
      </c>
      <c r="N7" s="377">
        <f t="shared" si="0"/>
        <v>0.10244902278522972</v>
      </c>
      <c r="O7" s="374">
        <f>I7-H7</f>
        <v>0.13469987853164955</v>
      </c>
      <c r="P7" s="374">
        <f>K7-J7</f>
        <v>9.4937560087870132E-2</v>
      </c>
      <c r="Q7" s="374">
        <v>7.5489411736900314</v>
      </c>
      <c r="R7" s="374">
        <v>7.6526429814099473</v>
      </c>
      <c r="S7" s="374">
        <f t="shared" ref="S7:S50" si="2">R7-Q7</f>
        <v>0.10370180771991588</v>
      </c>
      <c r="T7" s="377">
        <v>7.5295838178806775</v>
      </c>
      <c r="U7" s="377">
        <v>7.739707688915483</v>
      </c>
      <c r="V7" s="377">
        <f t="shared" ref="V7:V50" si="3">U7-T7</f>
        <v>0.21012387103480545</v>
      </c>
    </row>
    <row r="8" spans="3:22" ht="15" customHeight="1">
      <c r="C8" s="378" t="s">
        <v>483</v>
      </c>
      <c r="D8" s="379">
        <v>7.8235911945641003</v>
      </c>
      <c r="E8" s="379">
        <v>7.7623530898521098</v>
      </c>
      <c r="F8" s="379">
        <v>7.8492257120111075</v>
      </c>
      <c r="G8" s="379">
        <v>7.9237974802116993</v>
      </c>
      <c r="H8" s="379">
        <v>7.7684588946391324</v>
      </c>
      <c r="I8" s="379">
        <v>7.8474935177182275</v>
      </c>
      <c r="J8" s="379">
        <v>7.8527119619227168</v>
      </c>
      <c r="K8" s="379">
        <v>7.9267682036302851</v>
      </c>
      <c r="L8" s="379">
        <f t="shared" si="1"/>
        <v>-6.1238104711990538E-2</v>
      </c>
      <c r="M8" s="379">
        <f t="shared" si="0"/>
        <v>8.6872622158997714E-2</v>
      </c>
      <c r="N8" s="379">
        <f t="shared" si="0"/>
        <v>7.4571768200591748E-2</v>
      </c>
      <c r="O8" s="380">
        <f t="shared" ref="O8:O50" si="4">I8-H8</f>
        <v>7.9034623079095034E-2</v>
      </c>
      <c r="P8" s="380">
        <f>K8-J8</f>
        <v>7.4056241707568304E-2</v>
      </c>
      <c r="Q8" s="380">
        <v>7.8455570745044616</v>
      </c>
      <c r="R8" s="380">
        <v>7.9212394474290155</v>
      </c>
      <c r="S8" s="380">
        <f t="shared" si="2"/>
        <v>7.5682372924553931E-2</v>
      </c>
      <c r="T8" s="379">
        <v>7.7701531640467492</v>
      </c>
      <c r="U8" s="379">
        <v>7.8811643225921282</v>
      </c>
      <c r="V8" s="379">
        <f t="shared" si="3"/>
        <v>0.11101115854537902</v>
      </c>
    </row>
    <row r="9" spans="3:22" ht="15" customHeight="1">
      <c r="C9" s="381" t="s">
        <v>510</v>
      </c>
      <c r="D9" s="382">
        <v>7.9594461901021196</v>
      </c>
      <c r="E9" s="382">
        <v>7.8729867875397757</v>
      </c>
      <c r="F9" s="382">
        <v>7.9511992400854892</v>
      </c>
      <c r="G9" s="382">
        <v>8.0225563909774333</v>
      </c>
      <c r="H9" s="382">
        <v>7.8997498213009321</v>
      </c>
      <c r="I9" s="382">
        <v>7.9404432132964118</v>
      </c>
      <c r="J9" s="382">
        <v>7.9589534325491975</v>
      </c>
      <c r="K9" s="382">
        <v>7.9966167230546192</v>
      </c>
      <c r="L9" s="382">
        <f>E9-D9</f>
        <v>-8.6459402562343968E-2</v>
      </c>
      <c r="M9" s="382">
        <f>F9-E9</f>
        <v>7.8212452545713518E-2</v>
      </c>
      <c r="N9" s="382">
        <f>G9-F9</f>
        <v>7.1357150891944165E-2</v>
      </c>
      <c r="O9" s="383">
        <f t="shared" si="4"/>
        <v>4.0693391995479722E-2</v>
      </c>
      <c r="P9" s="383">
        <f t="shared" ref="P9:P50" si="5">K9-J9</f>
        <v>3.766329050542172E-2</v>
      </c>
      <c r="Q9" s="384">
        <v>7.9379463577210023</v>
      </c>
      <c r="R9" s="384">
        <v>8.009540846750161</v>
      </c>
      <c r="S9" s="383">
        <f t="shared" si="2"/>
        <v>7.1594489029158659E-2</v>
      </c>
      <c r="T9" s="382">
        <v>7.8148828663298211</v>
      </c>
      <c r="U9" s="382">
        <v>7.9370686155095305</v>
      </c>
      <c r="V9" s="382">
        <f t="shared" si="3"/>
        <v>0.12218574917970937</v>
      </c>
    </row>
    <row r="10" spans="3:22" ht="15" customHeight="1">
      <c r="C10" s="381" t="s">
        <v>511</v>
      </c>
      <c r="D10" s="382">
        <v>8.1313800600476398</v>
      </c>
      <c r="E10" s="382">
        <v>8.1394923857867916</v>
      </c>
      <c r="F10" s="382">
        <v>8.2156644394951623</v>
      </c>
      <c r="G10" s="382">
        <v>8.2641896512422814</v>
      </c>
      <c r="H10" s="382">
        <v>8.1633999246136781</v>
      </c>
      <c r="I10" s="382">
        <v>8.213097713097719</v>
      </c>
      <c r="J10" s="382">
        <v>8.2163991975927644</v>
      </c>
      <c r="K10" s="382">
        <v>8.2687280040220994</v>
      </c>
      <c r="L10" s="382">
        <f t="shared" si="1"/>
        <v>8.1123257391517711E-3</v>
      </c>
      <c r="M10" s="382">
        <f t="shared" si="0"/>
        <v>7.6172053708370768E-2</v>
      </c>
      <c r="N10" s="382">
        <f t="shared" si="0"/>
        <v>4.8525211747119101E-2</v>
      </c>
      <c r="O10" s="383">
        <f t="shared" si="4"/>
        <v>4.9697788484040828E-2</v>
      </c>
      <c r="P10" s="383">
        <f t="shared" si="5"/>
        <v>5.2328806429335017E-2</v>
      </c>
      <c r="Q10" s="384">
        <v>8.2057274522712156</v>
      </c>
      <c r="R10" s="384">
        <v>8.2690875232774275</v>
      </c>
      <c r="S10" s="383">
        <f t="shared" si="2"/>
        <v>6.3360071006211882E-2</v>
      </c>
      <c r="T10" s="382">
        <v>8.1179585941261259</v>
      </c>
      <c r="U10" s="382">
        <v>8.2180257510729415</v>
      </c>
      <c r="V10" s="382">
        <f t="shared" si="3"/>
        <v>0.10006715694681567</v>
      </c>
    </row>
    <row r="11" spans="3:22" ht="15" customHeight="1">
      <c r="C11" s="381" t="s">
        <v>512</v>
      </c>
      <c r="D11" s="382">
        <v>7.4655917747400604</v>
      </c>
      <c r="E11" s="382">
        <v>7.4358738199401655</v>
      </c>
      <c r="F11" s="382">
        <v>7.4766277128547509</v>
      </c>
      <c r="G11" s="382">
        <v>7.5926157697121237</v>
      </c>
      <c r="H11" s="382">
        <v>7.4593654932637818</v>
      </c>
      <c r="I11" s="382">
        <v>7.5151800423628874</v>
      </c>
      <c r="J11" s="382">
        <v>7.483238636363633</v>
      </c>
      <c r="K11" s="382">
        <v>7.5857938718662838</v>
      </c>
      <c r="L11" s="382">
        <f t="shared" si="1"/>
        <v>-2.9717954799894919E-2</v>
      </c>
      <c r="M11" s="382">
        <f t="shared" si="0"/>
        <v>4.0753892914585421E-2</v>
      </c>
      <c r="N11" s="382">
        <f t="shared" si="0"/>
        <v>0.11598805685737279</v>
      </c>
      <c r="O11" s="383">
        <f t="shared" si="4"/>
        <v>5.5814549099105548E-2</v>
      </c>
      <c r="P11" s="383">
        <f t="shared" si="5"/>
        <v>0.10255523550265089</v>
      </c>
      <c r="Q11" s="384">
        <v>7.4656600994292166</v>
      </c>
      <c r="R11" s="384">
        <v>7.5715748165841834</v>
      </c>
      <c r="S11" s="383">
        <f t="shared" si="2"/>
        <v>0.10591471715496681</v>
      </c>
      <c r="T11" s="382">
        <v>7.4863238512034913</v>
      </c>
      <c r="U11" s="382">
        <v>7.5752508361203983</v>
      </c>
      <c r="V11" s="382">
        <f t="shared" si="3"/>
        <v>8.8926984916906981E-2</v>
      </c>
    </row>
    <row r="12" spans="3:22" ht="15" customHeight="1">
      <c r="C12" s="381" t="s">
        <v>513</v>
      </c>
      <c r="D12" s="382">
        <v>7.8923027166882198</v>
      </c>
      <c r="E12" s="382">
        <v>7.8009189997862789</v>
      </c>
      <c r="F12" s="382">
        <v>7.9081364829396694</v>
      </c>
      <c r="G12" s="382">
        <v>7.952477854919799</v>
      </c>
      <c r="H12" s="382">
        <v>7.7558877739094703</v>
      </c>
      <c r="I12" s="382">
        <v>7.887298747763845</v>
      </c>
      <c r="J12" s="382">
        <v>7.8991935483871094</v>
      </c>
      <c r="K12" s="382">
        <v>8.0018827326519677</v>
      </c>
      <c r="L12" s="382">
        <f t="shared" si="1"/>
        <v>-9.1383716901940915E-2</v>
      </c>
      <c r="M12" s="382">
        <f t="shared" si="0"/>
        <v>0.10721748315339052</v>
      </c>
      <c r="N12" s="382">
        <f t="shared" si="0"/>
        <v>4.4341371980129551E-2</v>
      </c>
      <c r="O12" s="383">
        <f t="shared" si="4"/>
        <v>0.13141097385437472</v>
      </c>
      <c r="P12" s="383">
        <f t="shared" si="5"/>
        <v>0.10268918426485829</v>
      </c>
      <c r="Q12" s="384">
        <v>7.924712443360086</v>
      </c>
      <c r="R12" s="384">
        <v>7.985670086305138</v>
      </c>
      <c r="S12" s="383">
        <f t="shared" si="2"/>
        <v>6.0957642945052015E-2</v>
      </c>
      <c r="T12" s="382">
        <v>7.8542766631467815</v>
      </c>
      <c r="U12" s="382">
        <v>7.9102325581395299</v>
      </c>
      <c r="V12" s="382">
        <f t="shared" si="3"/>
        <v>5.5955894992748334E-2</v>
      </c>
    </row>
    <row r="13" spans="3:22" ht="15" customHeight="1">
      <c r="C13" s="381" t="s">
        <v>514</v>
      </c>
      <c r="D13" s="382">
        <v>7.8923027166882198</v>
      </c>
      <c r="E13" s="382">
        <v>7.8009189997862789</v>
      </c>
      <c r="F13" s="382">
        <v>7.9081364829396694</v>
      </c>
      <c r="G13" s="382">
        <v>7.952477854919799</v>
      </c>
      <c r="H13" s="382">
        <v>7.7558877739094703</v>
      </c>
      <c r="I13" s="382">
        <v>7.887298747763845</v>
      </c>
      <c r="J13" s="382">
        <v>7.8991935483871094</v>
      </c>
      <c r="K13" s="382">
        <v>8.0018827326519677</v>
      </c>
      <c r="L13" s="382">
        <f t="shared" si="1"/>
        <v>-9.1383716901940915E-2</v>
      </c>
      <c r="M13" s="382">
        <f t="shared" si="0"/>
        <v>0.10721748315339052</v>
      </c>
      <c r="N13" s="382">
        <f t="shared" si="0"/>
        <v>4.4341371980129551E-2</v>
      </c>
      <c r="O13" s="383">
        <f t="shared" si="4"/>
        <v>0.13141097385437472</v>
      </c>
      <c r="P13" s="383">
        <f t="shared" si="5"/>
        <v>0.10268918426485829</v>
      </c>
      <c r="Q13" s="384">
        <v>7.924712443360086</v>
      </c>
      <c r="R13" s="384">
        <v>7.985670086305138</v>
      </c>
      <c r="S13" s="383">
        <f t="shared" si="2"/>
        <v>6.0957642945052015E-2</v>
      </c>
      <c r="T13" s="382">
        <v>7.8542766631467815</v>
      </c>
      <c r="U13" s="382">
        <v>7.9102325581395299</v>
      </c>
      <c r="V13" s="382">
        <f t="shared" si="3"/>
        <v>5.5955894992748334E-2</v>
      </c>
    </row>
    <row r="14" spans="3:22" ht="15" customHeight="1">
      <c r="C14" s="385" t="s">
        <v>485</v>
      </c>
      <c r="D14" s="386">
        <f>AVERAGE(D15:D18)</f>
        <v>7.3619566965053345</v>
      </c>
      <c r="E14" s="386">
        <v>7.4176701922372343</v>
      </c>
      <c r="F14" s="386">
        <v>7.5932333129210159</v>
      </c>
      <c r="G14" s="386">
        <v>7.6441688727880877</v>
      </c>
      <c r="H14" s="386">
        <v>7.4973562002850702</v>
      </c>
      <c r="I14" s="386">
        <v>7.5579399141630823</v>
      </c>
      <c r="J14" s="386">
        <v>7.6245086416671892</v>
      </c>
      <c r="K14" s="386">
        <v>7.6480384207571879</v>
      </c>
      <c r="L14" s="386">
        <f t="shared" si="1"/>
        <v>5.5713495731899876E-2</v>
      </c>
      <c r="M14" s="386">
        <f t="shared" si="0"/>
        <v>0.17556312068378155</v>
      </c>
      <c r="N14" s="386">
        <f t="shared" si="0"/>
        <v>5.0935559867071767E-2</v>
      </c>
      <c r="O14" s="387">
        <f t="shared" si="4"/>
        <v>6.0583713878012091E-2</v>
      </c>
      <c r="P14" s="387">
        <f t="shared" si="5"/>
        <v>2.3529779089998648E-2</v>
      </c>
      <c r="Q14" s="387">
        <v>7.6115776967512048</v>
      </c>
      <c r="R14" s="387">
        <v>7.6443242007392378</v>
      </c>
      <c r="S14" s="387">
        <f t="shared" si="2"/>
        <v>3.2746503988033027E-2</v>
      </c>
      <c r="T14" s="386">
        <v>7.5385074626865576</v>
      </c>
      <c r="U14" s="386">
        <v>7.7532950680272092</v>
      </c>
      <c r="V14" s="386">
        <f t="shared" si="3"/>
        <v>0.21478760534065167</v>
      </c>
    </row>
    <row r="15" spans="3:22" ht="15" customHeight="1">
      <c r="C15" s="381" t="s">
        <v>515</v>
      </c>
      <c r="D15" s="382">
        <v>7.2148148148148499</v>
      </c>
      <c r="E15" s="382">
        <v>7.2661998224677173</v>
      </c>
      <c r="F15" s="382">
        <v>7.4195050232786093</v>
      </c>
      <c r="G15" s="382">
        <v>7.5262038073908313</v>
      </c>
      <c r="H15" s="382">
        <v>7.2915586819696365</v>
      </c>
      <c r="I15" s="382">
        <v>7.3647347941839021</v>
      </c>
      <c r="J15" s="382">
        <v>7.4376558603491363</v>
      </c>
      <c r="K15" s="382">
        <v>7.4930034982508733</v>
      </c>
      <c r="L15" s="382">
        <f t="shared" si="1"/>
        <v>5.1385007652867465E-2</v>
      </c>
      <c r="M15" s="382">
        <f t="shared" si="0"/>
        <v>0.15330520081089194</v>
      </c>
      <c r="N15" s="382">
        <f t="shared" si="0"/>
        <v>0.106698784112222</v>
      </c>
      <c r="O15" s="383">
        <f t="shared" si="4"/>
        <v>7.3176112214265565E-2</v>
      </c>
      <c r="P15" s="383">
        <f t="shared" si="5"/>
        <v>5.5347637901737023E-2</v>
      </c>
      <c r="Q15" s="384">
        <v>7.4515072083879517</v>
      </c>
      <c r="R15" s="384">
        <v>7.5348410757946347</v>
      </c>
      <c r="S15" s="383">
        <f t="shared" si="2"/>
        <v>8.3333867406683027E-2</v>
      </c>
      <c r="T15" s="382">
        <v>7.3448441247002378</v>
      </c>
      <c r="U15" s="382">
        <v>7.578001752848377</v>
      </c>
      <c r="V15" s="388">
        <f t="shared" si="3"/>
        <v>0.23315762814813912</v>
      </c>
    </row>
    <row r="16" spans="3:22" ht="15" customHeight="1">
      <c r="C16" s="381" t="s">
        <v>516</v>
      </c>
      <c r="D16" s="382">
        <v>7.5288367546431996</v>
      </c>
      <c r="E16" s="382">
        <v>7.5508947469693863</v>
      </c>
      <c r="F16" s="382">
        <v>7.7619682462731863</v>
      </c>
      <c r="G16" s="382">
        <v>7.8075355293599147</v>
      </c>
      <c r="H16" s="382">
        <v>7.7309846431797702</v>
      </c>
      <c r="I16" s="382">
        <v>7.7319692058346705</v>
      </c>
      <c r="J16" s="382">
        <v>7.8521439132577626</v>
      </c>
      <c r="K16" s="382">
        <v>7.8413758970551708</v>
      </c>
      <c r="L16" s="382">
        <f t="shared" si="1"/>
        <v>2.2057992326186771E-2</v>
      </c>
      <c r="M16" s="382">
        <f t="shared" si="0"/>
        <v>0.21107349930379993</v>
      </c>
      <c r="N16" s="382">
        <f t="shared" si="0"/>
        <v>4.5567283086728416E-2</v>
      </c>
      <c r="O16" s="383">
        <f t="shared" si="4"/>
        <v>9.845626549003228E-4</v>
      </c>
      <c r="P16" s="383">
        <f t="shared" si="5"/>
        <v>-1.0768016202591824E-2</v>
      </c>
      <c r="Q16" s="384">
        <v>7.7896272285251378</v>
      </c>
      <c r="R16" s="384">
        <v>7.788940927632563</v>
      </c>
      <c r="S16" s="383">
        <f t="shared" si="2"/>
        <v>-6.8630089257482041E-4</v>
      </c>
      <c r="T16" s="382">
        <v>7.7471698113207523</v>
      </c>
      <c r="U16" s="382">
        <v>8.0365296803653052</v>
      </c>
      <c r="V16" s="388">
        <f t="shared" si="3"/>
        <v>0.28935986904455291</v>
      </c>
    </row>
    <row r="17" spans="3:22" ht="15" customHeight="1">
      <c r="C17" s="381" t="s">
        <v>517</v>
      </c>
      <c r="D17" s="382">
        <v>7.3401999394123001</v>
      </c>
      <c r="E17" s="382">
        <v>7.4033830845771211</v>
      </c>
      <c r="F17" s="382">
        <v>7.5660494594258791</v>
      </c>
      <c r="G17" s="382">
        <v>7.5725096001807399</v>
      </c>
      <c r="H17" s="382">
        <v>7.4657534246575308</v>
      </c>
      <c r="I17" s="382">
        <v>7.5066280033140282</v>
      </c>
      <c r="J17" s="382">
        <v>7.5943132774815805</v>
      </c>
      <c r="K17" s="382">
        <v>7.5695882798686549</v>
      </c>
      <c r="L17" s="382">
        <f t="shared" si="1"/>
        <v>6.3183145164821042E-2</v>
      </c>
      <c r="M17" s="382">
        <f t="shared" si="0"/>
        <v>0.16266637484875801</v>
      </c>
      <c r="N17" s="382">
        <f t="shared" si="0"/>
        <v>6.4601407548607881E-3</v>
      </c>
      <c r="O17" s="383">
        <f t="shared" si="4"/>
        <v>4.0874578656497462E-2</v>
      </c>
      <c r="P17" s="383">
        <f t="shared" si="5"/>
        <v>-2.472499761292557E-2</v>
      </c>
      <c r="Q17" s="384">
        <v>7.5811013142571877</v>
      </c>
      <c r="R17" s="384">
        <v>7.5654853620955436</v>
      </c>
      <c r="S17" s="383">
        <f t="shared" si="2"/>
        <v>-1.5615952161644131E-2</v>
      </c>
      <c r="T17" s="382">
        <v>7.4730451675570739</v>
      </c>
      <c r="U17" s="382">
        <v>7.75236864771749</v>
      </c>
      <c r="V17" s="388">
        <f t="shared" si="3"/>
        <v>0.27932348016041608</v>
      </c>
    </row>
    <row r="18" spans="3:22" ht="15" customHeight="1">
      <c r="C18" s="381" t="s">
        <v>518</v>
      </c>
      <c r="D18" s="382">
        <v>7.3639752771509901</v>
      </c>
      <c r="E18" s="382">
        <v>7.446118192352249</v>
      </c>
      <c r="F18" s="382">
        <v>7.6230487804878271</v>
      </c>
      <c r="G18" s="382">
        <v>7.6668882978723634</v>
      </c>
      <c r="H18" s="382">
        <v>7.4949844975378346</v>
      </c>
      <c r="I18" s="382">
        <v>7.6253807106598837</v>
      </c>
      <c r="J18" s="382">
        <v>7.6106965174129391</v>
      </c>
      <c r="K18" s="382">
        <v>7.6851897792111155</v>
      </c>
      <c r="L18" s="382">
        <f t="shared" si="1"/>
        <v>8.2142915201258937E-2</v>
      </c>
      <c r="M18" s="382">
        <f t="shared" si="0"/>
        <v>0.17693058813557805</v>
      </c>
      <c r="N18" s="382">
        <f t="shared" si="0"/>
        <v>4.3839517384536286E-2</v>
      </c>
      <c r="O18" s="383">
        <f t="shared" si="4"/>
        <v>0.13039621312204908</v>
      </c>
      <c r="P18" s="383">
        <f t="shared" si="5"/>
        <v>7.4493261798176391E-2</v>
      </c>
      <c r="Q18" s="384">
        <v>7.6216525146962857</v>
      </c>
      <c r="R18" s="384">
        <v>7.6854324734446209</v>
      </c>
      <c r="S18" s="383">
        <f t="shared" si="2"/>
        <v>6.3779958748335197E-2</v>
      </c>
      <c r="T18" s="382">
        <v>7.5840833728090908</v>
      </c>
      <c r="U18" s="382">
        <v>7.6363256784968732</v>
      </c>
      <c r="V18" s="382">
        <f t="shared" si="3"/>
        <v>5.224230568778232E-2</v>
      </c>
    </row>
    <row r="19" spans="3:22" ht="15" customHeight="1">
      <c r="C19" s="385" t="s">
        <v>482</v>
      </c>
      <c r="D19" s="386">
        <f>AVERAGE(D20:D24)</f>
        <v>7.7810323397561856</v>
      </c>
      <c r="E19" s="386">
        <v>7.7366088631984553</v>
      </c>
      <c r="F19" s="386">
        <v>7.9475650397763724</v>
      </c>
      <c r="G19" s="386">
        <v>7.9550119533457435</v>
      </c>
      <c r="H19" s="386">
        <v>7.4914535195024357</v>
      </c>
      <c r="I19" s="386">
        <v>7.8905610621078415</v>
      </c>
      <c r="J19" s="386">
        <v>7.696568600189079</v>
      </c>
      <c r="K19" s="386">
        <v>7.7231363887354973</v>
      </c>
      <c r="L19" s="386">
        <f t="shared" si="1"/>
        <v>-4.4423476557730268E-2</v>
      </c>
      <c r="M19" s="386">
        <f t="shared" si="0"/>
        <v>0.2109561765779171</v>
      </c>
      <c r="N19" s="386">
        <f t="shared" si="0"/>
        <v>7.4469135693711053E-3</v>
      </c>
      <c r="O19" s="387">
        <f t="shared" si="4"/>
        <v>0.39910754260540582</v>
      </c>
      <c r="P19" s="387">
        <f t="shared" si="5"/>
        <v>2.6567788546418392E-2</v>
      </c>
      <c r="Q19" s="387">
        <v>7.8599555300530541</v>
      </c>
      <c r="R19" s="387">
        <v>7.8939519195793766</v>
      </c>
      <c r="S19" s="387">
        <f t="shared" si="2"/>
        <v>3.3996389526322446E-2</v>
      </c>
      <c r="T19" s="386">
        <v>7.6401376640137597</v>
      </c>
      <c r="U19" s="386">
        <v>7.939416959453049</v>
      </c>
      <c r="V19" s="386">
        <f t="shared" si="3"/>
        <v>0.29927929543928933</v>
      </c>
    </row>
    <row r="20" spans="3:22" ht="15" customHeight="1">
      <c r="C20" s="381" t="s">
        <v>519</v>
      </c>
      <c r="D20" s="382">
        <v>7.7351667170343701</v>
      </c>
      <c r="E20" s="382">
        <v>7.749427803761586</v>
      </c>
      <c r="F20" s="382">
        <v>8.1230033957992749</v>
      </c>
      <c r="G20" s="382">
        <v>8.1939435182034792</v>
      </c>
      <c r="H20" s="382">
        <v>7.9031650339110717</v>
      </c>
      <c r="I20" s="382">
        <v>8.1163475699558365</v>
      </c>
      <c r="J20" s="382">
        <v>8.122595537317272</v>
      </c>
      <c r="K20" s="382">
        <v>8.1464853771164787</v>
      </c>
      <c r="L20" s="382">
        <f t="shared" si="1"/>
        <v>1.4261086727215933E-2</v>
      </c>
      <c r="M20" s="382">
        <f t="shared" si="0"/>
        <v>0.37357559203768886</v>
      </c>
      <c r="N20" s="382">
        <f t="shared" si="0"/>
        <v>7.0940122404204331E-2</v>
      </c>
      <c r="O20" s="383">
        <f t="shared" si="4"/>
        <v>0.21318253604476478</v>
      </c>
      <c r="P20" s="383">
        <f t="shared" si="5"/>
        <v>2.3889839799206669E-2</v>
      </c>
      <c r="Q20" s="384">
        <v>8.1210030292830488</v>
      </c>
      <c r="R20" s="384">
        <v>8.1772210984907652</v>
      </c>
      <c r="S20" s="383">
        <f t="shared" si="2"/>
        <v>5.6218069207716326E-2</v>
      </c>
      <c r="T20" s="382">
        <v>8.1001974333662599</v>
      </c>
      <c r="U20" s="382">
        <v>8.3384159254552941</v>
      </c>
      <c r="V20" s="382">
        <f t="shared" si="3"/>
        <v>0.23821849208903423</v>
      </c>
    </row>
    <row r="21" spans="3:22" ht="15" customHeight="1">
      <c r="C21" s="381" t="s">
        <v>520</v>
      </c>
      <c r="D21" s="382">
        <v>8.25172744721689</v>
      </c>
      <c r="E21" s="382">
        <v>8.0056985468704944</v>
      </c>
      <c r="F21" s="382">
        <v>8.3631636231708573</v>
      </c>
      <c r="G21" s="382">
        <v>8.2529148959354757</v>
      </c>
      <c r="H21" s="382">
        <v>7.5591455753006738</v>
      </c>
      <c r="I21" s="382">
        <v>8.2620245522238047</v>
      </c>
      <c r="J21" s="382">
        <v>7.9874507874015661</v>
      </c>
      <c r="K21" s="382">
        <v>7.9480423540999956</v>
      </c>
      <c r="L21" s="382">
        <f t="shared" si="1"/>
        <v>-0.24602890034639557</v>
      </c>
      <c r="M21" s="382">
        <f t="shared" si="0"/>
        <v>0.35746507630036284</v>
      </c>
      <c r="N21" s="382">
        <f t="shared" si="0"/>
        <v>-0.11024872723538159</v>
      </c>
      <c r="O21" s="383">
        <f t="shared" si="4"/>
        <v>0.70287897692313095</v>
      </c>
      <c r="P21" s="383">
        <f t="shared" si="5"/>
        <v>-3.9408433301570511E-2</v>
      </c>
      <c r="Q21" s="384">
        <v>8.2280758631868789</v>
      </c>
      <c r="R21" s="384">
        <v>8.1907262905162348</v>
      </c>
      <c r="S21" s="383">
        <f t="shared" si="2"/>
        <v>-3.7349572670644093E-2</v>
      </c>
      <c r="T21" s="382">
        <v>7.8451764705882381</v>
      </c>
      <c r="U21" s="382">
        <v>8.2300776460972447</v>
      </c>
      <c r="V21" s="382">
        <f t="shared" si="3"/>
        <v>0.3849011755090066</v>
      </c>
    </row>
    <row r="22" spans="3:22" ht="15" customHeight="1">
      <c r="C22" s="381" t="s">
        <v>521</v>
      </c>
      <c r="D22" s="382">
        <v>8.5549884437596493</v>
      </c>
      <c r="E22" s="382">
        <v>8.3708250071367409</v>
      </c>
      <c r="F22" s="382">
        <v>8.5504609412906714</v>
      </c>
      <c r="G22" s="382">
        <v>8.6057092857924253</v>
      </c>
      <c r="H22" s="382">
        <v>7.8591701095742534</v>
      </c>
      <c r="I22" s="382">
        <v>8.5796075257940618</v>
      </c>
      <c r="J22" s="382">
        <v>8.1438778024143499</v>
      </c>
      <c r="K22" s="382">
        <v>8.3372064276885105</v>
      </c>
      <c r="L22" s="382">
        <f t="shared" si="1"/>
        <v>-0.18416343662290835</v>
      </c>
      <c r="M22" s="382">
        <f t="shared" si="0"/>
        <v>0.17963593415393042</v>
      </c>
      <c r="N22" s="382">
        <f t="shared" si="0"/>
        <v>5.5248344501753976E-2</v>
      </c>
      <c r="O22" s="383">
        <f t="shared" si="4"/>
        <v>0.72043741621980839</v>
      </c>
      <c r="P22" s="383">
        <f t="shared" si="5"/>
        <v>0.19332862527416061</v>
      </c>
      <c r="Q22" s="384">
        <v>8.4023716699155226</v>
      </c>
      <c r="R22" s="384">
        <v>8.5395390872119332</v>
      </c>
      <c r="S22" s="383">
        <f t="shared" si="2"/>
        <v>0.13716741729641058</v>
      </c>
      <c r="T22" s="382">
        <v>8.2683042040623675</v>
      </c>
      <c r="U22" s="382">
        <v>8.2617477328936584</v>
      </c>
      <c r="V22" s="382">
        <f t="shared" si="3"/>
        <v>-6.5564711687091659E-3</v>
      </c>
    </row>
    <row r="23" spans="3:22" ht="15" customHeight="1">
      <c r="C23" s="381" t="s">
        <v>522</v>
      </c>
      <c r="D23" s="382">
        <v>7.3137311703360401</v>
      </c>
      <c r="E23" s="382">
        <v>7.2238596491227991</v>
      </c>
      <c r="F23" s="382">
        <v>7.2656091798852502</v>
      </c>
      <c r="G23" s="382">
        <v>7.3356895773800632</v>
      </c>
      <c r="H23" s="382">
        <v>6.7792651666191936</v>
      </c>
      <c r="I23" s="382">
        <v>7.1162860576922995</v>
      </c>
      <c r="J23" s="382">
        <v>6.8175477239353803</v>
      </c>
      <c r="K23" s="382">
        <v>6.9326888650196867</v>
      </c>
      <c r="L23" s="382">
        <f t="shared" si="1"/>
        <v>-8.9871521213241046E-2</v>
      </c>
      <c r="M23" s="382">
        <f t="shared" si="0"/>
        <v>4.1749530762451137E-2</v>
      </c>
      <c r="N23" s="382">
        <f t="shared" si="0"/>
        <v>7.0080397494812985E-2</v>
      </c>
      <c r="O23" s="383">
        <f t="shared" si="4"/>
        <v>0.33702089107310584</v>
      </c>
      <c r="P23" s="383">
        <f t="shared" si="5"/>
        <v>0.1151411410843064</v>
      </c>
      <c r="Q23" s="384">
        <v>7.1738937069157052</v>
      </c>
      <c r="R23" s="384">
        <v>7.2582943211886759</v>
      </c>
      <c r="S23" s="383">
        <f t="shared" si="2"/>
        <v>8.4400614272970742E-2</v>
      </c>
      <c r="T23" s="382">
        <v>6.7432134996331614</v>
      </c>
      <c r="U23" s="382">
        <v>7.0991620111731795</v>
      </c>
      <c r="V23" s="382">
        <f t="shared" si="3"/>
        <v>0.35594851154001805</v>
      </c>
    </row>
    <row r="24" spans="3:22" ht="15" customHeight="1">
      <c r="C24" s="381" t="s">
        <v>523</v>
      </c>
      <c r="D24" s="382">
        <v>7.0495479204339802</v>
      </c>
      <c r="E24" s="382">
        <v>7.0336549776417892</v>
      </c>
      <c r="F24" s="382">
        <v>7.1026694045174574</v>
      </c>
      <c r="G24" s="382">
        <v>7.0799999999999885</v>
      </c>
      <c r="H24" s="382">
        <v>7.0034706154558037</v>
      </c>
      <c r="I24" s="382">
        <v>6.9537615596101086</v>
      </c>
      <c r="J24" s="382">
        <v>6.996599690880986</v>
      </c>
      <c r="K24" s="382">
        <v>6.8659824932085813</v>
      </c>
      <c r="L24" s="382">
        <f t="shared" si="1"/>
        <v>-1.5892942792191E-2</v>
      </c>
      <c r="M24" s="382">
        <f t="shared" si="0"/>
        <v>6.9014426875668278E-2</v>
      </c>
      <c r="N24" s="382">
        <f t="shared" si="0"/>
        <v>-2.2669404517468905E-2</v>
      </c>
      <c r="O24" s="383">
        <f t="shared" si="4"/>
        <v>-4.9709055845695183E-2</v>
      </c>
      <c r="P24" s="383">
        <f t="shared" si="5"/>
        <v>-0.13061719767240465</v>
      </c>
      <c r="Q24" s="384">
        <v>7.0638671875000068</v>
      </c>
      <c r="R24" s="384">
        <v>7.0076813147552643</v>
      </c>
      <c r="S24" s="383">
        <f t="shared" si="2"/>
        <v>-5.6185872744742404E-2</v>
      </c>
      <c r="T24" s="382">
        <v>6.7552489502099595</v>
      </c>
      <c r="U24" s="382">
        <v>7.2788203753351057</v>
      </c>
      <c r="V24" s="382">
        <f t="shared" si="3"/>
        <v>0.52357142512514621</v>
      </c>
    </row>
    <row r="25" spans="3:22" ht="15" customHeight="1">
      <c r="C25" s="385" t="s">
        <v>488</v>
      </c>
      <c r="D25" s="386">
        <v>7.4879295732290903</v>
      </c>
      <c r="E25" s="386">
        <v>7.3597071583514335</v>
      </c>
      <c r="F25" s="386">
        <v>7.3878924544666145</v>
      </c>
      <c r="G25" s="386">
        <v>7.5395796134448334</v>
      </c>
      <c r="H25" s="386">
        <v>7.3350149284464212</v>
      </c>
      <c r="I25" s="386">
        <v>7.4343293954134895</v>
      </c>
      <c r="J25" s="386">
        <v>7.3499115670321986</v>
      </c>
      <c r="K25" s="386">
        <v>7.4900817632421059</v>
      </c>
      <c r="L25" s="386">
        <f t="shared" si="1"/>
        <v>-0.12822241487765673</v>
      </c>
      <c r="M25" s="386">
        <f t="shared" si="0"/>
        <v>2.8185296115180947E-2</v>
      </c>
      <c r="N25" s="386">
        <f t="shared" si="0"/>
        <v>0.15168715897821894</v>
      </c>
      <c r="O25" s="387">
        <f t="shared" si="4"/>
        <v>9.9314466967068249E-2</v>
      </c>
      <c r="P25" s="387">
        <f t="shared" si="5"/>
        <v>0.14017019620990734</v>
      </c>
      <c r="Q25" s="387">
        <v>7.3761774395619826</v>
      </c>
      <c r="R25" s="387">
        <v>7.5269682751495726</v>
      </c>
      <c r="S25" s="387">
        <f t="shared" si="2"/>
        <v>0.15079083558758999</v>
      </c>
      <c r="T25" s="386">
        <v>7.4224324324324309</v>
      </c>
      <c r="U25" s="386">
        <v>7.613271494826984</v>
      </c>
      <c r="V25" s="389">
        <f t="shared" si="3"/>
        <v>0.19083906239455306</v>
      </c>
    </row>
    <row r="26" spans="3:22" ht="15" customHeight="1">
      <c r="C26" s="381" t="s">
        <v>524</v>
      </c>
      <c r="D26" s="382">
        <v>7.5259608178995601</v>
      </c>
      <c r="E26" s="382">
        <v>7.4301189464740638</v>
      </c>
      <c r="F26" s="382">
        <v>7.4592704333516346</v>
      </c>
      <c r="G26" s="382">
        <v>7.5100853854720881</v>
      </c>
      <c r="H26" s="382">
        <v>7.4579552329098702</v>
      </c>
      <c r="I26" s="382">
        <v>7.445662100456615</v>
      </c>
      <c r="J26" s="382">
        <v>7.4747559274755906</v>
      </c>
      <c r="K26" s="382">
        <v>7.4789088863891955</v>
      </c>
      <c r="L26" s="382">
        <f t="shared" si="1"/>
        <v>-9.5841871425496272E-2</v>
      </c>
      <c r="M26" s="382">
        <f t="shared" si="0"/>
        <v>2.9151486877570854E-2</v>
      </c>
      <c r="N26" s="382">
        <f t="shared" si="0"/>
        <v>5.0814952120453505E-2</v>
      </c>
      <c r="O26" s="383">
        <f t="shared" si="4"/>
        <v>-1.229313245325514E-2</v>
      </c>
      <c r="P26" s="383">
        <f t="shared" si="5"/>
        <v>4.1529589136048983E-3</v>
      </c>
      <c r="Q26" s="384">
        <v>7.4565816045529676</v>
      </c>
      <c r="R26" s="384">
        <v>7.4999148356327643</v>
      </c>
      <c r="S26" s="383">
        <f t="shared" si="2"/>
        <v>4.3333231079796697E-2</v>
      </c>
      <c r="T26" s="382">
        <v>7.4227902023429175</v>
      </c>
      <c r="U26" s="382">
        <v>7.5534386617100182</v>
      </c>
      <c r="V26" s="382">
        <f t="shared" si="3"/>
        <v>0.13064845936710068</v>
      </c>
    </row>
    <row r="27" spans="3:22" ht="15" customHeight="1">
      <c r="C27" s="381" t="s">
        <v>525</v>
      </c>
      <c r="D27" s="382">
        <v>7.3292332452005997</v>
      </c>
      <c r="E27" s="382">
        <v>7.2451553720903581</v>
      </c>
      <c r="F27" s="382">
        <v>7.2520935604966752</v>
      </c>
      <c r="G27" s="382">
        <v>7.3520574787720419</v>
      </c>
      <c r="H27" s="382">
        <v>7.2388222464558307</v>
      </c>
      <c r="I27" s="382">
        <v>7.2512088974854922</v>
      </c>
      <c r="J27" s="382">
        <v>7.2284023668639028</v>
      </c>
      <c r="K27" s="382">
        <v>7.2900355871886058</v>
      </c>
      <c r="L27" s="382">
        <f t="shared" si="1"/>
        <v>-8.4077873110241619E-2</v>
      </c>
      <c r="M27" s="382">
        <f t="shared" si="0"/>
        <v>6.9381884063171029E-3</v>
      </c>
      <c r="N27" s="382">
        <f t="shared" si="0"/>
        <v>9.9963918275366659E-2</v>
      </c>
      <c r="O27" s="383">
        <f t="shared" si="4"/>
        <v>1.2386651029661522E-2</v>
      </c>
      <c r="P27" s="383">
        <f t="shared" si="5"/>
        <v>6.1633220324702975E-2</v>
      </c>
      <c r="Q27" s="384">
        <v>7.2512058653289557</v>
      </c>
      <c r="R27" s="384">
        <v>7.3311816388739421</v>
      </c>
      <c r="S27" s="383">
        <f t="shared" si="2"/>
        <v>7.9975773544986417E-2</v>
      </c>
      <c r="T27" s="382">
        <v>7.2386877828054272</v>
      </c>
      <c r="U27" s="382">
        <v>7.4646970455683466</v>
      </c>
      <c r="V27" s="382">
        <f t="shared" si="3"/>
        <v>0.22600926276291933</v>
      </c>
    </row>
    <row r="28" spans="3:22" ht="15" customHeight="1">
      <c r="C28" s="381" t="s">
        <v>526</v>
      </c>
      <c r="D28" s="382">
        <v>7.8253096392030201</v>
      </c>
      <c r="E28" s="382">
        <v>7.812154108131109</v>
      </c>
      <c r="F28" s="382">
        <v>7.8688703728998668</v>
      </c>
      <c r="G28" s="382">
        <v>7.9512345679012437</v>
      </c>
      <c r="H28" s="382">
        <v>7.8131445904954413</v>
      </c>
      <c r="I28" s="382">
        <v>7.8669253595069817</v>
      </c>
      <c r="J28" s="382">
        <v>7.840769659788057</v>
      </c>
      <c r="K28" s="382">
        <v>7.9121678321678299</v>
      </c>
      <c r="L28" s="382">
        <f t="shared" si="1"/>
        <v>-1.3155531071911142E-2</v>
      </c>
      <c r="M28" s="382">
        <f t="shared" si="0"/>
        <v>5.6716264768757796E-2</v>
      </c>
      <c r="N28" s="382">
        <f t="shared" si="0"/>
        <v>8.2364195001376928E-2</v>
      </c>
      <c r="O28" s="383">
        <f t="shared" si="4"/>
        <v>5.3780769011540386E-2</v>
      </c>
      <c r="P28" s="383">
        <f t="shared" si="5"/>
        <v>7.1398172379772973E-2</v>
      </c>
      <c r="Q28" s="384">
        <v>7.8629061701350782</v>
      </c>
      <c r="R28" s="384">
        <v>7.9561982073397637</v>
      </c>
      <c r="S28" s="383">
        <f t="shared" si="2"/>
        <v>9.3292037204685485E-2</v>
      </c>
      <c r="T28" s="382">
        <v>7.7948990435706724</v>
      </c>
      <c r="U28" s="382">
        <v>7.9156963204471271</v>
      </c>
      <c r="V28" s="382">
        <f t="shared" si="3"/>
        <v>0.1207972768764547</v>
      </c>
    </row>
    <row r="29" spans="3:22" ht="15" customHeight="1">
      <c r="C29" s="381" t="s">
        <v>527</v>
      </c>
      <c r="D29" s="382">
        <v>7.2601599654128801</v>
      </c>
      <c r="E29" s="382">
        <v>6.9408366320744408</v>
      </c>
      <c r="F29" s="382">
        <v>6.9622563821026615</v>
      </c>
      <c r="G29" s="382">
        <v>7.3342401384938745</v>
      </c>
      <c r="H29" s="382">
        <v>6.8219566538383569</v>
      </c>
      <c r="I29" s="382">
        <v>7.1626630061770706</v>
      </c>
      <c r="J29" s="382">
        <v>6.8484933035714279</v>
      </c>
      <c r="K29" s="382">
        <v>7.2669848399775283</v>
      </c>
      <c r="L29" s="382">
        <f t="shared" si="1"/>
        <v>-0.31932333333843932</v>
      </c>
      <c r="M29" s="382">
        <f t="shared" si="0"/>
        <v>2.1419750028220719E-2</v>
      </c>
      <c r="N29" s="382">
        <f t="shared" si="0"/>
        <v>0.37198375639121295</v>
      </c>
      <c r="O29" s="383">
        <f t="shared" si="4"/>
        <v>0.34070635233871371</v>
      </c>
      <c r="P29" s="383">
        <f t="shared" si="5"/>
        <v>0.41849153640610037</v>
      </c>
      <c r="Q29" s="384">
        <v>6.924857615285676</v>
      </c>
      <c r="R29" s="384">
        <v>7.3076660988075055</v>
      </c>
      <c r="S29" s="383">
        <f t="shared" si="2"/>
        <v>0.3828084835218295</v>
      </c>
      <c r="T29" s="382">
        <v>7.2211538461538387</v>
      </c>
      <c r="U29" s="382">
        <v>7.5073355418835739</v>
      </c>
      <c r="V29" s="382">
        <f t="shared" si="3"/>
        <v>0.28618169572973517</v>
      </c>
    </row>
    <row r="30" spans="3:22" ht="15" customHeight="1">
      <c r="C30" s="385" t="s">
        <v>490</v>
      </c>
      <c r="D30" s="386">
        <v>7.2035963216774999</v>
      </c>
      <c r="E30" s="386">
        <v>7.1208208829001522</v>
      </c>
      <c r="F30" s="386">
        <v>6.8755728105906204</v>
      </c>
      <c r="G30" s="386">
        <v>7.0421780466724275</v>
      </c>
      <c r="H30" s="386">
        <v>6.9681394316163514</v>
      </c>
      <c r="I30" s="386">
        <v>6.8495779858943351</v>
      </c>
      <c r="J30" s="386">
        <v>6.871231755558588</v>
      </c>
      <c r="K30" s="386">
        <v>6.99455077086657</v>
      </c>
      <c r="L30" s="386">
        <f t="shared" si="1"/>
        <v>-8.277543877734761E-2</v>
      </c>
      <c r="M30" s="386">
        <f t="shared" si="0"/>
        <v>-0.24524807230953183</v>
      </c>
      <c r="N30" s="386">
        <f t="shared" si="0"/>
        <v>0.16660523608180711</v>
      </c>
      <c r="O30" s="387">
        <f t="shared" si="4"/>
        <v>-0.11856144572201632</v>
      </c>
      <c r="P30" s="387">
        <f t="shared" si="5"/>
        <v>0.12331901530798195</v>
      </c>
      <c r="Q30" s="387">
        <v>6.9018927184064784</v>
      </c>
      <c r="R30" s="387">
        <v>7.0585272796642489</v>
      </c>
      <c r="S30" s="387">
        <f t="shared" si="2"/>
        <v>0.15663456125777042</v>
      </c>
      <c r="T30" s="386">
        <v>6.820505617977533</v>
      </c>
      <c r="U30" s="386">
        <v>7.2423562412342228</v>
      </c>
      <c r="V30" s="389">
        <f t="shared" si="3"/>
        <v>0.42185062325668987</v>
      </c>
    </row>
    <row r="31" spans="3:22" ht="15" customHeight="1">
      <c r="C31" s="381" t="s">
        <v>528</v>
      </c>
      <c r="D31" s="382">
        <v>7.6573616600790402</v>
      </c>
      <c r="E31" s="382">
        <v>7.5512367491166144</v>
      </c>
      <c r="F31" s="382">
        <v>7.3785505707459667</v>
      </c>
      <c r="G31" s="382">
        <v>7.5666986564299137</v>
      </c>
      <c r="H31" s="382">
        <v>7.4488434163701136</v>
      </c>
      <c r="I31" s="382">
        <v>7.3872617387261768</v>
      </c>
      <c r="J31" s="382">
        <v>7.3836689038031391</v>
      </c>
      <c r="K31" s="382">
        <v>7.4707505518763764</v>
      </c>
      <c r="L31" s="382">
        <f t="shared" si="1"/>
        <v>-0.10612491096242582</v>
      </c>
      <c r="M31" s="382">
        <f t="shared" si="0"/>
        <v>-0.1726861783706477</v>
      </c>
      <c r="N31" s="382">
        <f t="shared" si="0"/>
        <v>0.18814808568394703</v>
      </c>
      <c r="O31" s="383">
        <f t="shared" si="4"/>
        <v>-6.158167764393685E-2</v>
      </c>
      <c r="P31" s="383">
        <f t="shared" si="5"/>
        <v>8.7081648073237261E-2</v>
      </c>
      <c r="Q31" s="384">
        <v>7.3962329961632509</v>
      </c>
      <c r="R31" s="384">
        <v>7.5231065468549394</v>
      </c>
      <c r="S31" s="383">
        <f t="shared" si="2"/>
        <v>0.12687355069168849</v>
      </c>
      <c r="T31" s="382">
        <v>7.3789704271631944</v>
      </c>
      <c r="U31" s="382">
        <v>7.7930258717660248</v>
      </c>
      <c r="V31" s="388">
        <f t="shared" si="3"/>
        <v>0.41405544460283039</v>
      </c>
    </row>
    <row r="32" spans="3:22" ht="15" customHeight="1">
      <c r="C32" s="381" t="s">
        <v>529</v>
      </c>
      <c r="D32" s="382">
        <v>7.1636129861780802</v>
      </c>
      <c r="E32" s="382">
        <v>7.0656143608789899</v>
      </c>
      <c r="F32" s="382">
        <v>6.7865243495663838</v>
      </c>
      <c r="G32" s="382">
        <v>7.0080073914382597</v>
      </c>
      <c r="H32" s="382">
        <v>6.817197835237522</v>
      </c>
      <c r="I32" s="382">
        <v>6.8053691275167774</v>
      </c>
      <c r="J32" s="382">
        <v>6.7322325915290779</v>
      </c>
      <c r="K32" s="382">
        <v>6.9459269662921361</v>
      </c>
      <c r="L32" s="382">
        <f t="shared" si="1"/>
        <v>-9.7998625299090314E-2</v>
      </c>
      <c r="M32" s="382">
        <f t="shared" si="0"/>
        <v>-0.27909001131260602</v>
      </c>
      <c r="N32" s="382">
        <f t="shared" si="0"/>
        <v>0.22148304187187584</v>
      </c>
      <c r="O32" s="383">
        <f t="shared" si="4"/>
        <v>-1.1828707720744625E-2</v>
      </c>
      <c r="P32" s="383">
        <f t="shared" si="5"/>
        <v>0.21369437476305819</v>
      </c>
      <c r="Q32" s="384">
        <v>6.8090082286704297</v>
      </c>
      <c r="R32" s="384">
        <v>7.0252442996742603</v>
      </c>
      <c r="S32" s="383">
        <f t="shared" si="2"/>
        <v>0.21623607100383069</v>
      </c>
      <c r="T32" s="382">
        <v>6.7616892911010593</v>
      </c>
      <c r="U32" s="382">
        <v>7.2331288343558313</v>
      </c>
      <c r="V32" s="388">
        <f t="shared" si="3"/>
        <v>0.471439543254772</v>
      </c>
    </row>
    <row r="33" spans="3:22" ht="15" customHeight="1">
      <c r="C33" s="381" t="s">
        <v>530</v>
      </c>
      <c r="D33" s="382">
        <v>7.1291996047430803</v>
      </c>
      <c r="E33" s="382">
        <v>7.0384709033357886</v>
      </c>
      <c r="F33" s="382">
        <v>6.7545018007202842</v>
      </c>
      <c r="G33" s="382">
        <v>6.8271103896103869</v>
      </c>
      <c r="H33" s="382">
        <v>6.8873239436619729</v>
      </c>
      <c r="I33" s="382">
        <v>6.6507230255839831</v>
      </c>
      <c r="J33" s="382">
        <v>6.7441558441558396</v>
      </c>
      <c r="K33" s="382">
        <v>6.7985978330146519</v>
      </c>
      <c r="L33" s="382">
        <f t="shared" si="1"/>
        <v>-9.0728701407291723E-2</v>
      </c>
      <c r="M33" s="382">
        <f t="shared" si="0"/>
        <v>-0.28396910261550445</v>
      </c>
      <c r="N33" s="382">
        <f t="shared" si="0"/>
        <v>7.2608588890102688E-2</v>
      </c>
      <c r="O33" s="383">
        <f t="shared" si="4"/>
        <v>-0.23660091807798977</v>
      </c>
      <c r="P33" s="383">
        <f t="shared" si="5"/>
        <v>5.4441988858812351E-2</v>
      </c>
      <c r="Q33" s="384">
        <v>6.7810304449648786</v>
      </c>
      <c r="R33" s="384">
        <v>6.8620317002881848</v>
      </c>
      <c r="S33" s="383">
        <f t="shared" si="2"/>
        <v>8.1001255323306154E-2</v>
      </c>
      <c r="T33" s="382">
        <v>6.5716272600834538</v>
      </c>
      <c r="U33" s="382">
        <v>7.0543615676358948</v>
      </c>
      <c r="V33" s="388">
        <f t="shared" si="3"/>
        <v>0.48273430755244107</v>
      </c>
    </row>
    <row r="34" spans="3:22" ht="15" customHeight="1">
      <c r="C34" s="381" t="s">
        <v>531</v>
      </c>
      <c r="D34" s="382">
        <v>7.0184201204392496</v>
      </c>
      <c r="E34" s="382">
        <v>6.9447270261105318</v>
      </c>
      <c r="F34" s="382">
        <v>6.6411719939117226</v>
      </c>
      <c r="G34" s="382">
        <v>6.8585099111414936</v>
      </c>
      <c r="H34" s="382">
        <v>6.7522184300341284</v>
      </c>
      <c r="I34" s="382">
        <v>6.6426553672316455</v>
      </c>
      <c r="J34" s="382">
        <v>6.6241830065359482</v>
      </c>
      <c r="K34" s="382">
        <v>6.8391167192428997</v>
      </c>
      <c r="L34" s="382">
        <f t="shared" si="1"/>
        <v>-7.3693094328717734E-2</v>
      </c>
      <c r="M34" s="382">
        <f t="shared" si="0"/>
        <v>-0.30355503219880919</v>
      </c>
      <c r="N34" s="382">
        <f t="shared" si="0"/>
        <v>0.21733791722977092</v>
      </c>
      <c r="O34" s="383">
        <f t="shared" si="4"/>
        <v>-0.10956306280248285</v>
      </c>
      <c r="P34" s="383">
        <f t="shared" si="5"/>
        <v>0.2149337127069515</v>
      </c>
      <c r="Q34" s="384">
        <v>6.6668295065950192</v>
      </c>
      <c r="R34" s="384">
        <v>6.9090909090909145</v>
      </c>
      <c r="S34" s="383">
        <f t="shared" si="2"/>
        <v>0.24226140249589534</v>
      </c>
      <c r="T34" s="382">
        <v>6.609294320137697</v>
      </c>
      <c r="U34" s="382">
        <v>6.9982728842832467</v>
      </c>
      <c r="V34" s="388">
        <f t="shared" si="3"/>
        <v>0.38897856414554965</v>
      </c>
    </row>
    <row r="35" spans="3:22" ht="15" customHeight="1">
      <c r="C35" s="381" t="s">
        <v>532</v>
      </c>
      <c r="D35" s="382">
        <v>6.9116003943476798</v>
      </c>
      <c r="E35" s="382">
        <v>6.8739469578783083</v>
      </c>
      <c r="F35" s="382">
        <v>6.6719116170070389</v>
      </c>
      <c r="G35" s="382">
        <v>6.8182640144665463</v>
      </c>
      <c r="H35" s="382">
        <v>6.7536496350364832</v>
      </c>
      <c r="I35" s="382">
        <v>6.5860182370820679</v>
      </c>
      <c r="J35" s="382">
        <v>6.7092352092352154</v>
      </c>
      <c r="K35" s="382">
        <v>6.7953135768435642</v>
      </c>
      <c r="L35" s="382">
        <f t="shared" si="1"/>
        <v>-3.7653436469371471E-2</v>
      </c>
      <c r="M35" s="382">
        <f t="shared" si="0"/>
        <v>-0.2020353408712694</v>
      </c>
      <c r="N35" s="382">
        <f t="shared" si="0"/>
        <v>0.14635239745950734</v>
      </c>
      <c r="O35" s="383">
        <f t="shared" si="4"/>
        <v>-0.16763139795441528</v>
      </c>
      <c r="P35" s="383">
        <f t="shared" si="5"/>
        <v>8.6078367608348749E-2</v>
      </c>
      <c r="Q35" s="384">
        <v>6.7238547968885038</v>
      </c>
      <c r="R35" s="384">
        <v>6.8658777120315504</v>
      </c>
      <c r="S35" s="383">
        <f t="shared" si="2"/>
        <v>0.14202291514304655</v>
      </c>
      <c r="T35" s="382">
        <v>6.5730994152046867</v>
      </c>
      <c r="U35" s="382">
        <v>6.9464831804281255</v>
      </c>
      <c r="V35" s="388">
        <f t="shared" si="3"/>
        <v>0.37338376522343886</v>
      </c>
    </row>
    <row r="36" spans="3:22" ht="15" customHeight="1">
      <c r="C36" s="385" t="s">
        <v>484</v>
      </c>
      <c r="D36" s="386">
        <v>7.6219251336898299</v>
      </c>
      <c r="E36" s="386">
        <v>7.6936397105497001</v>
      </c>
      <c r="F36" s="386">
        <v>7.6913684871311929</v>
      </c>
      <c r="G36" s="386">
        <v>7.7586469130238624</v>
      </c>
      <c r="H36" s="386">
        <v>7.7073453982386475</v>
      </c>
      <c r="I36" s="386">
        <v>7.7553044034545184</v>
      </c>
      <c r="J36" s="386">
        <v>7.7359695523158241</v>
      </c>
      <c r="K36" s="386">
        <v>7.7853125399462995</v>
      </c>
      <c r="L36" s="386">
        <f t="shared" si="1"/>
        <v>7.1714576859870149E-2</v>
      </c>
      <c r="M36" s="386">
        <f t="shared" si="0"/>
        <v>-2.2712234185071623E-3</v>
      </c>
      <c r="N36" s="386">
        <f t="shared" si="0"/>
        <v>6.7278425892669524E-2</v>
      </c>
      <c r="O36" s="387">
        <f t="shared" si="4"/>
        <v>4.7959005215870931E-2</v>
      </c>
      <c r="P36" s="387">
        <f t="shared" si="5"/>
        <v>4.9342987630475399E-2</v>
      </c>
      <c r="Q36" s="387">
        <v>7.6803561769234001</v>
      </c>
      <c r="R36" s="387">
        <v>7.7454838957644672</v>
      </c>
      <c r="S36" s="387">
        <f t="shared" si="2"/>
        <v>6.512771884106705E-2</v>
      </c>
      <c r="T36" s="386">
        <v>7.7862862862862805</v>
      </c>
      <c r="U36" s="386">
        <v>7.8753393665158375</v>
      </c>
      <c r="V36" s="386">
        <f t="shared" si="3"/>
        <v>8.9053080229557047E-2</v>
      </c>
    </row>
    <row r="37" spans="3:22" ht="15" customHeight="1">
      <c r="C37" s="381" t="s">
        <v>533</v>
      </c>
      <c r="D37" s="382">
        <v>8.1364356194420306</v>
      </c>
      <c r="E37" s="382">
        <v>8.1248628216071452</v>
      </c>
      <c r="F37" s="382">
        <v>8.2227867590454284</v>
      </c>
      <c r="G37" s="382">
        <v>8.2679938744257502</v>
      </c>
      <c r="H37" s="382">
        <v>8.1514456172556287</v>
      </c>
      <c r="I37" s="382">
        <v>8.2422907488987107</v>
      </c>
      <c r="J37" s="382">
        <v>8.2163009404388614</v>
      </c>
      <c r="K37" s="382">
        <v>8.258860759493718</v>
      </c>
      <c r="L37" s="382">
        <f t="shared" si="1"/>
        <v>-1.1572797834885407E-2</v>
      </c>
      <c r="M37" s="382">
        <f t="shared" si="0"/>
        <v>9.7923937438283204E-2</v>
      </c>
      <c r="N37" s="382">
        <f t="shared" si="0"/>
        <v>4.5207115380321738E-2</v>
      </c>
      <c r="O37" s="383">
        <f t="shared" si="4"/>
        <v>9.0845131643082055E-2</v>
      </c>
      <c r="P37" s="383">
        <f t="shared" si="5"/>
        <v>4.2559819054856618E-2</v>
      </c>
      <c r="Q37" s="384">
        <v>8.2142562834775195</v>
      </c>
      <c r="R37" s="384">
        <v>8.2621340523883315</v>
      </c>
      <c r="S37" s="383">
        <f t="shared" si="2"/>
        <v>4.787776891081208E-2</v>
      </c>
      <c r="T37" s="382">
        <v>8.2089642640823808</v>
      </c>
      <c r="U37" s="382">
        <v>8.2969984202211631</v>
      </c>
      <c r="V37" s="382">
        <f t="shared" si="3"/>
        <v>8.8034156138782294E-2</v>
      </c>
    </row>
    <row r="38" spans="3:22" ht="15" customHeight="1">
      <c r="C38" s="381" t="s">
        <v>534</v>
      </c>
      <c r="D38" s="382">
        <v>7.5932944606413999</v>
      </c>
      <c r="E38" s="382">
        <v>7.5286016949152614</v>
      </c>
      <c r="F38" s="382">
        <v>7.6656118143459908</v>
      </c>
      <c r="G38" s="382">
        <v>7.7544311956171459</v>
      </c>
      <c r="H38" s="382">
        <v>7.6170212765957448</v>
      </c>
      <c r="I38" s="382">
        <v>7.8197501487210079</v>
      </c>
      <c r="J38" s="382">
        <v>7.7096069868995603</v>
      </c>
      <c r="K38" s="382">
        <v>7.7993265993266023</v>
      </c>
      <c r="L38" s="382">
        <f t="shared" si="1"/>
        <v>-6.4692765726138468E-2</v>
      </c>
      <c r="M38" s="382">
        <f t="shared" si="0"/>
        <v>0.13701011943072938</v>
      </c>
      <c r="N38" s="382">
        <f t="shared" si="0"/>
        <v>8.8819381271155073E-2</v>
      </c>
      <c r="O38" s="383">
        <f t="shared" si="4"/>
        <v>0.20272887212526314</v>
      </c>
      <c r="P38" s="383">
        <f t="shared" si="5"/>
        <v>8.9719612427042073E-2</v>
      </c>
      <c r="Q38" s="384">
        <v>7.6201834862385303</v>
      </c>
      <c r="R38" s="384">
        <v>7.7529711375212171</v>
      </c>
      <c r="S38" s="383">
        <f t="shared" si="2"/>
        <v>0.13278765128268688</v>
      </c>
      <c r="T38" s="382">
        <v>7.8583218707015163</v>
      </c>
      <c r="U38" s="382">
        <v>7.8538011695906409</v>
      </c>
      <c r="V38" s="382">
        <f t="shared" si="3"/>
        <v>-4.5207011108754358E-3</v>
      </c>
    </row>
    <row r="39" spans="3:22" ht="15" customHeight="1">
      <c r="C39" s="381" t="s">
        <v>535</v>
      </c>
      <c r="D39" s="382">
        <v>7.9412206855080898</v>
      </c>
      <c r="E39" s="382">
        <v>8.0045843520782594</v>
      </c>
      <c r="F39" s="382">
        <v>7.9390007745933238</v>
      </c>
      <c r="G39" s="382">
        <v>8.0346207376478915</v>
      </c>
      <c r="H39" s="382">
        <v>7.9817432273262456</v>
      </c>
      <c r="I39" s="382">
        <v>8.01487710219922</v>
      </c>
      <c r="J39" s="382">
        <v>7.9396346306592553</v>
      </c>
      <c r="K39" s="382">
        <v>8.0489510489510323</v>
      </c>
      <c r="L39" s="382">
        <f t="shared" si="1"/>
        <v>6.3363666570169563E-2</v>
      </c>
      <c r="M39" s="382">
        <f t="shared" si="0"/>
        <v>-6.5583577484935596E-2</v>
      </c>
      <c r="N39" s="382">
        <f t="shared" si="0"/>
        <v>9.5619963054567769E-2</v>
      </c>
      <c r="O39" s="383">
        <f t="shared" si="4"/>
        <v>3.3133874872974367E-2</v>
      </c>
      <c r="P39" s="383">
        <f t="shared" si="5"/>
        <v>0.10931641829177696</v>
      </c>
      <c r="Q39" s="384">
        <v>7.9354091610910915</v>
      </c>
      <c r="R39" s="384">
        <v>8.030245296499162</v>
      </c>
      <c r="S39" s="383">
        <f t="shared" si="2"/>
        <v>9.4836135408070454E-2</v>
      </c>
      <c r="T39" s="382">
        <v>8.0626398210290819</v>
      </c>
      <c r="U39" s="382">
        <v>8.1364883401920505</v>
      </c>
      <c r="V39" s="382">
        <f t="shared" si="3"/>
        <v>7.3848519162968529E-2</v>
      </c>
    </row>
    <row r="40" spans="3:22" ht="15" customHeight="1">
      <c r="C40" s="381" t="s">
        <v>536</v>
      </c>
      <c r="D40" s="382">
        <v>7.86090310869072</v>
      </c>
      <c r="E40" s="382">
        <v>7.8657882983474607</v>
      </c>
      <c r="F40" s="382">
        <v>7.691397584421992</v>
      </c>
      <c r="G40" s="382">
        <v>7.7226852894796156</v>
      </c>
      <c r="H40" s="382">
        <v>7.8224455611390313</v>
      </c>
      <c r="I40" s="382">
        <v>7.738441215323653</v>
      </c>
      <c r="J40" s="382">
        <v>7.7749360613810756</v>
      </c>
      <c r="K40" s="382">
        <v>7.7771966527196605</v>
      </c>
      <c r="L40" s="382">
        <f t="shared" si="1"/>
        <v>4.8851896567407849E-3</v>
      </c>
      <c r="M40" s="382">
        <f t="shared" si="0"/>
        <v>-0.17439071392546879</v>
      </c>
      <c r="N40" s="382">
        <f t="shared" si="0"/>
        <v>3.1287705057623683E-2</v>
      </c>
      <c r="O40" s="383">
        <f t="shared" si="4"/>
        <v>-8.4004345815378301E-2</v>
      </c>
      <c r="P40" s="383">
        <f t="shared" si="5"/>
        <v>2.2605913385849163E-3</v>
      </c>
      <c r="Q40" s="384">
        <v>7.6965894465894484</v>
      </c>
      <c r="R40" s="384">
        <v>7.7478813559321997</v>
      </c>
      <c r="S40" s="383">
        <f t="shared" si="2"/>
        <v>5.1291909342751296E-2</v>
      </c>
      <c r="T40" s="382">
        <v>7.7980871413389998</v>
      </c>
      <c r="U40" s="382">
        <v>7.9604989604989616</v>
      </c>
      <c r="V40" s="382">
        <f t="shared" si="3"/>
        <v>0.16241181915996172</v>
      </c>
    </row>
    <row r="41" spans="3:22" ht="15" customHeight="1">
      <c r="C41" s="381" t="s">
        <v>537</v>
      </c>
      <c r="D41" s="382">
        <v>7.1858536038560796</v>
      </c>
      <c r="E41" s="382">
        <v>7.3833032083144952</v>
      </c>
      <c r="F41" s="382">
        <v>7.3710268053317787</v>
      </c>
      <c r="G41" s="382">
        <v>7.4210731453813112</v>
      </c>
      <c r="H41" s="382">
        <v>7.4111353711790429</v>
      </c>
      <c r="I41" s="382">
        <v>7.432352213702714</v>
      </c>
      <c r="J41" s="382">
        <v>7.4571342925659492</v>
      </c>
      <c r="K41" s="382">
        <v>7.4473763118440672</v>
      </c>
      <c r="L41" s="382">
        <f t="shared" si="1"/>
        <v>0.19744960445841553</v>
      </c>
      <c r="M41" s="382">
        <f t="shared" si="0"/>
        <v>-1.2276402982716483E-2</v>
      </c>
      <c r="N41" s="382">
        <f t="shared" si="0"/>
        <v>5.0046340049532567E-2</v>
      </c>
      <c r="O41" s="383">
        <f t="shared" si="4"/>
        <v>2.1216842523671176E-2</v>
      </c>
      <c r="P41" s="383">
        <f t="shared" si="5"/>
        <v>-9.7579807218819425E-3</v>
      </c>
      <c r="Q41" s="384">
        <v>7.3481654957064739</v>
      </c>
      <c r="R41" s="384">
        <v>7.3889581478183288</v>
      </c>
      <c r="S41" s="383">
        <f t="shared" si="2"/>
        <v>4.0792652111854899E-2</v>
      </c>
      <c r="T41" s="382">
        <v>7.4413309982486862</v>
      </c>
      <c r="U41" s="382">
        <v>7.5155850792028556</v>
      </c>
      <c r="V41" s="382">
        <f t="shared" si="3"/>
        <v>7.425408095416941E-2</v>
      </c>
    </row>
    <row r="42" spans="3:22" ht="15" customHeight="1">
      <c r="C42" s="381" t="s">
        <v>538</v>
      </c>
      <c r="D42" s="382">
        <v>7.2102674823077804</v>
      </c>
      <c r="E42" s="382">
        <v>7.3247228119839596</v>
      </c>
      <c r="F42" s="382">
        <v>7.3097481847674999</v>
      </c>
      <c r="G42" s="382">
        <v>7.4213253340605307</v>
      </c>
      <c r="H42" s="382">
        <v>7.3265875785066186</v>
      </c>
      <c r="I42" s="382">
        <v>7.3759181532004359</v>
      </c>
      <c r="J42" s="382">
        <v>7.3668903803131967</v>
      </c>
      <c r="K42" s="382">
        <v>7.4540880503144757</v>
      </c>
      <c r="L42" s="382">
        <f t="shared" si="1"/>
        <v>0.11445532967617922</v>
      </c>
      <c r="M42" s="382">
        <f t="shared" si="0"/>
        <v>-1.4974627216459702E-2</v>
      </c>
      <c r="N42" s="382">
        <f t="shared" si="0"/>
        <v>0.11157714929303086</v>
      </c>
      <c r="O42" s="383">
        <f t="shared" si="4"/>
        <v>4.9330574693817297E-2</v>
      </c>
      <c r="P42" s="383">
        <f t="shared" si="5"/>
        <v>8.7197670001279093E-2</v>
      </c>
      <c r="Q42" s="384">
        <v>7.3116164720344177</v>
      </c>
      <c r="R42" s="384">
        <v>7.3901345291479856</v>
      </c>
      <c r="S42" s="383">
        <f t="shared" si="2"/>
        <v>7.8518057113567963E-2</v>
      </c>
      <c r="T42" s="382">
        <v>7.4521309450277977</v>
      </c>
      <c r="U42" s="382">
        <v>7.5856382978723413</v>
      </c>
      <c r="V42" s="382">
        <f t="shared" si="3"/>
        <v>0.13350735284454363</v>
      </c>
    </row>
    <row r="43" spans="3:22" ht="15" customHeight="1">
      <c r="C43" s="385" t="s">
        <v>487</v>
      </c>
      <c r="D43" s="386">
        <v>7.4607215174180803</v>
      </c>
      <c r="E43" s="386">
        <v>7.3402401791166048</v>
      </c>
      <c r="F43" s="386">
        <v>7.3894571602187762</v>
      </c>
      <c r="G43" s="386">
        <v>7.619546729186788</v>
      </c>
      <c r="H43" s="386">
        <v>7.2596982758620578</v>
      </c>
      <c r="I43" s="386">
        <v>7.4590835395511546</v>
      </c>
      <c r="J43" s="386">
        <v>7.3396677050882726</v>
      </c>
      <c r="K43" s="386">
        <v>7.5670593097747316</v>
      </c>
      <c r="L43" s="386">
        <f t="shared" si="1"/>
        <v>-0.12048133830147556</v>
      </c>
      <c r="M43" s="386">
        <f t="shared" si="0"/>
        <v>4.9216981102171431E-2</v>
      </c>
      <c r="N43" s="386">
        <f t="shared" si="0"/>
        <v>0.2300895689680118</v>
      </c>
      <c r="O43" s="387">
        <f t="shared" si="4"/>
        <v>0.1993852636890967</v>
      </c>
      <c r="P43" s="387">
        <f t="shared" si="5"/>
        <v>0.22739160468645903</v>
      </c>
      <c r="Q43" s="387">
        <v>7.3789117945251963</v>
      </c>
      <c r="R43" s="387">
        <v>7.6115216030056345</v>
      </c>
      <c r="S43" s="387">
        <f t="shared" si="2"/>
        <v>0.23260980848043822</v>
      </c>
      <c r="T43" s="386">
        <v>7.4696388944926317</v>
      </c>
      <c r="U43" s="386">
        <v>7.7067453927357272</v>
      </c>
      <c r="V43" s="389">
        <f t="shared" si="3"/>
        <v>0.23710649824309549</v>
      </c>
    </row>
    <row r="44" spans="3:22" ht="15" customHeight="1">
      <c r="C44" s="381" t="s">
        <v>539</v>
      </c>
      <c r="D44" s="382">
        <v>8.0135181188231392</v>
      </c>
      <c r="E44" s="382">
        <v>8.0459246080284679</v>
      </c>
      <c r="F44" s="382">
        <v>8.136143548846519</v>
      </c>
      <c r="G44" s="382">
        <v>8.2214696485623122</v>
      </c>
      <c r="H44" s="382">
        <v>8.0544217687075044</v>
      </c>
      <c r="I44" s="382">
        <v>8.1426519865964391</v>
      </c>
      <c r="J44" s="382">
        <v>8.1309419655876454</v>
      </c>
      <c r="K44" s="382">
        <v>8.1782810685249689</v>
      </c>
      <c r="L44" s="382">
        <f t="shared" si="1"/>
        <v>3.2406489205328626E-2</v>
      </c>
      <c r="M44" s="382">
        <f t="shared" si="0"/>
        <v>9.0218940818051152E-2</v>
      </c>
      <c r="N44" s="382">
        <f t="shared" si="0"/>
        <v>8.5326099715793191E-2</v>
      </c>
      <c r="O44" s="383">
        <f t="shared" si="4"/>
        <v>8.8230217888934703E-2</v>
      </c>
      <c r="P44" s="383">
        <f t="shared" si="5"/>
        <v>4.7339102937323574E-2</v>
      </c>
      <c r="Q44" s="384">
        <v>8.1270203460734383</v>
      </c>
      <c r="R44" s="384">
        <v>8.2060266292922037</v>
      </c>
      <c r="S44" s="383">
        <f t="shared" si="2"/>
        <v>7.9006283218765461E-2</v>
      </c>
      <c r="T44" s="382">
        <v>8.0902934537245859</v>
      </c>
      <c r="U44" s="382">
        <v>8.2618004866180481</v>
      </c>
      <c r="V44" s="382">
        <f t="shared" si="3"/>
        <v>0.17150703289346225</v>
      </c>
    </row>
    <row r="45" spans="3:22" ht="15" customHeight="1">
      <c r="C45" s="381" t="s">
        <v>540</v>
      </c>
      <c r="D45" s="382">
        <v>7.1427332639611398</v>
      </c>
      <c r="E45" s="382">
        <v>7.1469331966512755</v>
      </c>
      <c r="F45" s="382">
        <v>7.1886828522271244</v>
      </c>
      <c r="G45" s="382">
        <v>7.3487462208785344</v>
      </c>
      <c r="H45" s="382">
        <v>7.0956249999999912</v>
      </c>
      <c r="I45" s="382">
        <v>7.2210940058958357</v>
      </c>
      <c r="J45" s="382">
        <v>7.1792228390166528</v>
      </c>
      <c r="K45" s="382">
        <v>7.3201720093823335</v>
      </c>
      <c r="L45" s="382">
        <f t="shared" si="1"/>
        <v>4.1999326901356326E-3</v>
      </c>
      <c r="M45" s="382">
        <f t="shared" si="0"/>
        <v>4.1749655575848976E-2</v>
      </c>
      <c r="N45" s="382">
        <f t="shared" si="0"/>
        <v>0.16006336865140991</v>
      </c>
      <c r="O45" s="383">
        <f t="shared" si="4"/>
        <v>0.12546900589584453</v>
      </c>
      <c r="P45" s="383">
        <f t="shared" si="5"/>
        <v>0.14094917036568066</v>
      </c>
      <c r="Q45" s="384">
        <v>7.184771573604074</v>
      </c>
      <c r="R45" s="384">
        <v>7.3599143061175827</v>
      </c>
      <c r="S45" s="383">
        <f t="shared" si="2"/>
        <v>0.17514273251350865</v>
      </c>
      <c r="T45" s="382">
        <v>7.2078431372549057</v>
      </c>
      <c r="U45" s="382">
        <v>7.4113207547169777</v>
      </c>
      <c r="V45" s="388">
        <f t="shared" si="3"/>
        <v>0.20347761746207205</v>
      </c>
    </row>
    <row r="46" spans="3:22" ht="15" customHeight="1">
      <c r="C46" s="381" t="s">
        <v>541</v>
      </c>
      <c r="D46" s="382">
        <v>7.1457943925233698</v>
      </c>
      <c r="E46" s="382">
        <v>6.8036835065336136</v>
      </c>
      <c r="F46" s="382">
        <v>6.8300200133422306</v>
      </c>
      <c r="G46" s="382">
        <v>7.2357615894039622</v>
      </c>
      <c r="H46" s="382">
        <v>6.6281446540880635</v>
      </c>
      <c r="I46" s="382">
        <v>6.9846256684491976</v>
      </c>
      <c r="J46" s="382">
        <v>6.7121500407719505</v>
      </c>
      <c r="K46" s="382">
        <v>7.1662132752992393</v>
      </c>
      <c r="L46" s="382">
        <f t="shared" si="1"/>
        <v>-0.34211088598975614</v>
      </c>
      <c r="M46" s="382">
        <f t="shared" si="0"/>
        <v>2.6336506808616988E-2</v>
      </c>
      <c r="N46" s="382">
        <f t="shared" si="0"/>
        <v>0.40574157606173156</v>
      </c>
      <c r="O46" s="383">
        <f t="shared" si="4"/>
        <v>0.35648101436113411</v>
      </c>
      <c r="P46" s="383">
        <f t="shared" si="5"/>
        <v>0.45406323452728881</v>
      </c>
      <c r="Q46" s="384">
        <v>6.8125446747676852</v>
      </c>
      <c r="R46" s="384">
        <v>7.2260353077049997</v>
      </c>
      <c r="S46" s="383">
        <f t="shared" si="2"/>
        <v>0.41349063293731447</v>
      </c>
      <c r="T46" s="382">
        <v>7.068586387434558</v>
      </c>
      <c r="U46" s="382">
        <v>7.3675871435038482</v>
      </c>
      <c r="V46" s="388">
        <f t="shared" si="3"/>
        <v>0.29900075606929022</v>
      </c>
    </row>
    <row r="47" spans="3:22" ht="15" customHeight="1">
      <c r="C47" s="385" t="s">
        <v>489</v>
      </c>
      <c r="D47" s="386">
        <v>7.2897735792472496</v>
      </c>
      <c r="E47" s="386">
        <v>7.09179680220638</v>
      </c>
      <c r="F47" s="386">
        <v>7.0478346456692762</v>
      </c>
      <c r="G47" s="386">
        <v>7.2786119598428476</v>
      </c>
      <c r="H47" s="386">
        <v>6.9628771980606361</v>
      </c>
      <c r="I47" s="386">
        <v>7.1436993367722907</v>
      </c>
      <c r="J47" s="386">
        <v>6.9827325053014215</v>
      </c>
      <c r="K47" s="386">
        <v>7.2274937965260548</v>
      </c>
      <c r="L47" s="386">
        <f t="shared" si="1"/>
        <v>-0.19797677704086958</v>
      </c>
      <c r="M47" s="386">
        <f t="shared" si="0"/>
        <v>-4.396215653710378E-2</v>
      </c>
      <c r="N47" s="386">
        <f t="shared" si="0"/>
        <v>0.23077731417357139</v>
      </c>
      <c r="O47" s="387">
        <f t="shared" si="4"/>
        <v>0.18082213871165465</v>
      </c>
      <c r="P47" s="387">
        <f t="shared" si="5"/>
        <v>0.2447612912246333</v>
      </c>
      <c r="Q47" s="387">
        <v>7.0249786366922882</v>
      </c>
      <c r="R47" s="387">
        <v>7.2616425236441993</v>
      </c>
      <c r="S47" s="387">
        <f t="shared" si="2"/>
        <v>0.2366638869519111</v>
      </c>
      <c r="T47" s="386">
        <v>7.1623475609756104</v>
      </c>
      <c r="U47" s="386">
        <v>7.401993916863816</v>
      </c>
      <c r="V47" s="389">
        <f t="shared" si="3"/>
        <v>0.2396463558882056</v>
      </c>
    </row>
    <row r="48" spans="3:22" ht="15" customHeight="1">
      <c r="C48" s="381" t="s">
        <v>542</v>
      </c>
      <c r="D48" s="382">
        <v>7.5027920482466</v>
      </c>
      <c r="E48" s="382">
        <v>7.3724415613466068</v>
      </c>
      <c r="F48" s="382">
        <v>7.359734513274315</v>
      </c>
      <c r="G48" s="382">
        <v>7.5178804489689668</v>
      </c>
      <c r="H48" s="382">
        <v>7.3242659758203725</v>
      </c>
      <c r="I48" s="382">
        <v>7.4344962185899144</v>
      </c>
      <c r="J48" s="382">
        <v>7.335454545454537</v>
      </c>
      <c r="K48" s="382">
        <v>7.5025320226392784</v>
      </c>
      <c r="L48" s="382">
        <f t="shared" si="1"/>
        <v>-0.13035048689999318</v>
      </c>
      <c r="M48" s="382">
        <f t="shared" si="0"/>
        <v>-1.2707048072291727E-2</v>
      </c>
      <c r="N48" s="382">
        <f t="shared" si="0"/>
        <v>0.15814593569465174</v>
      </c>
      <c r="O48" s="383">
        <f t="shared" si="4"/>
        <v>0.11023024276954185</v>
      </c>
      <c r="P48" s="383">
        <f t="shared" si="5"/>
        <v>0.16707747718474142</v>
      </c>
      <c r="Q48" s="384">
        <v>7.3345195729537238</v>
      </c>
      <c r="R48" s="384">
        <v>7.4872485632184214</v>
      </c>
      <c r="S48" s="383">
        <f t="shared" si="2"/>
        <v>0.15272899026469755</v>
      </c>
      <c r="T48" s="382">
        <v>7.4353741496598644</v>
      </c>
      <c r="U48" s="382">
        <v>7.6208436724565827</v>
      </c>
      <c r="V48" s="382">
        <f t="shared" si="3"/>
        <v>0.18546952279671824</v>
      </c>
    </row>
    <row r="49" spans="3:22" ht="15" customHeight="1">
      <c r="C49" s="381" t="s">
        <v>543</v>
      </c>
      <c r="D49" s="382">
        <v>7.3344220226291998</v>
      </c>
      <c r="E49" s="382">
        <v>7.2055079842629004</v>
      </c>
      <c r="F49" s="382">
        <v>7.1467216872994035</v>
      </c>
      <c r="G49" s="382">
        <v>7.2867019113460945</v>
      </c>
      <c r="H49" s="382">
        <v>7.0943310657596301</v>
      </c>
      <c r="I49" s="382">
        <v>7.1925147398103091</v>
      </c>
      <c r="J49" s="382">
        <v>7.097270160025098</v>
      </c>
      <c r="K49" s="382">
        <v>7.2347879532882633</v>
      </c>
      <c r="L49" s="382">
        <f t="shared" si="1"/>
        <v>-0.12891403836629944</v>
      </c>
      <c r="M49" s="382">
        <f t="shared" si="0"/>
        <v>-5.8786296963496909E-2</v>
      </c>
      <c r="N49" s="382">
        <f t="shared" si="0"/>
        <v>0.13998022404669097</v>
      </c>
      <c r="O49" s="383">
        <f t="shared" si="4"/>
        <v>9.818367405067896E-2</v>
      </c>
      <c r="P49" s="383">
        <f t="shared" si="5"/>
        <v>0.13751779326316527</v>
      </c>
      <c r="Q49" s="384">
        <v>7.132155907429965</v>
      </c>
      <c r="R49" s="384">
        <v>7.274175620600233</v>
      </c>
      <c r="S49" s="383">
        <f t="shared" si="2"/>
        <v>0.14201971317026807</v>
      </c>
      <c r="T49" s="382">
        <v>7.173293768545995</v>
      </c>
      <c r="U49" s="382">
        <v>7.4180371352785226</v>
      </c>
      <c r="V49" s="382">
        <f t="shared" si="3"/>
        <v>0.24474336673252761</v>
      </c>
    </row>
    <row r="50" spans="3:22" ht="15" customHeight="1">
      <c r="C50" s="381" t="s">
        <v>544</v>
      </c>
      <c r="D50" s="382">
        <v>7.0394578642474599</v>
      </c>
      <c r="E50" s="382">
        <v>6.7142084775086532</v>
      </c>
      <c r="F50" s="382">
        <v>6.6531370587394596</v>
      </c>
      <c r="G50" s="382">
        <v>7.0381145978909965</v>
      </c>
      <c r="H50" s="382">
        <v>6.4911032028469791</v>
      </c>
      <c r="I50" s="382">
        <v>6.8155708521243712</v>
      </c>
      <c r="J50" s="382">
        <v>6.5351288056206087</v>
      </c>
      <c r="K50" s="382">
        <v>6.9540993071593631</v>
      </c>
      <c r="L50" s="382">
        <f t="shared" si="1"/>
        <v>-0.32524938673880666</v>
      </c>
      <c r="M50" s="382">
        <f t="shared" si="0"/>
        <v>-6.1071418769193642E-2</v>
      </c>
      <c r="N50" s="382">
        <f t="shared" si="0"/>
        <v>0.38497753915153687</v>
      </c>
      <c r="O50" s="383">
        <f t="shared" si="4"/>
        <v>0.32446764927739213</v>
      </c>
      <c r="P50" s="383">
        <f t="shared" si="5"/>
        <v>0.41897050153875437</v>
      </c>
      <c r="Q50" s="384">
        <v>6.624593612545433</v>
      </c>
      <c r="R50" s="384">
        <v>7.0310104529616861</v>
      </c>
      <c r="S50" s="383">
        <f t="shared" si="2"/>
        <v>0.40641684041625314</v>
      </c>
      <c r="T50" s="382">
        <v>6.8843802112284598</v>
      </c>
      <c r="U50" s="382">
        <v>7.1684836471754325</v>
      </c>
      <c r="V50" s="382">
        <f t="shared" si="3"/>
        <v>0.28410343594697274</v>
      </c>
    </row>
    <row r="51" spans="3:22" ht="30" customHeight="1">
      <c r="C51" s="461" t="s">
        <v>545</v>
      </c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461"/>
      <c r="U51" s="461"/>
      <c r="V51" s="461"/>
    </row>
  </sheetData>
  <mergeCells count="3">
    <mergeCell ref="C3:V3"/>
    <mergeCell ref="C4:V4"/>
    <mergeCell ref="C51:V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B8:U61"/>
  <sheetViews>
    <sheetView showGridLines="0" zoomScaleNormal="100" workbookViewId="0"/>
  </sheetViews>
  <sheetFormatPr baseColWidth="10" defaultRowHeight="12.75"/>
  <cols>
    <col min="2" max="2" width="38.7109375" customWidth="1"/>
    <col min="7" max="18" width="0" hidden="1" customWidth="1"/>
  </cols>
  <sheetData>
    <row r="8" spans="2:21" ht="18" customHeight="1">
      <c r="B8" s="460" t="s">
        <v>546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</row>
    <row r="9" spans="2:21" ht="38.25">
      <c r="B9" s="7"/>
      <c r="C9" s="7">
        <v>2007</v>
      </c>
      <c r="D9" s="7">
        <v>2008</v>
      </c>
      <c r="E9" s="7">
        <v>2009</v>
      </c>
      <c r="F9" s="7">
        <v>2010</v>
      </c>
      <c r="G9" s="8" t="s">
        <v>547</v>
      </c>
      <c r="H9" s="8" t="s">
        <v>548</v>
      </c>
      <c r="I9" s="8" t="s">
        <v>354</v>
      </c>
      <c r="J9" s="8" t="s">
        <v>144</v>
      </c>
      <c r="K9" s="8" t="s">
        <v>145</v>
      </c>
      <c r="L9" s="8" t="s">
        <v>94</v>
      </c>
      <c r="M9" s="8" t="s">
        <v>162</v>
      </c>
      <c r="N9" s="8" t="s">
        <v>163</v>
      </c>
      <c r="O9" s="8" t="s">
        <v>274</v>
      </c>
      <c r="P9" s="8" t="s">
        <v>233</v>
      </c>
      <c r="Q9" s="8" t="s">
        <v>234</v>
      </c>
      <c r="R9" s="8" t="s">
        <v>275</v>
      </c>
      <c r="S9" s="7" t="s">
        <v>52</v>
      </c>
      <c r="T9" s="7" t="s">
        <v>1</v>
      </c>
      <c r="U9" s="8" t="s">
        <v>275</v>
      </c>
    </row>
    <row r="10" spans="2:21">
      <c r="B10" s="372" t="s">
        <v>549</v>
      </c>
      <c r="C10" s="373">
        <v>41.0818181818182</v>
      </c>
      <c r="D10" s="373">
        <v>42</v>
      </c>
      <c r="E10" s="373">
        <v>48.109090909090909</v>
      </c>
      <c r="F10" s="373">
        <v>47.958477508650518</v>
      </c>
      <c r="G10" s="390">
        <f>IFERROR(D10/C10-1,"-")</f>
        <v>2.2350077450763006E-2</v>
      </c>
      <c r="H10" s="390">
        <f>IFERROR(E10/D10-1,"-")</f>
        <v>0.1454545454545455</v>
      </c>
      <c r="I10" s="390">
        <f>IFERROR(F10/E10-1,"-")</f>
        <v>-3.1306640303180311E-3</v>
      </c>
      <c r="J10" s="373">
        <v>45.351270553064275</v>
      </c>
      <c r="K10" s="373">
        <v>49.406817840516595</v>
      </c>
      <c r="L10" s="390">
        <f>IFERROR(K10/J10-1,"-")</f>
        <v>8.9425218698272912E-2</v>
      </c>
      <c r="M10" s="373">
        <v>48.590504451038576</v>
      </c>
      <c r="N10" s="373">
        <v>49.124101051078739</v>
      </c>
      <c r="O10" s="390">
        <f>IFERROR(N10/M10-1,"-")</f>
        <v>1.0981499493956326E-2</v>
      </c>
      <c r="P10" s="373">
        <v>47.760283168558523</v>
      </c>
      <c r="Q10" s="373">
        <v>47.953855494839104</v>
      </c>
      <c r="R10" s="390">
        <f>IFERROR(Q10/P10-1,"-")</f>
        <v>4.0529978768637509E-3</v>
      </c>
      <c r="S10" s="373">
        <v>47.958477508650518</v>
      </c>
      <c r="T10" s="373">
        <v>55.343796711509718</v>
      </c>
      <c r="U10" s="390">
        <f>IFERROR(T10/S10-1,"-")</f>
        <v>0.15399402955456765</v>
      </c>
    </row>
    <row r="11" spans="2:21">
      <c r="B11" s="376" t="s">
        <v>550</v>
      </c>
      <c r="C11" s="377">
        <f>100-C10</f>
        <v>58.9181818181818</v>
      </c>
      <c r="D11" s="377">
        <f t="shared" ref="D11:Q11" si="0">100-D10</f>
        <v>58</v>
      </c>
      <c r="E11" s="377">
        <f t="shared" si="0"/>
        <v>51.890909090909091</v>
      </c>
      <c r="F11" s="377">
        <f t="shared" si="0"/>
        <v>52.041522491349482</v>
      </c>
      <c r="G11" s="391">
        <f t="shared" ref="G11:I34" si="1">IFERROR(D11/C11-1,"-")</f>
        <v>-1.5584014812528579E-2</v>
      </c>
      <c r="H11" s="391">
        <f t="shared" si="1"/>
        <v>-0.10532915360501571</v>
      </c>
      <c r="I11" s="391">
        <f t="shared" si="1"/>
        <v>2.9025007092577937E-3</v>
      </c>
      <c r="J11" s="377">
        <f t="shared" si="0"/>
        <v>54.648729446935725</v>
      </c>
      <c r="K11" s="377">
        <f t="shared" si="0"/>
        <v>50.593182159483405</v>
      </c>
      <c r="L11" s="391">
        <f t="shared" ref="L11:L34" si="2">IFERROR(K11/J11-1,"-")</f>
        <v>-7.4211190790634651E-2</v>
      </c>
      <c r="M11" s="377">
        <f t="shared" si="0"/>
        <v>51.409495548961424</v>
      </c>
      <c r="N11" s="377">
        <f t="shared" si="0"/>
        <v>50.875898948921261</v>
      </c>
      <c r="O11" s="391">
        <f t="shared" ref="O11:O34" si="3">IFERROR(N11/M11-1,"-")</f>
        <v>-1.0379339348544625E-2</v>
      </c>
      <c r="P11" s="377">
        <f t="shared" si="0"/>
        <v>52.239716831441477</v>
      </c>
      <c r="Q11" s="377">
        <f t="shared" si="0"/>
        <v>52.046144505160896</v>
      </c>
      <c r="R11" s="391">
        <f t="shared" ref="R11:R34" si="4">IFERROR(Q11/P11-1,"-")</f>
        <v>-3.7054627785438887E-3</v>
      </c>
      <c r="S11" s="377">
        <f t="shared" ref="S11:T11" si="5">100-S10</f>
        <v>52.041522491349482</v>
      </c>
      <c r="T11" s="377">
        <f t="shared" si="5"/>
        <v>44.656203288490282</v>
      </c>
      <c r="U11" s="391">
        <f t="shared" ref="U11:U34" si="6">IFERROR(T11/S11-1,"-")</f>
        <v>-0.14191205117196204</v>
      </c>
    </row>
    <row r="12" spans="2:21" ht="16.5" customHeight="1">
      <c r="B12" s="392" t="s">
        <v>551</v>
      </c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</row>
    <row r="13" spans="2:21" ht="15" customHeight="1">
      <c r="B13" s="394" t="s">
        <v>552</v>
      </c>
      <c r="C13" s="395">
        <v>4.3818181818181801</v>
      </c>
      <c r="D13" s="395">
        <v>4.372727272727273</v>
      </c>
      <c r="E13" s="395">
        <v>3.3636363636363638</v>
      </c>
      <c r="F13" s="395">
        <v>3.1833910034602075</v>
      </c>
      <c r="G13" s="396">
        <f t="shared" si="1"/>
        <v>-2.0746887966800465E-3</v>
      </c>
      <c r="H13" s="396">
        <f t="shared" si="1"/>
        <v>-0.23076923076923084</v>
      </c>
      <c r="I13" s="396">
        <f t="shared" si="1"/>
        <v>-5.3586458430749162E-2</v>
      </c>
      <c r="J13" s="395">
        <v>3.0642750373692076</v>
      </c>
      <c r="K13" s="395">
        <v>3.0485057816488963</v>
      </c>
      <c r="L13" s="396">
        <f t="shared" si="2"/>
        <v>-5.1461619887259724E-3</v>
      </c>
      <c r="M13" s="395">
        <v>2.763353115727003</v>
      </c>
      <c r="N13" s="395">
        <v>3.1716761939885671</v>
      </c>
      <c r="O13" s="396">
        <f t="shared" si="3"/>
        <v>0.14776362671049359</v>
      </c>
      <c r="P13" s="395">
        <v>3.5640180642011474</v>
      </c>
      <c r="Q13" s="395">
        <v>3.4244080145719491</v>
      </c>
      <c r="R13" s="396">
        <f t="shared" si="4"/>
        <v>-3.917209371958974E-2</v>
      </c>
      <c r="S13" s="395">
        <v>3.1833910034602075</v>
      </c>
      <c r="T13" s="395">
        <v>2.7279521674140508</v>
      </c>
      <c r="U13" s="396">
        <f>IFERROR(T13/S13-1,"-")</f>
        <v>-0.14306719958406444</v>
      </c>
    </row>
    <row r="14" spans="2:21" ht="15" customHeight="1">
      <c r="B14" s="394" t="s">
        <v>553</v>
      </c>
      <c r="C14" s="395">
        <v>8.3545454545454607</v>
      </c>
      <c r="D14" s="395">
        <v>7.209090909090909</v>
      </c>
      <c r="E14" s="395">
        <v>5.8909090909090907</v>
      </c>
      <c r="F14" s="395">
        <v>6.9896193771626294</v>
      </c>
      <c r="G14" s="396">
        <f t="shared" si="1"/>
        <v>-0.13710554951033793</v>
      </c>
      <c r="H14" s="396">
        <f t="shared" si="1"/>
        <v>-0.18284993694829765</v>
      </c>
      <c r="I14" s="396">
        <f t="shared" si="1"/>
        <v>0.18650946217266862</v>
      </c>
      <c r="J14" s="395">
        <v>5.5754857997010463</v>
      </c>
      <c r="K14" s="395">
        <v>7.5386694698903742</v>
      </c>
      <c r="L14" s="396">
        <f t="shared" si="2"/>
        <v>0.35210988615460059</v>
      </c>
      <c r="M14" s="395">
        <v>5.3597922848664687</v>
      </c>
      <c r="N14" s="395">
        <v>7.1547114143463029</v>
      </c>
      <c r="O14" s="396">
        <f t="shared" si="3"/>
        <v>0.3348859496939538</v>
      </c>
      <c r="P14" s="395">
        <v>5.2483827657756619</v>
      </c>
      <c r="Q14" s="395">
        <v>7.1766848816029141</v>
      </c>
      <c r="R14" s="396">
        <f t="shared" si="4"/>
        <v>0.36740881941796921</v>
      </c>
      <c r="S14" s="395">
        <v>6.9896193771626294</v>
      </c>
      <c r="T14" s="395">
        <v>6.7638266068759343</v>
      </c>
      <c r="U14" s="396">
        <f t="shared" si="6"/>
        <v>-3.2304015154878685E-2</v>
      </c>
    </row>
    <row r="15" spans="2:21" ht="15" customHeight="1">
      <c r="B15" s="394" t="s">
        <v>150</v>
      </c>
      <c r="C15" s="395">
        <v>17.445454545454499</v>
      </c>
      <c r="D15" s="395">
        <v>17.145454545454545</v>
      </c>
      <c r="E15" s="395">
        <v>14.318181818181818</v>
      </c>
      <c r="F15" s="395">
        <v>14.429065743944637</v>
      </c>
      <c r="G15" s="396">
        <f t="shared" si="1"/>
        <v>-1.7196456487751477E-2</v>
      </c>
      <c r="H15" s="396">
        <f t="shared" si="1"/>
        <v>-0.164899257688229</v>
      </c>
      <c r="I15" s="396">
        <f t="shared" si="1"/>
        <v>7.7442741802602466E-3</v>
      </c>
      <c r="J15" s="395">
        <v>14.020926756352765</v>
      </c>
      <c r="K15" s="395">
        <v>13.951043700255294</v>
      </c>
      <c r="L15" s="396">
        <f t="shared" si="2"/>
        <v>-4.9841966449049036E-3</v>
      </c>
      <c r="M15" s="395">
        <v>13.019287833827892</v>
      </c>
      <c r="N15" s="395">
        <v>14.401622718052739</v>
      </c>
      <c r="O15" s="396">
        <f t="shared" si="3"/>
        <v>0.10617592159174327</v>
      </c>
      <c r="P15" s="395">
        <v>14.329305504699134</v>
      </c>
      <c r="Q15" s="395">
        <v>14.632665452337584</v>
      </c>
      <c r="R15" s="396">
        <f t="shared" si="4"/>
        <v>2.1170596686557186E-2</v>
      </c>
      <c r="S15" s="395">
        <v>14.429065743944637</v>
      </c>
      <c r="T15" s="395">
        <v>12.481315396113603</v>
      </c>
      <c r="U15" s="396">
        <f t="shared" si="6"/>
        <v>-0.13498797374656324</v>
      </c>
    </row>
    <row r="16" spans="2:21" ht="15" customHeight="1">
      <c r="B16" s="394" t="s">
        <v>536</v>
      </c>
      <c r="C16" s="395">
        <v>0.78181818181818197</v>
      </c>
      <c r="D16" s="395">
        <v>0.67272727272727273</v>
      </c>
      <c r="E16" s="395">
        <v>0.84545454545454546</v>
      </c>
      <c r="F16" s="395">
        <v>0.89965397923875434</v>
      </c>
      <c r="G16" s="396">
        <f t="shared" si="1"/>
        <v>-0.13953488372093037</v>
      </c>
      <c r="H16" s="396">
        <f t="shared" si="1"/>
        <v>0.2567567567567568</v>
      </c>
      <c r="I16" s="396">
        <f t="shared" si="1"/>
        <v>6.4106857164118125E-2</v>
      </c>
      <c r="J16" s="395">
        <v>0.67264573991031396</v>
      </c>
      <c r="K16" s="395">
        <v>0.85598438203934524</v>
      </c>
      <c r="L16" s="396">
        <f t="shared" si="2"/>
        <v>0.27256344796515974</v>
      </c>
      <c r="M16" s="395">
        <v>0.59347181008902072</v>
      </c>
      <c r="N16" s="395">
        <v>0.8297990042411949</v>
      </c>
      <c r="O16" s="396">
        <f t="shared" si="3"/>
        <v>0.39821132214641342</v>
      </c>
      <c r="P16" s="395">
        <v>0.8299768094715001</v>
      </c>
      <c r="Q16" s="395">
        <v>0.97146326654523374</v>
      </c>
      <c r="R16" s="396">
        <f t="shared" si="4"/>
        <v>0.17047037394192643</v>
      </c>
      <c r="S16" s="395">
        <v>0.89965397923875434</v>
      </c>
      <c r="T16" s="395">
        <v>0.74738415545590431</v>
      </c>
      <c r="U16" s="396">
        <f t="shared" si="6"/>
        <v>-0.16925376566632178</v>
      </c>
    </row>
    <row r="17" spans="2:21" ht="15" customHeight="1">
      <c r="B17" s="394" t="s">
        <v>535</v>
      </c>
      <c r="C17" s="395">
        <v>4.6090909090909102</v>
      </c>
      <c r="D17" s="395">
        <v>3.5090909090909093</v>
      </c>
      <c r="E17" s="395">
        <v>3.2</v>
      </c>
      <c r="F17" s="395">
        <v>2.4913494809688581</v>
      </c>
      <c r="G17" s="396">
        <f t="shared" si="1"/>
        <v>-0.23865877712031569</v>
      </c>
      <c r="H17" s="396">
        <f t="shared" si="1"/>
        <v>-8.8082901554404125E-2</v>
      </c>
      <c r="I17" s="396">
        <f t="shared" si="1"/>
        <v>-0.2214532871972319</v>
      </c>
      <c r="J17" s="395">
        <v>2.9446935724962628</v>
      </c>
      <c r="K17" s="395">
        <v>2.7331431145817691</v>
      </c>
      <c r="L17" s="396">
        <f t="shared" si="2"/>
        <v>-7.1841246875531173E-2</v>
      </c>
      <c r="M17" s="395">
        <v>3.060089020771513</v>
      </c>
      <c r="N17" s="395">
        <v>2.5447169463396646</v>
      </c>
      <c r="O17" s="396">
        <f t="shared" si="3"/>
        <v>-0.16841734699009259</v>
      </c>
      <c r="P17" s="395">
        <v>3.2588795313072136</v>
      </c>
      <c r="Q17" s="395">
        <v>2.5743776563448693</v>
      </c>
      <c r="R17" s="396">
        <f t="shared" si="4"/>
        <v>-0.21004209219350134</v>
      </c>
      <c r="S17" s="395">
        <v>2.4913494809688581</v>
      </c>
      <c r="T17" s="395">
        <v>2.4289985052316889</v>
      </c>
      <c r="U17" s="396">
        <f t="shared" si="6"/>
        <v>-2.5026988872280387E-2</v>
      </c>
    </row>
    <row r="18" spans="2:21" ht="15" customHeight="1">
      <c r="B18" s="394" t="s">
        <v>554</v>
      </c>
      <c r="C18" s="395">
        <v>8.0363636363636406</v>
      </c>
      <c r="D18" s="395">
        <v>6.5272727272727273</v>
      </c>
      <c r="E18" s="395">
        <v>6.5090909090909088</v>
      </c>
      <c r="F18" s="395">
        <v>5.155709342560554</v>
      </c>
      <c r="G18" s="396">
        <f t="shared" si="1"/>
        <v>-0.1877828054298647</v>
      </c>
      <c r="H18" s="396">
        <f t="shared" si="1"/>
        <v>-2.7855153203343308E-3</v>
      </c>
      <c r="I18" s="396">
        <f t="shared" si="1"/>
        <v>-0.20792174904795957</v>
      </c>
      <c r="J18" s="395">
        <v>5.9940209267563525</v>
      </c>
      <c r="K18" s="395">
        <v>5.4212344195825199</v>
      </c>
      <c r="L18" s="396">
        <f t="shared" si="2"/>
        <v>-9.5559644214287753E-2</v>
      </c>
      <c r="M18" s="395">
        <v>6.1572700296735903</v>
      </c>
      <c r="N18" s="395">
        <v>5.6610732067121523</v>
      </c>
      <c r="O18" s="396">
        <f t="shared" si="3"/>
        <v>-8.0587146668917864E-2</v>
      </c>
      <c r="P18" s="395">
        <v>6.9083363847186625</v>
      </c>
      <c r="Q18" s="395">
        <v>6.666666666666667</v>
      </c>
      <c r="R18" s="396">
        <f t="shared" si="4"/>
        <v>-3.498233215547697E-2</v>
      </c>
      <c r="S18" s="395">
        <v>5.155709342560554</v>
      </c>
      <c r="T18" s="395">
        <v>3.8490284005979074</v>
      </c>
      <c r="U18" s="396">
        <f t="shared" si="6"/>
        <v>-0.25344348471624489</v>
      </c>
    </row>
    <row r="19" spans="2:21" ht="15" customHeight="1">
      <c r="B19" s="394" t="s">
        <v>555</v>
      </c>
      <c r="C19" s="395">
        <v>6.7727272727272698</v>
      </c>
      <c r="D19" s="395">
        <v>8.4090909090909083</v>
      </c>
      <c r="E19" s="395">
        <v>6.3272727272727272</v>
      </c>
      <c r="F19" s="395">
        <v>14.117647058823529</v>
      </c>
      <c r="G19" s="396">
        <f t="shared" si="1"/>
        <v>0.24161073825503387</v>
      </c>
      <c r="H19" s="396">
        <f t="shared" si="1"/>
        <v>-0.24756756756756748</v>
      </c>
      <c r="I19" s="396">
        <f t="shared" si="1"/>
        <v>1.2312373225152129</v>
      </c>
      <c r="J19" s="395">
        <v>12.062780269058296</v>
      </c>
      <c r="K19" s="395">
        <v>8.6199128998348105</v>
      </c>
      <c r="L19" s="396">
        <f t="shared" si="2"/>
        <v>-0.28541242503228148</v>
      </c>
      <c r="M19" s="395">
        <v>9.1431750741839757</v>
      </c>
      <c r="N19" s="395">
        <v>12.004425594689286</v>
      </c>
      <c r="O19" s="396">
        <f t="shared" si="3"/>
        <v>0.31293839364228471</v>
      </c>
      <c r="P19" s="395">
        <v>7.5186134505065301</v>
      </c>
      <c r="Q19" s="395">
        <v>9.7267759562841523</v>
      </c>
      <c r="R19" s="396">
        <f t="shared" si="4"/>
        <v>0.29369278262720866</v>
      </c>
      <c r="S19" s="395">
        <v>14.117647058823529</v>
      </c>
      <c r="T19" s="395">
        <v>10.052316890881913</v>
      </c>
      <c r="U19" s="396">
        <f t="shared" si="6"/>
        <v>-0.28796088689586441</v>
      </c>
    </row>
    <row r="20" spans="2:21" ht="15" customHeight="1">
      <c r="B20" s="394" t="s">
        <v>542</v>
      </c>
      <c r="C20" s="395">
        <v>0.75454545454545496</v>
      </c>
      <c r="D20" s="395">
        <v>0.80909090909090908</v>
      </c>
      <c r="E20" s="395">
        <v>1.1090909090909091</v>
      </c>
      <c r="F20" s="395">
        <v>1.1072664359861593</v>
      </c>
      <c r="G20" s="396">
        <f t="shared" si="1"/>
        <v>7.2289156626505369E-2</v>
      </c>
      <c r="H20" s="396">
        <f t="shared" si="1"/>
        <v>0.3707865168539326</v>
      </c>
      <c r="I20" s="396">
        <f t="shared" si="1"/>
        <v>-1.6450167337909161E-3</v>
      </c>
      <c r="J20" s="395">
        <v>0.97159940209267559</v>
      </c>
      <c r="K20" s="395">
        <v>1.0361916203634178</v>
      </c>
      <c r="L20" s="396">
        <f t="shared" si="2"/>
        <v>6.6480298497117785E-2</v>
      </c>
      <c r="M20" s="395">
        <v>1.0385756676557865</v>
      </c>
      <c r="N20" s="395">
        <v>0.95887884934538081</v>
      </c>
      <c r="O20" s="396">
        <f t="shared" si="3"/>
        <v>-7.6736650773162052E-2</v>
      </c>
      <c r="P20" s="395">
        <v>1.1229098010496765</v>
      </c>
      <c r="Q20" s="395">
        <v>0.80145719489981782</v>
      </c>
      <c r="R20" s="396">
        <f t="shared" si="4"/>
        <v>-0.28626752197671657</v>
      </c>
      <c r="S20" s="395">
        <v>1.1072664359861593</v>
      </c>
      <c r="T20" s="395">
        <v>0.52316890881913303</v>
      </c>
      <c r="U20" s="396">
        <f t="shared" si="6"/>
        <v>-0.5275130792227205</v>
      </c>
    </row>
    <row r="21" spans="2:21" ht="15" customHeight="1">
      <c r="B21" s="394" t="s">
        <v>538</v>
      </c>
      <c r="C21" s="395">
        <v>2.2999999999999998</v>
      </c>
      <c r="D21" s="395">
        <v>2.290909090909091</v>
      </c>
      <c r="E21" s="395">
        <v>1.8727272727272728</v>
      </c>
      <c r="F21" s="395">
        <v>1.7647058823529411</v>
      </c>
      <c r="G21" s="396">
        <f t="shared" si="1"/>
        <v>-3.9525691699603405E-3</v>
      </c>
      <c r="H21" s="396">
        <f t="shared" si="1"/>
        <v>-0.18253968253968256</v>
      </c>
      <c r="I21" s="396">
        <f t="shared" si="1"/>
        <v>-5.7681324957167379E-2</v>
      </c>
      <c r="J21" s="395">
        <v>2.0926756352765321</v>
      </c>
      <c r="K21" s="395">
        <v>1.7119687640786905</v>
      </c>
      <c r="L21" s="396">
        <f t="shared" si="2"/>
        <v>-0.18192349773668293</v>
      </c>
      <c r="M21" s="395">
        <v>1.8545994065281899</v>
      </c>
      <c r="N21" s="395">
        <v>2.028397565922921</v>
      </c>
      <c r="O21" s="396">
        <f t="shared" si="3"/>
        <v>9.3711967545639041E-2</v>
      </c>
      <c r="P21" s="395">
        <v>1.9895032344684487</v>
      </c>
      <c r="Q21" s="395">
        <v>2.2950819672131146</v>
      </c>
      <c r="R21" s="396">
        <f t="shared" si="4"/>
        <v>0.15359549431761033</v>
      </c>
      <c r="S21" s="395">
        <v>1.7647058823529411</v>
      </c>
      <c r="T21" s="395">
        <v>1.0463378176382661</v>
      </c>
      <c r="U21" s="396">
        <f t="shared" si="6"/>
        <v>-0.40707523667164924</v>
      </c>
    </row>
    <row r="22" spans="2:21" ht="15" customHeight="1">
      <c r="B22" s="394" t="s">
        <v>556</v>
      </c>
      <c r="C22" s="395">
        <v>4.5636363636363599</v>
      </c>
      <c r="D22" s="395">
        <v>3.918181818181818</v>
      </c>
      <c r="E22" s="395">
        <v>2.9</v>
      </c>
      <c r="F22" s="395">
        <v>2.3875432525951559</v>
      </c>
      <c r="G22" s="396">
        <f t="shared" si="1"/>
        <v>-0.14143426294820649</v>
      </c>
      <c r="H22" s="396">
        <f t="shared" si="1"/>
        <v>-0.25986078886310904</v>
      </c>
      <c r="I22" s="396">
        <f t="shared" si="1"/>
        <v>-0.17670922324304972</v>
      </c>
      <c r="J22" s="395">
        <v>3.12406576980568</v>
      </c>
      <c r="K22" s="395">
        <v>2.5679531461180356</v>
      </c>
      <c r="L22" s="396">
        <f t="shared" si="2"/>
        <v>-0.17800925609905938</v>
      </c>
      <c r="M22" s="395">
        <v>2.5964391691394657</v>
      </c>
      <c r="N22" s="395">
        <v>2.2865572561312928</v>
      </c>
      <c r="O22" s="396">
        <f t="shared" si="3"/>
        <v>-0.11934880535286208</v>
      </c>
      <c r="P22" s="395">
        <v>2.9537409984132794</v>
      </c>
      <c r="Q22" s="395">
        <v>2.6715239829993926</v>
      </c>
      <c r="R22" s="396">
        <f t="shared" si="4"/>
        <v>-9.5545620135784048E-2</v>
      </c>
      <c r="S22" s="395">
        <v>2.3875432525951559</v>
      </c>
      <c r="T22" s="395">
        <v>2.391629297458894</v>
      </c>
      <c r="U22" s="396">
        <f t="shared" si="6"/>
        <v>1.7114013994496968E-3</v>
      </c>
    </row>
    <row r="23" spans="2:21" ht="15" customHeight="1">
      <c r="B23" s="394" t="s">
        <v>557</v>
      </c>
      <c r="C23" s="395">
        <v>1.86363636363636</v>
      </c>
      <c r="D23" s="395">
        <v>1.8090909090909091</v>
      </c>
      <c r="E23" s="395">
        <v>1.490909090909091</v>
      </c>
      <c r="F23" s="395">
        <v>1.5224913494809689</v>
      </c>
      <c r="G23" s="396">
        <f t="shared" si="1"/>
        <v>-2.9268292682924968E-2</v>
      </c>
      <c r="H23" s="396">
        <f t="shared" si="1"/>
        <v>-0.17587939698492461</v>
      </c>
      <c r="I23" s="396">
        <f t="shared" si="1"/>
        <v>2.1183222212844965E-2</v>
      </c>
      <c r="J23" s="395">
        <v>1.6890881913303437</v>
      </c>
      <c r="K23" s="395">
        <v>1.4266406367322422</v>
      </c>
      <c r="L23" s="396">
        <f t="shared" si="2"/>
        <v>-0.15537824250099996</v>
      </c>
      <c r="M23" s="395">
        <v>1.6320474777448071</v>
      </c>
      <c r="N23" s="395">
        <v>1.401438318274018</v>
      </c>
      <c r="O23" s="396">
        <f t="shared" si="3"/>
        <v>-0.14130052134846527</v>
      </c>
      <c r="P23" s="395">
        <v>1.5378982057854267</v>
      </c>
      <c r="Q23" s="395">
        <v>1.323618700667881</v>
      </c>
      <c r="R23" s="396">
        <f t="shared" si="4"/>
        <v>-0.13933269725619457</v>
      </c>
      <c r="S23" s="395">
        <v>1.5224913494809689</v>
      </c>
      <c r="T23" s="395">
        <v>0.82212257100149477</v>
      </c>
      <c r="U23" s="396">
        <f t="shared" si="6"/>
        <v>-0.46001494768310913</v>
      </c>
    </row>
    <row r="24" spans="2:21" ht="15" customHeight="1">
      <c r="B24" s="394" t="s">
        <v>558</v>
      </c>
      <c r="C24" s="395">
        <v>19.3</v>
      </c>
      <c r="D24" s="395">
        <v>14.963636363636363</v>
      </c>
      <c r="E24" s="395">
        <v>11.590909090909092</v>
      </c>
      <c r="F24" s="395">
        <v>12.110726643598616</v>
      </c>
      <c r="G24" s="396">
        <f t="shared" si="1"/>
        <v>-0.22468205369759775</v>
      </c>
      <c r="H24" s="396">
        <f t="shared" si="1"/>
        <v>-0.22539489671931945</v>
      </c>
      <c r="I24" s="396">
        <f t="shared" si="1"/>
        <v>4.4847004545762958E-2</v>
      </c>
      <c r="J24" s="395">
        <v>12.600896860986547</v>
      </c>
      <c r="K24" s="395">
        <v>12.073884967712869</v>
      </c>
      <c r="L24" s="396">
        <f t="shared" si="2"/>
        <v>-4.1823363772252709E-2</v>
      </c>
      <c r="M24" s="395">
        <v>11.201780415430267</v>
      </c>
      <c r="N24" s="395">
        <v>10.824267010879588</v>
      </c>
      <c r="O24" s="396">
        <f t="shared" si="3"/>
        <v>-3.370119664465665E-2</v>
      </c>
      <c r="P24" s="395">
        <v>11.107042597339191</v>
      </c>
      <c r="Q24" s="395">
        <v>12.021857923497267</v>
      </c>
      <c r="R24" s="396">
        <f t="shared" si="4"/>
        <v>8.2363538101243083E-2</v>
      </c>
      <c r="S24" s="395">
        <v>12.110726643598616</v>
      </c>
      <c r="T24" s="395">
        <v>9.8654708520179373</v>
      </c>
      <c r="U24" s="396">
        <f t="shared" si="6"/>
        <v>-0.18539397821909032</v>
      </c>
    </row>
    <row r="25" spans="2:21" ht="15" customHeight="1">
      <c r="B25" s="394" t="s">
        <v>530</v>
      </c>
      <c r="C25" s="395">
        <v>1.3</v>
      </c>
      <c r="D25" s="395">
        <v>0.97272727272727277</v>
      </c>
      <c r="E25" s="395">
        <v>0.92727272727272725</v>
      </c>
      <c r="F25" s="395">
        <v>0.38062283737024222</v>
      </c>
      <c r="G25" s="396">
        <f t="shared" si="1"/>
        <v>-0.25174825174825177</v>
      </c>
      <c r="H25" s="396">
        <f t="shared" si="1"/>
        <v>-4.6728971962616939E-2</v>
      </c>
      <c r="I25" s="396">
        <f t="shared" si="1"/>
        <v>-0.58952439107130739</v>
      </c>
      <c r="J25" s="395">
        <v>0.64275037369207777</v>
      </c>
      <c r="K25" s="395">
        <v>0.55563898483255747</v>
      </c>
      <c r="L25" s="396">
        <f t="shared" si="2"/>
        <v>-0.13552911429539316</v>
      </c>
      <c r="M25" s="395">
        <v>0.85311572700296734</v>
      </c>
      <c r="N25" s="395">
        <v>0.53475935828877008</v>
      </c>
      <c r="O25" s="396">
        <f t="shared" si="3"/>
        <v>-0.37316903045803296</v>
      </c>
      <c r="P25" s="395">
        <v>0.96423776394483096</v>
      </c>
      <c r="Q25" s="395">
        <v>0.86217364905889493</v>
      </c>
      <c r="R25" s="396">
        <f t="shared" si="4"/>
        <v>-0.10584953079246506</v>
      </c>
      <c r="S25" s="395">
        <v>0.38062283737024222</v>
      </c>
      <c r="T25" s="395">
        <v>0.93423019431988041</v>
      </c>
      <c r="U25" s="396">
        <f t="shared" si="6"/>
        <v>1.4544775105313223</v>
      </c>
    </row>
    <row r="26" spans="2:21" ht="15" customHeight="1">
      <c r="B26" s="394" t="s">
        <v>559</v>
      </c>
      <c r="C26" s="395">
        <v>6.4909090909090903</v>
      </c>
      <c r="D26" s="395">
        <v>6.1545454545454543</v>
      </c>
      <c r="E26" s="395">
        <v>5.4</v>
      </c>
      <c r="F26" s="395">
        <v>3.8408304498269894</v>
      </c>
      <c r="G26" s="396">
        <f t="shared" si="1"/>
        <v>-5.1820728291316454E-2</v>
      </c>
      <c r="H26" s="396">
        <f t="shared" si="1"/>
        <v>-0.12259970457902503</v>
      </c>
      <c r="I26" s="396">
        <f t="shared" si="1"/>
        <v>-0.28873510188389084</v>
      </c>
      <c r="J26" s="395">
        <v>4.0059790732436475</v>
      </c>
      <c r="K26" s="395">
        <v>4.1297492115933325</v>
      </c>
      <c r="L26" s="396">
        <f t="shared" si="2"/>
        <v>3.0896351699977398E-2</v>
      </c>
      <c r="M26" s="395">
        <v>4.7477744807121658</v>
      </c>
      <c r="N26" s="395">
        <v>5.1816337820394613</v>
      </c>
      <c r="O26" s="396">
        <f t="shared" si="3"/>
        <v>9.1381615342061684E-2</v>
      </c>
      <c r="P26" s="395">
        <v>5.8586598315635294</v>
      </c>
      <c r="Q26" s="395">
        <v>6.2173649058894958</v>
      </c>
      <c r="R26" s="396">
        <f t="shared" si="4"/>
        <v>6.1226472374013463E-2</v>
      </c>
      <c r="S26" s="395">
        <v>3.8408304498269894</v>
      </c>
      <c r="T26" s="395">
        <v>2.7279521674140508</v>
      </c>
      <c r="U26" s="396">
        <f t="shared" si="6"/>
        <v>-0.2897493906462516</v>
      </c>
    </row>
    <row r="27" spans="2:21" ht="15" customHeight="1">
      <c r="B27" s="394" t="s">
        <v>560</v>
      </c>
      <c r="C27" s="395">
        <v>6.7545454545454504</v>
      </c>
      <c r="D27" s="395">
        <v>7.9818181818181815</v>
      </c>
      <c r="E27" s="395">
        <v>7.8181818181818183</v>
      </c>
      <c r="F27" s="395">
        <v>6.5051903114186853</v>
      </c>
      <c r="G27" s="396">
        <f t="shared" si="1"/>
        <v>0.18169582772543813</v>
      </c>
      <c r="H27" s="396">
        <f t="shared" si="1"/>
        <v>-2.0501138952163989E-2</v>
      </c>
      <c r="I27" s="396">
        <f t="shared" si="1"/>
        <v>-0.16794077412086583</v>
      </c>
      <c r="J27" s="395">
        <v>7.5635276532137521</v>
      </c>
      <c r="K27" s="395">
        <v>7.3434449617059618</v>
      </c>
      <c r="L27" s="396">
        <f t="shared" si="2"/>
        <v>-2.909788945033831E-2</v>
      </c>
      <c r="M27" s="395">
        <v>7.8078635014836797</v>
      </c>
      <c r="N27" s="395">
        <v>6.2695924764890281</v>
      </c>
      <c r="O27" s="396">
        <f t="shared" si="3"/>
        <v>-0.19701561441261661</v>
      </c>
      <c r="P27" s="395">
        <v>7.5918466984010742</v>
      </c>
      <c r="Q27" s="395">
        <v>6.5452337583485125</v>
      </c>
      <c r="R27" s="396">
        <f t="shared" si="4"/>
        <v>-0.13786012568891703</v>
      </c>
      <c r="S27" s="395">
        <v>6.5051903114186853</v>
      </c>
      <c r="T27" s="395">
        <v>6.1285500747384152</v>
      </c>
      <c r="U27" s="396">
        <f t="shared" si="6"/>
        <v>-5.7898419362020226E-2</v>
      </c>
    </row>
    <row r="28" spans="2:21" ht="15" customHeight="1">
      <c r="B28" s="394" t="s">
        <v>561</v>
      </c>
      <c r="C28" s="395">
        <v>2.7363636363636399</v>
      </c>
      <c r="D28" s="395">
        <v>2.3909090909090911</v>
      </c>
      <c r="E28" s="395">
        <v>2.8454545454545452</v>
      </c>
      <c r="F28" s="395">
        <v>2.2145328719723185</v>
      </c>
      <c r="G28" s="396">
        <f t="shared" si="1"/>
        <v>-0.12624584717608078</v>
      </c>
      <c r="H28" s="396">
        <f t="shared" si="1"/>
        <v>0.19011406844106449</v>
      </c>
      <c r="I28" s="396">
        <f t="shared" si="1"/>
        <v>-0.22172966160717233</v>
      </c>
      <c r="J28" s="395">
        <v>2.6457399103139014</v>
      </c>
      <c r="K28" s="395">
        <v>2.7481603844421083</v>
      </c>
      <c r="L28" s="396">
        <f t="shared" si="2"/>
        <v>3.8711467339983319E-2</v>
      </c>
      <c r="M28" s="395">
        <v>2.6149851632047478</v>
      </c>
      <c r="N28" s="395">
        <v>2.7106767471879034</v>
      </c>
      <c r="O28" s="396">
        <f t="shared" si="3"/>
        <v>3.6593547577104646E-2</v>
      </c>
      <c r="P28" s="395">
        <v>2.7340412547296471</v>
      </c>
      <c r="Q28" s="395">
        <v>2.6593806921675776</v>
      </c>
      <c r="R28" s="396">
        <f t="shared" si="4"/>
        <v>-2.7307767369242675E-2</v>
      </c>
      <c r="S28" s="395">
        <v>2.2145328719723185</v>
      </c>
      <c r="T28" s="395">
        <v>1.8310911808669657</v>
      </c>
      <c r="U28" s="396">
        <f t="shared" si="6"/>
        <v>-0.17314788863976094</v>
      </c>
    </row>
    <row r="29" spans="2:21" ht="15" customHeight="1">
      <c r="B29" s="394" t="s">
        <v>534</v>
      </c>
      <c r="C29" s="395">
        <v>0.17272727272727301</v>
      </c>
      <c r="D29" s="395">
        <v>0.18181818181818182</v>
      </c>
      <c r="E29" s="395">
        <v>0.17272727272727273</v>
      </c>
      <c r="F29" s="395">
        <v>0.13840830449826991</v>
      </c>
      <c r="G29" s="396">
        <f t="shared" si="1"/>
        <v>5.2631578947366808E-2</v>
      </c>
      <c r="H29" s="396">
        <f t="shared" si="1"/>
        <v>-5.0000000000000044E-2</v>
      </c>
      <c r="I29" s="396">
        <f t="shared" si="1"/>
        <v>-0.198688763431069</v>
      </c>
      <c r="J29" s="395">
        <v>0.13452914798206278</v>
      </c>
      <c r="K29" s="395">
        <v>0.16518996846373329</v>
      </c>
      <c r="L29" s="396">
        <f t="shared" si="2"/>
        <v>0.22791209891375086</v>
      </c>
      <c r="M29" s="395">
        <v>7.418397626112759E-2</v>
      </c>
      <c r="N29" s="395">
        <v>0.18439977872026553</v>
      </c>
      <c r="O29" s="396">
        <f t="shared" si="3"/>
        <v>1.4857090171491794</v>
      </c>
      <c r="P29" s="395">
        <v>0.17087757842060294</v>
      </c>
      <c r="Q29" s="395">
        <v>0.24286581663630843</v>
      </c>
      <c r="R29" s="396">
        <f t="shared" si="4"/>
        <v>0.42128545407233942</v>
      </c>
      <c r="S29" s="395">
        <v>0.13840830449826991</v>
      </c>
      <c r="T29" s="395">
        <v>0.18684603886397608</v>
      </c>
      <c r="U29" s="396">
        <f t="shared" si="6"/>
        <v>0.349962630792227</v>
      </c>
    </row>
    <row r="30" spans="2:21" ht="15" customHeight="1">
      <c r="B30" s="394" t="s">
        <v>533</v>
      </c>
      <c r="C30" s="395">
        <v>1.30909090909091</v>
      </c>
      <c r="D30" s="395">
        <v>1.1272727272727272</v>
      </c>
      <c r="E30" s="395">
        <v>0.95454545454545459</v>
      </c>
      <c r="F30" s="395">
        <v>1.6955017301038062</v>
      </c>
      <c r="G30" s="396">
        <f t="shared" si="1"/>
        <v>-0.13888888888888951</v>
      </c>
      <c r="H30" s="396">
        <f t="shared" si="1"/>
        <v>-0.15322580645161277</v>
      </c>
      <c r="I30" s="396">
        <f t="shared" si="1"/>
        <v>0.77623990772779683</v>
      </c>
      <c r="J30" s="395">
        <v>1.1808669656203288</v>
      </c>
      <c r="K30" s="395">
        <v>1.2614506682685087</v>
      </c>
      <c r="L30" s="396">
        <f t="shared" si="2"/>
        <v>6.8241135533711805E-2</v>
      </c>
      <c r="M30" s="395">
        <v>1.1127596439169138</v>
      </c>
      <c r="N30" s="395">
        <v>1.4383182740180711</v>
      </c>
      <c r="O30" s="396">
        <f t="shared" si="3"/>
        <v>0.29256868891757337</v>
      </c>
      <c r="P30" s="395">
        <v>0.95203222262907361</v>
      </c>
      <c r="Q30" s="395">
        <v>1.2871888281724346</v>
      </c>
      <c r="R30" s="396">
        <f t="shared" si="4"/>
        <v>0.35204334220727662</v>
      </c>
      <c r="S30" s="395">
        <v>1.6955017301038062</v>
      </c>
      <c r="T30" s="395">
        <v>1.2331838565022422</v>
      </c>
      <c r="U30" s="396">
        <f t="shared" si="6"/>
        <v>-0.27267319483847352</v>
      </c>
    </row>
    <row r="31" spans="2:21" ht="15" customHeight="1">
      <c r="B31" s="394" t="s">
        <v>562</v>
      </c>
      <c r="C31" s="395">
        <v>8.3818181818181792</v>
      </c>
      <c r="D31" s="395">
        <v>11.836363636363636</v>
      </c>
      <c r="E31" s="395">
        <v>11.636363636363637</v>
      </c>
      <c r="F31" s="395">
        <v>6.4359861591695502</v>
      </c>
      <c r="G31" s="396">
        <f t="shared" si="1"/>
        <v>0.41214750542299394</v>
      </c>
      <c r="H31" s="396">
        <f t="shared" si="1"/>
        <v>-1.6897081413210335E-2</v>
      </c>
      <c r="I31" s="396">
        <f t="shared" si="1"/>
        <v>-0.44690743944636679</v>
      </c>
      <c r="J31" s="395">
        <v>12.481315396113603</v>
      </c>
      <c r="K31" s="395">
        <v>8.815137408019222</v>
      </c>
      <c r="L31" s="396">
        <f t="shared" si="2"/>
        <v>-0.29373330227965755</v>
      </c>
      <c r="M31" s="395">
        <v>11.906528189910979</v>
      </c>
      <c r="N31" s="395">
        <v>6.656832011801586</v>
      </c>
      <c r="O31" s="396">
        <f t="shared" si="3"/>
        <v>-0.44090906218638393</v>
      </c>
      <c r="P31" s="395">
        <v>11.680703039179788</v>
      </c>
      <c r="Q31" s="395">
        <v>6.8852459016393439</v>
      </c>
      <c r="R31" s="396">
        <f t="shared" si="4"/>
        <v>-0.41054524898504552</v>
      </c>
      <c r="S31" s="395">
        <v>6.4359861591695502</v>
      </c>
      <c r="T31" s="395">
        <v>4.4095665171898357</v>
      </c>
      <c r="U31" s="396">
        <f t="shared" si="6"/>
        <v>-0.31485767555491262</v>
      </c>
    </row>
    <row r="32" spans="2:21" ht="15" customHeight="1">
      <c r="B32" s="394" t="s">
        <v>563</v>
      </c>
      <c r="C32" s="395">
        <v>12.572727272727301</v>
      </c>
      <c r="D32" s="395">
        <v>12.818181818181818</v>
      </c>
      <c r="E32" s="395">
        <v>10.809090909090909</v>
      </c>
      <c r="F32" s="395">
        <v>7.6816608996539788</v>
      </c>
      <c r="G32" s="396">
        <f t="shared" si="1"/>
        <v>1.9522776572665768E-2</v>
      </c>
      <c r="H32" s="396">
        <f t="shared" si="1"/>
        <v>-0.15673758865248233</v>
      </c>
      <c r="I32" s="396">
        <f t="shared" si="1"/>
        <v>-0.28933330617162512</v>
      </c>
      <c r="J32" s="395">
        <v>12.197309417040358</v>
      </c>
      <c r="K32" s="395">
        <v>9.0103619162036335</v>
      </c>
      <c r="L32" s="396">
        <f t="shared" si="2"/>
        <v>-0.26128282819359916</v>
      </c>
      <c r="M32" s="395">
        <v>10.923590504451038</v>
      </c>
      <c r="N32" s="395">
        <v>8.3901899317720812</v>
      </c>
      <c r="O32" s="396">
        <f t="shared" si="3"/>
        <v>-0.23192013391994803</v>
      </c>
      <c r="P32" s="395">
        <v>10.777492981813744</v>
      </c>
      <c r="Q32" s="395">
        <v>9.0953248330297516</v>
      </c>
      <c r="R32" s="396">
        <f t="shared" si="4"/>
        <v>-0.15608158146078421</v>
      </c>
      <c r="S32" s="395">
        <v>7.6816608996539788</v>
      </c>
      <c r="T32" s="395">
        <v>5.493273542600897</v>
      </c>
      <c r="U32" s="396">
        <f t="shared" si="6"/>
        <v>-0.28488466044519856</v>
      </c>
    </row>
    <row r="33" spans="2:21" ht="15" customHeight="1">
      <c r="B33" s="394" t="s">
        <v>540</v>
      </c>
      <c r="C33" s="395">
        <v>0</v>
      </c>
      <c r="D33" s="395">
        <v>0</v>
      </c>
      <c r="E33" s="395">
        <v>0.40909090909090912</v>
      </c>
      <c r="F33" s="395">
        <v>0.83044982698961933</v>
      </c>
      <c r="G33" s="396" t="str">
        <f t="shared" si="1"/>
        <v>-</v>
      </c>
      <c r="H33" s="396" t="str">
        <f t="shared" si="1"/>
        <v>-</v>
      </c>
      <c r="I33" s="396">
        <f t="shared" si="1"/>
        <v>1.029988465974625</v>
      </c>
      <c r="J33" s="395">
        <v>0</v>
      </c>
      <c r="K33" s="395">
        <v>0.66075987385493318</v>
      </c>
      <c r="L33" s="396" t="str">
        <f t="shared" si="2"/>
        <v>-</v>
      </c>
      <c r="M33" s="395">
        <v>0.12982195845697331</v>
      </c>
      <c r="N33" s="395">
        <v>0.700719159137009</v>
      </c>
      <c r="O33" s="396">
        <f t="shared" si="3"/>
        <v>4.3975395800953603</v>
      </c>
      <c r="P33" s="395">
        <v>0.32954961552544854</v>
      </c>
      <c r="Q33" s="395">
        <v>0.68002428658166358</v>
      </c>
      <c r="R33" s="396">
        <f t="shared" si="4"/>
        <v>1.0634959185050259</v>
      </c>
      <c r="S33" s="395">
        <v>0.83044982698961933</v>
      </c>
      <c r="T33" s="395">
        <v>0.41106128550074739</v>
      </c>
      <c r="U33" s="396">
        <f t="shared" si="6"/>
        <v>-0.50501370204285001</v>
      </c>
    </row>
    <row r="34" spans="2:21" ht="15" customHeight="1">
      <c r="B34" s="394" t="s">
        <v>564</v>
      </c>
      <c r="C34" s="395">
        <v>0</v>
      </c>
      <c r="D34" s="395">
        <v>0</v>
      </c>
      <c r="E34" s="395">
        <v>8.1818181818181818E-2</v>
      </c>
      <c r="F34" s="395">
        <v>0.17301038062283736</v>
      </c>
      <c r="G34" s="396" t="str">
        <f t="shared" si="1"/>
        <v>-</v>
      </c>
      <c r="H34" s="396" t="str">
        <f t="shared" si="1"/>
        <v>-</v>
      </c>
      <c r="I34" s="396">
        <f t="shared" si="1"/>
        <v>1.1145713187235677</v>
      </c>
      <c r="J34" s="395">
        <v>0</v>
      </c>
      <c r="K34" s="395">
        <v>0.18020723832407268</v>
      </c>
      <c r="L34" s="396" t="str">
        <f t="shared" si="2"/>
        <v>-</v>
      </c>
      <c r="M34" s="395">
        <v>1.8545994065281898E-2</v>
      </c>
      <c r="N34" s="395">
        <v>0.2397197123363452</v>
      </c>
      <c r="O34" s="396">
        <f t="shared" si="3"/>
        <v>11.925686889175735</v>
      </c>
      <c r="P34" s="395">
        <v>4.8822165263029418E-2</v>
      </c>
      <c r="Q34" s="395">
        <v>0.20643594414086217</v>
      </c>
      <c r="R34" s="396">
        <f t="shared" si="4"/>
        <v>3.228324225865209</v>
      </c>
      <c r="S34" s="395">
        <v>0.17301038062283736</v>
      </c>
      <c r="T34" s="395">
        <v>7.4738415545590436E-2</v>
      </c>
      <c r="U34" s="396">
        <f t="shared" si="6"/>
        <v>-0.56801195814648731</v>
      </c>
    </row>
    <row r="35" spans="2:21" ht="12.75" customHeight="1">
      <c r="B35" s="462" t="s">
        <v>189</v>
      </c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</row>
    <row r="39" spans="2:21">
      <c r="B39" s="397"/>
    </row>
    <row r="40" spans="2:21">
      <c r="B40" s="397"/>
    </row>
    <row r="41" spans="2:21">
      <c r="B41" s="397"/>
    </row>
    <row r="42" spans="2:21">
      <c r="B42" s="397"/>
    </row>
    <row r="43" spans="2:21">
      <c r="B43" s="397"/>
    </row>
    <row r="44" spans="2:21">
      <c r="B44" s="397"/>
    </row>
    <row r="45" spans="2:21">
      <c r="B45" s="397"/>
    </row>
    <row r="46" spans="2:21">
      <c r="B46" s="397"/>
    </row>
    <row r="47" spans="2:21">
      <c r="B47" s="397"/>
    </row>
    <row r="48" spans="2:21">
      <c r="B48" s="397"/>
    </row>
    <row r="49" spans="2:2">
      <c r="B49" s="397"/>
    </row>
    <row r="50" spans="2:2">
      <c r="B50" s="397"/>
    </row>
    <row r="51" spans="2:2">
      <c r="B51" s="397"/>
    </row>
    <row r="52" spans="2:2">
      <c r="B52" s="397"/>
    </row>
    <row r="53" spans="2:2">
      <c r="B53" s="397"/>
    </row>
    <row r="54" spans="2:2">
      <c r="B54" s="397"/>
    </row>
    <row r="55" spans="2:2">
      <c r="B55" s="397"/>
    </row>
    <row r="56" spans="2:2">
      <c r="B56" s="397"/>
    </row>
    <row r="57" spans="2:2">
      <c r="B57" s="397"/>
    </row>
    <row r="58" spans="2:2">
      <c r="B58" s="397"/>
    </row>
    <row r="59" spans="2:2">
      <c r="B59" s="397"/>
    </row>
    <row r="60" spans="2:2">
      <c r="B60" s="397"/>
    </row>
    <row r="61" spans="2:2">
      <c r="B61" s="397"/>
    </row>
  </sheetData>
  <mergeCells count="2">
    <mergeCell ref="B8:U8"/>
    <mergeCell ref="B35:U3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5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U28"/>
  <sheetViews>
    <sheetView showGridLines="0" zoomScaleNormal="100" workbookViewId="0"/>
  </sheetViews>
  <sheetFormatPr baseColWidth="10" defaultRowHeight="12.75"/>
  <cols>
    <col min="1" max="1" width="19.85546875" customWidth="1"/>
    <col min="2" max="2" width="16.7109375" customWidth="1"/>
    <col min="3" max="9" width="9.7109375" customWidth="1"/>
    <col min="10" max="12" width="10.140625" hidden="1" customWidth="1"/>
    <col min="13" max="13" width="14" hidden="1" customWidth="1"/>
    <col min="14" max="18" width="11.42578125" hidden="1" customWidth="1"/>
    <col min="19" max="20" width="13.85546875" bestFit="1" customWidth="1"/>
  </cols>
  <sheetData>
    <row r="4" spans="1:21" ht="61.5" customHeight="1"/>
    <row r="5" spans="1:21" ht="18" customHeight="1">
      <c r="B5" s="404" t="s">
        <v>5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</row>
    <row r="6" spans="1:21" ht="15" customHeight="1">
      <c r="A6" s="14"/>
      <c r="B6" s="6"/>
      <c r="C6" s="7">
        <v>2007</v>
      </c>
      <c r="D6" s="7">
        <v>2008</v>
      </c>
      <c r="E6" s="7">
        <v>2009</v>
      </c>
      <c r="F6" s="7">
        <v>2010</v>
      </c>
      <c r="G6" s="8" t="s">
        <v>67</v>
      </c>
      <c r="H6" s="8" t="s">
        <v>68</v>
      </c>
      <c r="I6" s="8" t="s">
        <v>69</v>
      </c>
      <c r="J6" s="8" t="s">
        <v>144</v>
      </c>
      <c r="K6" s="8" t="s">
        <v>145</v>
      </c>
      <c r="L6" s="8" t="s">
        <v>70</v>
      </c>
      <c r="M6" s="8" t="s">
        <v>162</v>
      </c>
      <c r="N6" s="8" t="s">
        <v>163</v>
      </c>
      <c r="O6" s="8" t="s">
        <v>566</v>
      </c>
      <c r="P6" s="8" t="s">
        <v>233</v>
      </c>
      <c r="Q6" s="8" t="s">
        <v>234</v>
      </c>
      <c r="R6" s="8" t="s">
        <v>567</v>
      </c>
      <c r="S6" s="7" t="s">
        <v>52</v>
      </c>
      <c r="T6" s="7" t="s">
        <v>1</v>
      </c>
      <c r="U6" s="8" t="s">
        <v>71</v>
      </c>
    </row>
    <row r="7" spans="1:21" ht="15" customHeight="1">
      <c r="A7" s="14"/>
      <c r="B7" s="25" t="s">
        <v>72</v>
      </c>
      <c r="C7" s="26">
        <v>46.382239382239398</v>
      </c>
      <c r="D7" s="26">
        <v>46.707224334600753</v>
      </c>
      <c r="E7" s="26">
        <v>48.703703703703688</v>
      </c>
      <c r="F7" s="26">
        <v>50.845410628019351</v>
      </c>
      <c r="G7" s="27">
        <f t="shared" ref="G7:I22" si="0">D7-C7</f>
        <v>0.32498495236135483</v>
      </c>
      <c r="H7" s="27">
        <f t="shared" si="0"/>
        <v>1.9964793691029357</v>
      </c>
      <c r="I7" s="27">
        <f t="shared" si="0"/>
        <v>2.1417069243156632</v>
      </c>
      <c r="J7" s="12">
        <v>49.229166666666671</v>
      </c>
      <c r="K7" s="12">
        <v>50.944700460829502</v>
      </c>
      <c r="L7" s="28">
        <f t="shared" ref="L7:L24" si="1">K7-J7</f>
        <v>1.7155337941628304</v>
      </c>
      <c r="M7" s="12">
        <v>49.932098765432094</v>
      </c>
      <c r="N7" s="12">
        <v>52.127819548872203</v>
      </c>
      <c r="O7" s="28">
        <f t="shared" ref="O7:O24" si="2">N7-M7</f>
        <v>2.1957207834401089</v>
      </c>
      <c r="P7" s="12">
        <v>48.597765363128488</v>
      </c>
      <c r="Q7" s="12">
        <v>50.750000000000021</v>
      </c>
      <c r="R7" s="28">
        <f t="shared" ref="R7:R24" si="3">Q7-P7</f>
        <v>2.1522346368715333</v>
      </c>
      <c r="S7" s="26">
        <v>52.412698412698433</v>
      </c>
      <c r="T7" s="26">
        <v>49.851063829787222</v>
      </c>
      <c r="U7" s="27">
        <f t="shared" ref="U7:U24" si="4">T7-S7</f>
        <v>-2.5616345829112106</v>
      </c>
    </row>
    <row r="8" spans="1:21" ht="15" customHeight="1">
      <c r="A8" s="14"/>
      <c r="B8" s="29" t="s">
        <v>73</v>
      </c>
      <c r="C8" s="10">
        <v>44.881632653061203</v>
      </c>
      <c r="D8" s="10">
        <v>47.742358078602642</v>
      </c>
      <c r="E8" s="10">
        <v>49.493421052631582</v>
      </c>
      <c r="F8" s="10">
        <v>50.537704918032766</v>
      </c>
      <c r="G8" s="30">
        <f t="shared" si="0"/>
        <v>2.8607254255414389</v>
      </c>
      <c r="H8" s="30">
        <f t="shared" si="0"/>
        <v>1.7510629740289403</v>
      </c>
      <c r="I8" s="30">
        <f t="shared" si="0"/>
        <v>1.0442838654011837</v>
      </c>
      <c r="J8" s="12">
        <v>52.245161290322592</v>
      </c>
      <c r="K8" s="12">
        <v>52.478021978022021</v>
      </c>
      <c r="L8" s="28">
        <f t="shared" si="1"/>
        <v>0.23286068769942858</v>
      </c>
      <c r="M8" s="12">
        <v>51.109589041095909</v>
      </c>
      <c r="N8" s="12">
        <v>49.37414965986396</v>
      </c>
      <c r="O8" s="28">
        <f t="shared" si="2"/>
        <v>-1.7354393812319486</v>
      </c>
      <c r="P8" s="12">
        <v>48.407239819004531</v>
      </c>
      <c r="Q8" s="12">
        <v>48.920792079207928</v>
      </c>
      <c r="R8" s="28">
        <f t="shared" si="3"/>
        <v>0.51355226020339728</v>
      </c>
      <c r="S8" s="10">
        <v>51.705882352941167</v>
      </c>
      <c r="T8" s="10">
        <v>50.270270270270252</v>
      </c>
      <c r="U8" s="30">
        <f t="shared" si="4"/>
        <v>-1.4356120826709144</v>
      </c>
    </row>
    <row r="9" spans="1:21" ht="15" customHeight="1">
      <c r="A9" s="14"/>
      <c r="B9" s="31" t="s">
        <v>74</v>
      </c>
      <c r="C9" s="10">
        <v>47.1795774647887</v>
      </c>
      <c r="D9" s="10">
        <v>51.052287581699339</v>
      </c>
      <c r="E9" s="10">
        <v>51.107594936708885</v>
      </c>
      <c r="F9" s="10">
        <v>49.88198757763972</v>
      </c>
      <c r="G9" s="30">
        <f t="shared" si="0"/>
        <v>3.872710116910639</v>
      </c>
      <c r="H9" s="30">
        <f t="shared" si="0"/>
        <v>5.53073550095462E-2</v>
      </c>
      <c r="I9" s="30">
        <f t="shared" si="0"/>
        <v>-1.2256073590691656</v>
      </c>
      <c r="J9" s="12">
        <v>50.904320987654344</v>
      </c>
      <c r="K9" s="12">
        <v>53.726973684210513</v>
      </c>
      <c r="L9" s="28">
        <f t="shared" si="1"/>
        <v>2.8226526965561689</v>
      </c>
      <c r="M9" s="12">
        <v>49.381720430107556</v>
      </c>
      <c r="N9" s="12">
        <v>53.64705882352937</v>
      </c>
      <c r="O9" s="28">
        <f t="shared" si="2"/>
        <v>4.2653383934218141</v>
      </c>
      <c r="P9" s="12">
        <v>49.784615384615407</v>
      </c>
      <c r="Q9" s="12">
        <v>53.190721649484487</v>
      </c>
      <c r="R9" s="28">
        <f t="shared" si="3"/>
        <v>3.4061062648690807</v>
      </c>
      <c r="S9" s="10">
        <v>54.049180327868811</v>
      </c>
      <c r="T9" s="10">
        <v>45.905063291139236</v>
      </c>
      <c r="U9" s="30">
        <f t="shared" si="4"/>
        <v>-8.1441170367295754</v>
      </c>
    </row>
    <row r="10" spans="1:21" ht="15" customHeight="1">
      <c r="A10" s="14"/>
      <c r="B10" s="29" t="s">
        <v>75</v>
      </c>
      <c r="C10" s="10">
        <v>47.139949748743803</v>
      </c>
      <c r="D10" s="10">
        <v>48.052152317880797</v>
      </c>
      <c r="E10" s="10">
        <v>50.334354973530132</v>
      </c>
      <c r="F10" s="10">
        <v>49.404359673024537</v>
      </c>
      <c r="G10" s="30">
        <f t="shared" si="0"/>
        <v>0.91220256913699416</v>
      </c>
      <c r="H10" s="30">
        <f t="shared" si="0"/>
        <v>2.2822026556493356</v>
      </c>
      <c r="I10" s="30">
        <f t="shared" si="0"/>
        <v>-0.92999530050559542</v>
      </c>
      <c r="J10" s="12">
        <v>52.086654309545843</v>
      </c>
      <c r="K10" s="12">
        <v>52.65122615803817</v>
      </c>
      <c r="L10" s="28">
        <f t="shared" si="1"/>
        <v>0.56457184849232789</v>
      </c>
      <c r="M10" s="12">
        <v>51.307513104251527</v>
      </c>
      <c r="N10" s="12">
        <v>51.274266365688518</v>
      </c>
      <c r="O10" s="28">
        <f t="shared" si="2"/>
        <v>-3.3246738563008194E-2</v>
      </c>
      <c r="P10" s="12">
        <v>49.664871104270723</v>
      </c>
      <c r="Q10" s="12">
        <v>48.799557032115182</v>
      </c>
      <c r="R10" s="28">
        <f t="shared" si="3"/>
        <v>-0.86531407215554168</v>
      </c>
      <c r="S10" s="10">
        <v>54.47949886104783</v>
      </c>
      <c r="T10" s="10">
        <v>54.791812865497107</v>
      </c>
      <c r="U10" s="30">
        <f t="shared" si="4"/>
        <v>0.31231400444927715</v>
      </c>
    </row>
    <row r="11" spans="1:21" ht="15" customHeight="1">
      <c r="A11" s="14"/>
      <c r="B11" s="25" t="s">
        <v>76</v>
      </c>
      <c r="C11" s="26">
        <v>47.851612903225799</v>
      </c>
      <c r="D11" s="26">
        <v>52.398104265402814</v>
      </c>
      <c r="E11" s="26">
        <v>52.614583333333336</v>
      </c>
      <c r="F11" s="26">
        <v>49.36526946107783</v>
      </c>
      <c r="G11" s="27">
        <f t="shared" si="0"/>
        <v>4.5464913621770151</v>
      </c>
      <c r="H11" s="27">
        <f t="shared" si="0"/>
        <v>0.2164790679305213</v>
      </c>
      <c r="I11" s="27">
        <f t="shared" si="0"/>
        <v>-3.2493138722555059</v>
      </c>
      <c r="J11" s="12">
        <v>52.937799043062192</v>
      </c>
      <c r="K11" s="12">
        <v>51.994475138121558</v>
      </c>
      <c r="L11" s="28">
        <f t="shared" si="1"/>
        <v>-0.94332390494063389</v>
      </c>
      <c r="M11" s="12">
        <v>52.090909090909093</v>
      </c>
      <c r="N11" s="12">
        <v>50.790476190476198</v>
      </c>
      <c r="O11" s="28">
        <f t="shared" si="2"/>
        <v>-1.3004329004328952</v>
      </c>
      <c r="P11" s="12">
        <v>51.878260869565217</v>
      </c>
      <c r="Q11" s="12">
        <v>50.295652173913048</v>
      </c>
      <c r="R11" s="28">
        <f t="shared" si="3"/>
        <v>-1.5826086956521692</v>
      </c>
      <c r="S11" s="26">
        <v>50.932584269662925</v>
      </c>
      <c r="T11" s="26">
        <v>48.397959183673464</v>
      </c>
      <c r="U11" s="27">
        <f t="shared" si="4"/>
        <v>-2.534625085989461</v>
      </c>
    </row>
    <row r="12" spans="1:21" ht="15" customHeight="1">
      <c r="A12" s="14"/>
      <c r="B12" s="29" t="s">
        <v>77</v>
      </c>
      <c r="C12" s="10">
        <v>46.514672686230199</v>
      </c>
      <c r="D12" s="10">
        <v>50.12007684918354</v>
      </c>
      <c r="E12" s="10">
        <v>50.381301558203454</v>
      </c>
      <c r="F12" s="10">
        <v>49.247120418848127</v>
      </c>
      <c r="G12" s="30">
        <f t="shared" si="0"/>
        <v>3.6054041629533415</v>
      </c>
      <c r="H12" s="30">
        <f t="shared" si="0"/>
        <v>0.26122470901991335</v>
      </c>
      <c r="I12" s="30">
        <f t="shared" si="0"/>
        <v>-1.1341811393553272</v>
      </c>
      <c r="J12" s="12">
        <v>50.798303487276087</v>
      </c>
      <c r="K12" s="12">
        <v>51.801217038539548</v>
      </c>
      <c r="L12" s="28">
        <f t="shared" si="1"/>
        <v>1.002913551263461</v>
      </c>
      <c r="M12" s="12">
        <v>49.79251170046799</v>
      </c>
      <c r="N12" s="12">
        <v>51.651801029159522</v>
      </c>
      <c r="O12" s="28">
        <f t="shared" si="2"/>
        <v>1.8592893286915313</v>
      </c>
      <c r="P12" s="12">
        <v>49.519230769230752</v>
      </c>
      <c r="Q12" s="12">
        <v>51.106382978723417</v>
      </c>
      <c r="R12" s="28">
        <f t="shared" si="3"/>
        <v>1.5871522094926647</v>
      </c>
      <c r="S12" s="10">
        <v>51.875899280575553</v>
      </c>
      <c r="T12" s="10">
        <v>47.08811475409837</v>
      </c>
      <c r="U12" s="30">
        <f t="shared" si="4"/>
        <v>-4.7877845264771821</v>
      </c>
    </row>
    <row r="13" spans="1:21" ht="15" customHeight="1">
      <c r="A13" s="14"/>
      <c r="B13" s="29" t="s">
        <v>78</v>
      </c>
      <c r="C13" s="10">
        <v>47.234567901234598</v>
      </c>
      <c r="D13" s="10">
        <v>45.963114754098385</v>
      </c>
      <c r="E13" s="10">
        <v>48.44534412955467</v>
      </c>
      <c r="F13" s="10">
        <v>48.378378378378365</v>
      </c>
      <c r="G13" s="30">
        <f t="shared" si="0"/>
        <v>-1.2714531471362136</v>
      </c>
      <c r="H13" s="30">
        <f t="shared" si="0"/>
        <v>2.482229375456285</v>
      </c>
      <c r="I13" s="30">
        <f t="shared" si="0"/>
        <v>-6.6965751176304877E-2</v>
      </c>
      <c r="J13" s="12">
        <v>49.284848484848482</v>
      </c>
      <c r="K13" s="12">
        <v>51.348387096774204</v>
      </c>
      <c r="L13" s="28">
        <f t="shared" si="1"/>
        <v>2.063538611925722</v>
      </c>
      <c r="M13" s="12">
        <v>50.468531468531488</v>
      </c>
      <c r="N13" s="12">
        <v>50.205479452054796</v>
      </c>
      <c r="O13" s="28">
        <f t="shared" si="2"/>
        <v>-0.26305201647669207</v>
      </c>
      <c r="P13" s="12">
        <v>47.913043478260875</v>
      </c>
      <c r="Q13" s="12">
        <v>48.961352657004824</v>
      </c>
      <c r="R13" s="28">
        <f t="shared" si="3"/>
        <v>1.0483091787439491</v>
      </c>
      <c r="S13" s="10">
        <v>52.589743589743591</v>
      </c>
      <c r="T13" s="10">
        <v>48.928571428571438</v>
      </c>
      <c r="U13" s="30">
        <f t="shared" si="4"/>
        <v>-3.6611721611721535</v>
      </c>
    </row>
    <row r="14" spans="1:21" ht="15" customHeight="1">
      <c r="A14" s="14"/>
      <c r="B14" s="29" t="s">
        <v>79</v>
      </c>
      <c r="C14" s="10">
        <v>47.302657161373901</v>
      </c>
      <c r="D14" s="10">
        <v>47.259899208063324</v>
      </c>
      <c r="E14" s="10">
        <v>49.0308404009252</v>
      </c>
      <c r="F14" s="10">
        <v>47.617164179104485</v>
      </c>
      <c r="G14" s="30">
        <f t="shared" si="0"/>
        <v>-4.2757953310577079E-2</v>
      </c>
      <c r="H14" s="30">
        <f t="shared" si="0"/>
        <v>1.7709411928618763</v>
      </c>
      <c r="I14" s="30">
        <f t="shared" si="0"/>
        <v>-1.4136762218207153</v>
      </c>
      <c r="J14" s="12">
        <v>50.915509259259295</v>
      </c>
      <c r="K14" s="12">
        <v>52.215349369988559</v>
      </c>
      <c r="L14" s="28">
        <f t="shared" si="1"/>
        <v>1.2998401107292636</v>
      </c>
      <c r="M14" s="12">
        <v>50.678143712574901</v>
      </c>
      <c r="N14" s="12">
        <v>50.072378138847839</v>
      </c>
      <c r="O14" s="28">
        <f t="shared" si="2"/>
        <v>-0.60576557372706219</v>
      </c>
      <c r="P14" s="12">
        <v>47.853448275862085</v>
      </c>
      <c r="Q14" s="12">
        <v>46.872899159663859</v>
      </c>
      <c r="R14" s="28">
        <f t="shared" si="3"/>
        <v>-0.98054911619822605</v>
      </c>
      <c r="S14" s="10">
        <v>53.161725067385454</v>
      </c>
      <c r="T14" s="10">
        <v>51.105121293800515</v>
      </c>
      <c r="U14" s="30">
        <f t="shared" si="4"/>
        <v>-2.0566037735849392</v>
      </c>
    </row>
    <row r="15" spans="1:21" ht="15" customHeight="1">
      <c r="A15" s="14"/>
      <c r="B15" s="25" t="s">
        <v>80</v>
      </c>
      <c r="C15" s="26">
        <v>44.590425531914903</v>
      </c>
      <c r="D15" s="26">
        <v>50.624521072796959</v>
      </c>
      <c r="E15" s="26">
        <v>49.725239616613429</v>
      </c>
      <c r="F15" s="26">
        <v>47.104247104247108</v>
      </c>
      <c r="G15" s="27">
        <f t="shared" si="0"/>
        <v>6.0340955408820562</v>
      </c>
      <c r="H15" s="27">
        <f t="shared" si="0"/>
        <v>-0.89928145618353028</v>
      </c>
      <c r="I15" s="27">
        <f t="shared" si="0"/>
        <v>-2.6209925123663211</v>
      </c>
      <c r="J15" s="12">
        <v>50.434027777777807</v>
      </c>
      <c r="K15" s="12">
        <v>50.271126760563384</v>
      </c>
      <c r="L15" s="28">
        <f t="shared" si="1"/>
        <v>-0.1629010172144234</v>
      </c>
      <c r="M15" s="12">
        <v>48.7049180327869</v>
      </c>
      <c r="N15" s="12">
        <v>49.462025316455723</v>
      </c>
      <c r="O15" s="28">
        <f t="shared" si="2"/>
        <v>0.75710728366882307</v>
      </c>
      <c r="P15" s="12">
        <v>48.673796791443863</v>
      </c>
      <c r="Q15" s="12">
        <v>49.462025316455723</v>
      </c>
      <c r="R15" s="28">
        <f t="shared" si="3"/>
        <v>0.78822852501185992</v>
      </c>
      <c r="S15" s="26">
        <v>49.462025316455723</v>
      </c>
      <c r="T15" s="26">
        <v>45.630434782608688</v>
      </c>
      <c r="U15" s="27">
        <f t="shared" si="4"/>
        <v>-3.8315905338470344</v>
      </c>
    </row>
    <row r="16" spans="1:21" ht="15" customHeight="1">
      <c r="A16" s="14"/>
      <c r="B16" s="29" t="s">
        <v>81</v>
      </c>
      <c r="C16" s="10">
        <v>44.393333333333302</v>
      </c>
      <c r="D16" s="10">
        <v>41.818791946308693</v>
      </c>
      <c r="E16" s="10">
        <v>43.013513513513509</v>
      </c>
      <c r="F16" s="10">
        <v>45.664429530201339</v>
      </c>
      <c r="G16" s="30">
        <f t="shared" si="0"/>
        <v>-2.5745413870246097</v>
      </c>
      <c r="H16" s="30">
        <f t="shared" si="0"/>
        <v>1.1947215672048159</v>
      </c>
      <c r="I16" s="30">
        <f t="shared" si="0"/>
        <v>2.6509160166878303</v>
      </c>
      <c r="J16" s="12">
        <v>48.691358024691361</v>
      </c>
      <c r="K16" s="12">
        <v>47.703296703296708</v>
      </c>
      <c r="L16" s="28">
        <f t="shared" si="1"/>
        <v>-0.98806132139465319</v>
      </c>
      <c r="M16" s="12">
        <v>43.356164383561641</v>
      </c>
      <c r="N16" s="12">
        <v>47.159999999999989</v>
      </c>
      <c r="O16" s="28">
        <f t="shared" si="2"/>
        <v>3.8038356164383487</v>
      </c>
      <c r="P16" s="12">
        <v>42.539823008849559</v>
      </c>
      <c r="Q16" s="12">
        <v>43.388888888888893</v>
      </c>
      <c r="R16" s="28">
        <f t="shared" si="3"/>
        <v>0.84906588003933336</v>
      </c>
      <c r="S16" s="10">
        <v>49.675675675675677</v>
      </c>
      <c r="T16" s="10">
        <v>50.846153846153847</v>
      </c>
      <c r="U16" s="30">
        <f t="shared" si="4"/>
        <v>1.1704781704781695</v>
      </c>
    </row>
    <row r="17" spans="1:21" ht="15" customHeight="1">
      <c r="A17" s="14"/>
      <c r="B17" s="32" t="s">
        <v>82</v>
      </c>
      <c r="C17" s="17">
        <v>44.021086935684799</v>
      </c>
      <c r="D17" s="17">
        <v>44.413101860732851</v>
      </c>
      <c r="E17" s="17">
        <v>46.219978848187573</v>
      </c>
      <c r="F17" s="17">
        <v>45.647058823529434</v>
      </c>
      <c r="G17" s="18">
        <f t="shared" si="0"/>
        <v>0.39201492504805202</v>
      </c>
      <c r="H17" s="18">
        <f t="shared" si="0"/>
        <v>1.8068769874547215</v>
      </c>
      <c r="I17" s="18">
        <f t="shared" si="0"/>
        <v>-0.57292002465813852</v>
      </c>
      <c r="J17" s="33">
        <v>48.665602553870833</v>
      </c>
      <c r="K17" s="33">
        <v>49.586803331197842</v>
      </c>
      <c r="L17" s="34">
        <f t="shared" si="1"/>
        <v>0.92120077732700878</v>
      </c>
      <c r="M17" s="33">
        <v>47.711145996860303</v>
      </c>
      <c r="N17" s="33">
        <v>47.839436068141822</v>
      </c>
      <c r="O17" s="34">
        <f t="shared" si="2"/>
        <v>0.12829007128151915</v>
      </c>
      <c r="P17" s="33">
        <v>45.170634409985738</v>
      </c>
      <c r="Q17" s="33">
        <v>44.923597802478639</v>
      </c>
      <c r="R17" s="34">
        <f t="shared" si="3"/>
        <v>-0.24703660750709844</v>
      </c>
      <c r="S17" s="17">
        <v>50.772189349112416</v>
      </c>
      <c r="T17" s="17">
        <v>49.604971319311666</v>
      </c>
      <c r="U17" s="18">
        <f t="shared" si="4"/>
        <v>-1.1672180298007504</v>
      </c>
    </row>
    <row r="18" spans="1:21" ht="15" customHeight="1">
      <c r="A18" s="14"/>
      <c r="B18" s="29" t="s">
        <v>83</v>
      </c>
      <c r="C18" s="10">
        <v>44.52</v>
      </c>
      <c r="D18" s="10">
        <v>45.735905044510417</v>
      </c>
      <c r="E18" s="10">
        <v>46.184357541899423</v>
      </c>
      <c r="F18" s="10">
        <v>45.505649717514139</v>
      </c>
      <c r="G18" s="30">
        <f t="shared" si="0"/>
        <v>1.2159050445104143</v>
      </c>
      <c r="H18" s="30">
        <f t="shared" si="0"/>
        <v>0.44845249738900606</v>
      </c>
      <c r="I18" s="30">
        <f t="shared" si="0"/>
        <v>-0.67870782438528465</v>
      </c>
      <c r="J18" s="12">
        <v>48.12037037037036</v>
      </c>
      <c r="K18" s="12">
        <v>50.655339805825214</v>
      </c>
      <c r="L18" s="28">
        <f t="shared" si="1"/>
        <v>2.5349694354548546</v>
      </c>
      <c r="M18" s="12">
        <v>47.354285714285709</v>
      </c>
      <c r="N18" s="12">
        <v>49.15094339622641</v>
      </c>
      <c r="O18" s="28">
        <f t="shared" si="2"/>
        <v>1.796657681940701</v>
      </c>
      <c r="P18" s="12">
        <v>45.05494505494503</v>
      </c>
      <c r="Q18" s="12">
        <v>44.275590551181089</v>
      </c>
      <c r="R18" s="28">
        <f t="shared" si="3"/>
        <v>-0.77935450376394044</v>
      </c>
      <c r="S18" s="10">
        <v>52.599999999999994</v>
      </c>
      <c r="T18" s="10">
        <v>48.965909090909086</v>
      </c>
      <c r="U18" s="30">
        <f t="shared" si="4"/>
        <v>-3.6340909090909079</v>
      </c>
    </row>
    <row r="19" spans="1:21" ht="15" customHeight="1">
      <c r="A19" s="14"/>
      <c r="B19" s="29" t="s">
        <v>84</v>
      </c>
      <c r="C19" s="10">
        <v>38.985765124555201</v>
      </c>
      <c r="D19" s="10">
        <v>39.887850467289724</v>
      </c>
      <c r="E19" s="10">
        <v>43.844748858447474</v>
      </c>
      <c r="F19" s="10">
        <v>43.030042918454917</v>
      </c>
      <c r="G19" s="30">
        <f t="shared" si="0"/>
        <v>0.90208534273452301</v>
      </c>
      <c r="H19" s="30">
        <f t="shared" si="0"/>
        <v>3.9568983911577504</v>
      </c>
      <c r="I19" s="30">
        <f t="shared" si="0"/>
        <v>-0.81470593999255669</v>
      </c>
      <c r="J19" s="12">
        <v>49.432203389830526</v>
      </c>
      <c r="K19" s="12">
        <v>47.198113207547166</v>
      </c>
      <c r="L19" s="28">
        <f t="shared" si="1"/>
        <v>-2.2340901822833601</v>
      </c>
      <c r="M19" s="12">
        <v>49.433628318584077</v>
      </c>
      <c r="N19" s="12">
        <v>45.203883495145611</v>
      </c>
      <c r="O19" s="28">
        <f t="shared" si="2"/>
        <v>-4.229744823438466</v>
      </c>
      <c r="P19" s="12">
        <v>43.392670157068046</v>
      </c>
      <c r="Q19" s="12">
        <v>42.691891891891871</v>
      </c>
      <c r="R19" s="28">
        <f t="shared" si="3"/>
        <v>-0.70077826517617581</v>
      </c>
      <c r="S19" s="10">
        <v>47.565217391304337</v>
      </c>
      <c r="T19" s="10">
        <v>48.190476190476197</v>
      </c>
      <c r="U19" s="30">
        <f t="shared" si="4"/>
        <v>0.62525879917185989</v>
      </c>
    </row>
    <row r="20" spans="1:21" ht="15" customHeight="1">
      <c r="A20" s="14"/>
      <c r="B20" s="29" t="s">
        <v>85</v>
      </c>
      <c r="C20" s="10">
        <v>40.803030303030297</v>
      </c>
      <c r="D20" s="10">
        <v>41.736196319018383</v>
      </c>
      <c r="E20" s="10">
        <v>45.925925925925931</v>
      </c>
      <c r="F20" s="10">
        <v>42.664473684210527</v>
      </c>
      <c r="G20" s="30">
        <f t="shared" si="0"/>
        <v>0.93316601598808546</v>
      </c>
      <c r="H20" s="30">
        <f t="shared" si="0"/>
        <v>4.189729606907548</v>
      </c>
      <c r="I20" s="30">
        <f t="shared" si="0"/>
        <v>-3.2614522417154035</v>
      </c>
      <c r="J20" s="12">
        <v>45.455445544554458</v>
      </c>
      <c r="K20" s="12">
        <v>47.229166666666679</v>
      </c>
      <c r="L20" s="28">
        <f t="shared" si="1"/>
        <v>1.7737211221122209</v>
      </c>
      <c r="M20" s="12">
        <v>45.931506849315063</v>
      </c>
      <c r="N20" s="12">
        <v>43.733333333333341</v>
      </c>
      <c r="O20" s="28">
        <f t="shared" si="2"/>
        <v>-2.1981735159817219</v>
      </c>
      <c r="P20" s="12">
        <v>44.673469387755105</v>
      </c>
      <c r="Q20" s="12">
        <v>41.504201680672267</v>
      </c>
      <c r="R20" s="28">
        <f t="shared" si="3"/>
        <v>-3.1692677070828381</v>
      </c>
      <c r="S20" s="10">
        <v>46.017543859649123</v>
      </c>
      <c r="T20" s="10">
        <v>52.742857142857133</v>
      </c>
      <c r="U20" s="30">
        <f t="shared" si="4"/>
        <v>6.7253132832080098</v>
      </c>
    </row>
    <row r="21" spans="1:21" ht="15" customHeight="1">
      <c r="A21" s="14"/>
      <c r="B21" s="29" t="s">
        <v>86</v>
      </c>
      <c r="C21" s="10">
        <v>38.530769230769202</v>
      </c>
      <c r="D21" s="10">
        <v>38.529411764705877</v>
      </c>
      <c r="E21" s="10">
        <v>39.111764705882344</v>
      </c>
      <c r="F21" s="10">
        <v>39.745341614906835</v>
      </c>
      <c r="G21" s="30">
        <f t="shared" si="0"/>
        <v>-1.3574660633253188E-3</v>
      </c>
      <c r="H21" s="30">
        <f t="shared" si="0"/>
        <v>0.58235294117646674</v>
      </c>
      <c r="I21" s="30">
        <f t="shared" si="0"/>
        <v>0.63357690902449093</v>
      </c>
      <c r="J21" s="12">
        <v>40.735849056603783</v>
      </c>
      <c r="K21" s="12">
        <v>40.481481481481488</v>
      </c>
      <c r="L21" s="28">
        <f t="shared" si="1"/>
        <v>-0.25436757512229491</v>
      </c>
      <c r="M21" s="12">
        <v>39.117647058823522</v>
      </c>
      <c r="N21" s="12">
        <v>40.864864864864856</v>
      </c>
      <c r="O21" s="28">
        <f t="shared" si="2"/>
        <v>1.7472178060413341</v>
      </c>
      <c r="P21" s="12">
        <v>38.67407407407407</v>
      </c>
      <c r="Q21" s="12">
        <v>39.145299145299134</v>
      </c>
      <c r="R21" s="28">
        <f t="shared" si="3"/>
        <v>0.47122507122506363</v>
      </c>
      <c r="S21" s="10">
        <v>41.794117647058819</v>
      </c>
      <c r="T21" s="10">
        <v>37.076923076923073</v>
      </c>
      <c r="U21" s="30">
        <f t="shared" si="4"/>
        <v>-4.7171945701357458</v>
      </c>
    </row>
    <row r="22" spans="1:21" ht="15" customHeight="1">
      <c r="A22" s="14"/>
      <c r="B22" s="25" t="s">
        <v>87</v>
      </c>
      <c r="C22" s="26" t="s">
        <v>88</v>
      </c>
      <c r="D22" s="26">
        <v>37.223292469352003</v>
      </c>
      <c r="E22" s="26">
        <v>38.304311073541733</v>
      </c>
      <c r="F22" s="26">
        <v>38.771140092553694</v>
      </c>
      <c r="G22" s="27" t="s">
        <v>89</v>
      </c>
      <c r="H22" s="27">
        <f t="shared" si="0"/>
        <v>1.0810186041897296</v>
      </c>
      <c r="I22" s="27">
        <f t="shared" si="0"/>
        <v>0.46682901901196061</v>
      </c>
      <c r="J22" s="12">
        <v>39.959876543209852</v>
      </c>
      <c r="K22" s="12">
        <v>41.298689138576833</v>
      </c>
      <c r="L22" s="28">
        <f t="shared" si="1"/>
        <v>1.3388125953669814</v>
      </c>
      <c r="M22" s="12">
        <v>40.341341341341291</v>
      </c>
      <c r="N22" s="12">
        <v>40.759817351598151</v>
      </c>
      <c r="O22" s="28">
        <f t="shared" si="2"/>
        <v>0.41847601025686032</v>
      </c>
      <c r="P22" s="12">
        <v>37.768437338834403</v>
      </c>
      <c r="Q22" s="12">
        <v>38.338461538461573</v>
      </c>
      <c r="R22" s="28">
        <f t="shared" si="3"/>
        <v>0.57002419962716999</v>
      </c>
      <c r="S22" s="26">
        <v>41.692506459948298</v>
      </c>
      <c r="T22" s="26">
        <v>43.485254691689008</v>
      </c>
      <c r="U22" s="27">
        <f t="shared" si="4"/>
        <v>1.7927482317407097</v>
      </c>
    </row>
    <row r="23" spans="1:21" ht="15" customHeight="1">
      <c r="A23" s="14"/>
      <c r="B23" s="29" t="s">
        <v>90</v>
      </c>
      <c r="C23" s="10">
        <v>36.472694717994699</v>
      </c>
      <c r="D23" s="10">
        <v>36.998367346938835</v>
      </c>
      <c r="E23" s="10">
        <v>38.163830629204647</v>
      </c>
      <c r="F23" s="10">
        <v>38.608346709470226</v>
      </c>
      <c r="G23" s="30">
        <f>D23-C23</f>
        <v>0.52567262894413602</v>
      </c>
      <c r="H23" s="30">
        <f t="shared" ref="H23:I24" si="5">E23-D23</f>
        <v>1.1654632822658115</v>
      </c>
      <c r="I23" s="30">
        <f t="shared" si="5"/>
        <v>0.44451608026557921</v>
      </c>
      <c r="J23" s="12">
        <v>39.488479262672769</v>
      </c>
      <c r="K23" s="12">
        <v>41.061170212766022</v>
      </c>
      <c r="L23" s="28">
        <f t="shared" si="1"/>
        <v>1.5726909500932535</v>
      </c>
      <c r="M23" s="12">
        <v>40.092575618698476</v>
      </c>
      <c r="N23" s="12">
        <v>40.577526132404124</v>
      </c>
      <c r="O23" s="28">
        <f t="shared" si="2"/>
        <v>0.48495051370564823</v>
      </c>
      <c r="P23" s="12">
        <v>37.654457831325288</v>
      </c>
      <c r="Q23" s="12">
        <v>38.200568990042612</v>
      </c>
      <c r="R23" s="28">
        <f t="shared" si="3"/>
        <v>0.54611115871732352</v>
      </c>
      <c r="S23" s="10">
        <v>41.477941176470573</v>
      </c>
      <c r="T23" s="10">
        <v>42.937810945273597</v>
      </c>
      <c r="U23" s="30">
        <f t="shared" si="4"/>
        <v>1.4598697688030242</v>
      </c>
    </row>
    <row r="24" spans="1:21" ht="15" customHeight="1">
      <c r="A24" s="14"/>
      <c r="B24" s="25" t="s">
        <v>91</v>
      </c>
      <c r="C24" s="26" t="s">
        <v>88</v>
      </c>
      <c r="D24" s="26">
        <v>33.903614457831331</v>
      </c>
      <c r="E24" s="26">
        <v>36.099378881987562</v>
      </c>
      <c r="F24" s="26">
        <v>35.243478260869573</v>
      </c>
      <c r="G24" s="27" t="s">
        <v>89</v>
      </c>
      <c r="H24" s="27">
        <f t="shared" si="5"/>
        <v>2.1957644241562306</v>
      </c>
      <c r="I24" s="27">
        <f t="shared" si="5"/>
        <v>-0.85590062111798915</v>
      </c>
      <c r="J24" s="12">
        <v>35.433628318584084</v>
      </c>
      <c r="K24" s="12">
        <v>36.833333333333336</v>
      </c>
      <c r="L24" s="28">
        <f t="shared" si="1"/>
        <v>1.3997050147492516</v>
      </c>
      <c r="M24" s="12">
        <v>37.391304347826086</v>
      </c>
      <c r="N24" s="12">
        <v>36.811320754716981</v>
      </c>
      <c r="O24" s="28">
        <f t="shared" si="2"/>
        <v>-0.5799835931091053</v>
      </c>
      <c r="P24" s="12">
        <v>36.029411764705863</v>
      </c>
      <c r="Q24" s="12">
        <v>35.244680851063841</v>
      </c>
      <c r="R24" s="28">
        <f t="shared" si="3"/>
        <v>-0.78473091364202219</v>
      </c>
      <c r="S24" s="26">
        <v>37.523809523809526</v>
      </c>
      <c r="T24" s="26">
        <v>35.896551724137922</v>
      </c>
      <c r="U24" s="27">
        <f t="shared" si="4"/>
        <v>-1.6272577996716038</v>
      </c>
    </row>
    <row r="25" spans="1:21" ht="15" customHeight="1">
      <c r="A25" s="14"/>
      <c r="B25" s="406" t="s">
        <v>64</v>
      </c>
      <c r="C25" s="406"/>
      <c r="D25" s="406"/>
      <c r="E25" s="406"/>
      <c r="F25" s="406"/>
      <c r="G25" s="406"/>
      <c r="H25" s="406"/>
      <c r="I25" s="406"/>
      <c r="J25" s="35"/>
      <c r="K25" s="35"/>
      <c r="L25" s="35"/>
      <c r="M25" s="35"/>
      <c r="N25" s="35"/>
      <c r="O25" s="35"/>
      <c r="P25" s="35"/>
      <c r="Q25" s="35"/>
      <c r="R25" s="35"/>
    </row>
    <row r="26" spans="1:21">
      <c r="A26" s="14"/>
      <c r="B26" s="36"/>
      <c r="C26" s="14"/>
      <c r="D26" s="14"/>
      <c r="E26" s="14"/>
      <c r="F26" s="14"/>
      <c r="G26" s="14"/>
      <c r="H26" s="14"/>
      <c r="I26" s="14"/>
      <c r="J26" s="14"/>
      <c r="K26" s="14"/>
      <c r="L26" s="14"/>
      <c r="R26" s="14"/>
    </row>
    <row r="27" spans="1:21">
      <c r="A27" s="14"/>
      <c r="B27" s="14"/>
      <c r="C27" s="14"/>
      <c r="D27" s="14"/>
      <c r="E27" s="405" t="s">
        <v>92</v>
      </c>
      <c r="F27" s="15"/>
      <c r="H27" s="14"/>
      <c r="I27" s="14"/>
      <c r="J27" s="14"/>
      <c r="K27" s="14"/>
      <c r="L27" s="14"/>
      <c r="R27" s="14"/>
    </row>
    <row r="28" spans="1:21">
      <c r="A28" s="14"/>
      <c r="B28" s="14"/>
      <c r="C28" s="14"/>
      <c r="D28" s="14"/>
      <c r="E28" s="405"/>
      <c r="F28" s="15"/>
      <c r="H28" s="14"/>
      <c r="I28" s="14"/>
      <c r="J28" s="14"/>
      <c r="K28" s="14"/>
      <c r="L28" s="14"/>
      <c r="R28" s="14"/>
    </row>
  </sheetData>
  <mergeCells count="3">
    <mergeCell ref="B5:U5"/>
    <mergeCell ref="B25:I25"/>
    <mergeCell ref="E27:E28"/>
  </mergeCells>
  <conditionalFormatting sqref="B7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/>
  </sheetViews>
  <sheetFormatPr baseColWidth="10" defaultRowHeight="12.75"/>
  <sheetData>
    <row r="38" spans="6:8">
      <c r="F38" s="14"/>
      <c r="G38" s="14"/>
      <c r="H38" s="14"/>
    </row>
    <row r="39" spans="6:8">
      <c r="F39" s="14"/>
      <c r="G39" s="14"/>
      <c r="H39" s="14"/>
    </row>
    <row r="40" spans="6:8">
      <c r="F40" s="14"/>
      <c r="G40" s="405" t="s">
        <v>66</v>
      </c>
      <c r="H40" s="14"/>
    </row>
    <row r="41" spans="6:8">
      <c r="F41" s="14"/>
      <c r="G41" s="405"/>
      <c r="H41" s="14"/>
    </row>
    <row r="42" spans="6:8">
      <c r="F42" s="14"/>
      <c r="G42" s="14"/>
      <c r="H42" s="14"/>
    </row>
    <row r="43" spans="6:8">
      <c r="F43" s="14"/>
      <c r="G43" s="14"/>
      <c r="H43" s="14"/>
    </row>
    <row r="44" spans="6:8">
      <c r="F44" s="14"/>
      <c r="G44" s="14"/>
      <c r="H44" s="14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Q48"/>
  <sheetViews>
    <sheetView showGridLines="0" zoomScaleNormal="100" workbookViewId="0"/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13" width="13.42578125" hidden="1" customWidth="1"/>
    <col min="14" max="14" width="13" hidden="1" customWidth="1"/>
    <col min="15" max="17" width="11.42578125" hidden="1" customWidth="1"/>
    <col min="19" max="19" width="14.85546875" bestFit="1" customWidth="1"/>
  </cols>
  <sheetData>
    <row r="2" spans="3:17" ht="45" customHeight="1"/>
    <row r="3" spans="3:17" ht="36" customHeight="1">
      <c r="C3" s="404" t="s">
        <v>93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3:17" ht="40.5" customHeight="1">
      <c r="C4" s="37"/>
      <c r="D4" s="7">
        <v>2007</v>
      </c>
      <c r="E4" s="7">
        <v>2008</v>
      </c>
      <c r="F4" s="7">
        <v>2009</v>
      </c>
      <c r="G4" s="8" t="s">
        <v>547</v>
      </c>
      <c r="H4" s="8" t="s">
        <v>548</v>
      </c>
      <c r="I4" s="8" t="s">
        <v>144</v>
      </c>
      <c r="J4" s="8" t="s">
        <v>145</v>
      </c>
      <c r="K4" s="8" t="s">
        <v>94</v>
      </c>
      <c r="L4" s="8" t="s">
        <v>162</v>
      </c>
      <c r="M4" s="8" t="s">
        <v>163</v>
      </c>
      <c r="N4" s="8" t="s">
        <v>274</v>
      </c>
      <c r="O4" s="8"/>
      <c r="P4" s="38"/>
      <c r="Q4" s="38"/>
    </row>
    <row r="5" spans="3:17" ht="15" customHeight="1">
      <c r="C5" s="39" t="s">
        <v>95</v>
      </c>
      <c r="D5" s="40">
        <v>10.88181818181819</v>
      </c>
      <c r="E5" s="40">
        <v>10.227272727272727</v>
      </c>
      <c r="F5" s="40">
        <v>7.7545454545454549</v>
      </c>
      <c r="G5" s="41">
        <f t="shared" ref="G5:H12" si="0">E5/D5-1</f>
        <v>-6.0150375939850398E-2</v>
      </c>
      <c r="H5" s="41">
        <f t="shared" si="0"/>
        <v>-0.24177777777777765</v>
      </c>
      <c r="I5" s="40">
        <v>7.0403587443946192</v>
      </c>
      <c r="J5" s="40">
        <v>5.8116834359513438</v>
      </c>
      <c r="K5" s="41">
        <f>J5/I5-1</f>
        <v>-0.17451884954321684</v>
      </c>
      <c r="L5" s="40">
        <v>7.2700296735905043</v>
      </c>
      <c r="M5" s="40">
        <v>7.3022312373225153</v>
      </c>
      <c r="N5" s="41">
        <f>M5/L5-1</f>
        <v>4.4293579500767066E-3</v>
      </c>
      <c r="O5" s="41"/>
      <c r="P5" s="38"/>
      <c r="Q5" s="38"/>
    </row>
    <row r="6" spans="3:17" ht="15" customHeight="1">
      <c r="C6" s="39" t="s">
        <v>96</v>
      </c>
      <c r="D6" s="40">
        <v>7.7909090909090901</v>
      </c>
      <c r="E6" s="40">
        <v>7.6818181818181817</v>
      </c>
      <c r="F6" s="40">
        <v>8.209090909090909</v>
      </c>
      <c r="G6" s="41">
        <f t="shared" si="0"/>
        <v>-1.4002333722286986E-2</v>
      </c>
      <c r="H6" s="41">
        <f t="shared" si="0"/>
        <v>6.8639053254437865E-2</v>
      </c>
      <c r="I6" s="40">
        <v>7.1599402092675639</v>
      </c>
      <c r="J6" s="40">
        <v>7.2683586124042652</v>
      </c>
      <c r="K6" s="41">
        <f t="shared" ref="K6:K12" si="1">J6/I6-1</f>
        <v>1.5142361523685421E-2</v>
      </c>
      <c r="L6" s="40">
        <v>7.3998516320474774</v>
      </c>
      <c r="M6" s="40">
        <v>7.8923105292273652</v>
      </c>
      <c r="N6" s="41">
        <f t="shared" ref="N6:N12" si="2">M6/L6-1</f>
        <v>6.6549833924660629E-2</v>
      </c>
      <c r="O6" s="41"/>
      <c r="P6" s="38"/>
      <c r="Q6" s="38"/>
    </row>
    <row r="7" spans="3:17" ht="15" customHeight="1">
      <c r="C7" s="39" t="s">
        <v>97</v>
      </c>
      <c r="D7" s="40">
        <v>13.154545454545501</v>
      </c>
      <c r="E7" s="40">
        <v>14.827272727272728</v>
      </c>
      <c r="F7" s="40">
        <v>14.109090909090909</v>
      </c>
      <c r="G7" s="41">
        <f t="shared" si="0"/>
        <v>0.12715964063579421</v>
      </c>
      <c r="H7" s="41">
        <f t="shared" si="0"/>
        <v>-4.8436541998773786E-2</v>
      </c>
      <c r="I7" s="40">
        <v>14.828101644245143</v>
      </c>
      <c r="J7" s="40">
        <v>13.845922811232917</v>
      </c>
      <c r="K7" s="41">
        <f t="shared" si="1"/>
        <v>-6.6237665250522104E-2</v>
      </c>
      <c r="L7" s="40">
        <v>14.540059347181009</v>
      </c>
      <c r="M7" s="40">
        <v>14.530702563156924</v>
      </c>
      <c r="N7" s="41">
        <f t="shared" si="2"/>
        <v>-6.4351759512581985E-4</v>
      </c>
      <c r="O7" s="41"/>
      <c r="P7" s="38"/>
      <c r="Q7" s="38"/>
    </row>
    <row r="8" spans="3:17" ht="15" customHeight="1">
      <c r="C8" s="39" t="s">
        <v>98</v>
      </c>
      <c r="D8" s="40">
        <v>13.318181818181801</v>
      </c>
      <c r="E8" s="40">
        <v>13.363636363636363</v>
      </c>
      <c r="F8" s="40">
        <v>14.036363636363637</v>
      </c>
      <c r="G8" s="41">
        <f t="shared" si="0"/>
        <v>3.4129692832778336E-3</v>
      </c>
      <c r="H8" s="41">
        <f t="shared" si="0"/>
        <v>5.034013605442178E-2</v>
      </c>
      <c r="I8" s="40">
        <v>13.51270553064275</v>
      </c>
      <c r="J8" s="40">
        <v>14.491665415227512</v>
      </c>
      <c r="K8" s="41">
        <f t="shared" si="1"/>
        <v>7.2447363140177634E-2</v>
      </c>
      <c r="L8" s="40">
        <v>13.798219584569733</v>
      </c>
      <c r="M8" s="40">
        <v>13.848423381891942</v>
      </c>
      <c r="N8" s="41">
        <f t="shared" si="2"/>
        <v>3.6384257414161514E-3</v>
      </c>
      <c r="O8" s="41"/>
      <c r="P8" s="38"/>
      <c r="Q8" s="38"/>
    </row>
    <row r="9" spans="3:17" ht="15" customHeight="1">
      <c r="C9" s="39" t="s">
        <v>99</v>
      </c>
      <c r="D9" s="40">
        <v>11.736363636363601</v>
      </c>
      <c r="E9" s="40">
        <v>11.963636363636363</v>
      </c>
      <c r="F9" s="40">
        <v>11.572727272727272</v>
      </c>
      <c r="G9" s="41">
        <f t="shared" si="0"/>
        <v>1.9364833462435227E-2</v>
      </c>
      <c r="H9" s="41">
        <f t="shared" si="0"/>
        <v>-3.2674772036474176E-2</v>
      </c>
      <c r="I9" s="40">
        <v>12.25710014947683</v>
      </c>
      <c r="J9" s="40">
        <v>12.779696651148821</v>
      </c>
      <c r="K9" s="41">
        <f t="shared" si="1"/>
        <v>4.2636226782751363E-2</v>
      </c>
      <c r="L9" s="40">
        <v>11.739614243323443</v>
      </c>
      <c r="M9" s="40">
        <v>12.336345196385764</v>
      </c>
      <c r="N9" s="41">
        <f t="shared" si="2"/>
        <v>5.0830541846951682E-2</v>
      </c>
      <c r="O9" s="41"/>
      <c r="P9" s="38"/>
      <c r="Q9" s="38"/>
    </row>
    <row r="10" spans="3:17" ht="15" customHeight="1">
      <c r="C10" s="39" t="s">
        <v>100</v>
      </c>
      <c r="D10" s="40">
        <v>24.727272727272702</v>
      </c>
      <c r="E10" s="40">
        <v>24.718181818181819</v>
      </c>
      <c r="F10" s="40">
        <v>26.290909090909089</v>
      </c>
      <c r="G10" s="41">
        <f t="shared" si="0"/>
        <v>-3.676470588225289E-4</v>
      </c>
      <c r="H10" s="41">
        <f t="shared" si="0"/>
        <v>6.3626333210739183E-2</v>
      </c>
      <c r="I10" s="40">
        <v>27.249626307922274</v>
      </c>
      <c r="J10" s="40">
        <v>29.05841717975672</v>
      </c>
      <c r="K10" s="41">
        <f t="shared" si="1"/>
        <v>6.6378556953222478E-2</v>
      </c>
      <c r="L10" s="40">
        <v>26.26112759643917</v>
      </c>
      <c r="M10" s="40">
        <v>26.590448091462289</v>
      </c>
      <c r="N10" s="41">
        <f t="shared" si="2"/>
        <v>1.2540226759637285E-2</v>
      </c>
      <c r="O10" s="41"/>
      <c r="P10" s="38"/>
      <c r="Q10" s="38"/>
    </row>
    <row r="11" spans="3:17" ht="15" customHeight="1">
      <c r="C11" s="39" t="s">
        <v>62</v>
      </c>
      <c r="D11" s="40">
        <v>18.390909090909101</v>
      </c>
      <c r="E11" s="40">
        <v>17.218181818181819</v>
      </c>
      <c r="F11" s="40">
        <v>18.027272727272727</v>
      </c>
      <c r="G11" s="41">
        <f t="shared" si="0"/>
        <v>-6.3766683143846259E-2</v>
      </c>
      <c r="H11" s="41">
        <f t="shared" si="0"/>
        <v>4.6990496304118334E-2</v>
      </c>
      <c r="I11" s="40">
        <v>17.952167414050823</v>
      </c>
      <c r="J11" s="40">
        <v>16.744255894278421</v>
      </c>
      <c r="K11" s="41">
        <f t="shared" si="1"/>
        <v>-6.7284996396980601E-2</v>
      </c>
      <c r="L11" s="40">
        <v>18.991097922848663</v>
      </c>
      <c r="M11" s="40">
        <v>17.499539000553199</v>
      </c>
      <c r="N11" s="41">
        <f t="shared" si="2"/>
        <v>-7.8539899502120591E-2</v>
      </c>
      <c r="O11" s="41"/>
      <c r="P11" s="38"/>
      <c r="Q11" s="38"/>
    </row>
    <row r="12" spans="3:17" ht="15" customHeight="1">
      <c r="C12" s="42" t="s">
        <v>101</v>
      </c>
      <c r="D12" s="43">
        <v>44169.022501949403</v>
      </c>
      <c r="E12" s="43">
        <v>41812.235339336708</v>
      </c>
      <c r="F12" s="43">
        <v>41375.904846401325</v>
      </c>
      <c r="G12" s="44">
        <f t="shared" si="0"/>
        <v>-5.3358372658318998E-2</v>
      </c>
      <c r="H12" s="44">
        <f t="shared" si="0"/>
        <v>-1.0435473956229457E-2</v>
      </c>
      <c r="I12" s="45">
        <v>43376.954298150245</v>
      </c>
      <c r="J12" s="45">
        <v>43396.078643578665</v>
      </c>
      <c r="K12" s="46">
        <f t="shared" si="1"/>
        <v>4.4088723465840474E-4</v>
      </c>
      <c r="L12" s="45">
        <v>41928.26442307698</v>
      </c>
      <c r="M12" s="45">
        <v>42141.885337505555</v>
      </c>
      <c r="N12" s="46">
        <f t="shared" si="2"/>
        <v>5.0949143106195915E-3</v>
      </c>
      <c r="O12" s="46"/>
      <c r="P12" s="38"/>
      <c r="Q12" s="38"/>
    </row>
    <row r="13" spans="3:17" ht="27" customHeight="1">
      <c r="C13" s="406" t="s">
        <v>65</v>
      </c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</row>
    <row r="14" spans="3:17" ht="24.75" customHeight="1"/>
    <row r="18" spans="3:7" hidden="1"/>
    <row r="19" spans="3:7" hidden="1">
      <c r="C19" s="47" t="s">
        <v>102</v>
      </c>
    </row>
    <row r="20" spans="3:7" ht="15.75" hidden="1" customHeight="1"/>
    <row r="21" spans="3:7" ht="36" hidden="1" customHeight="1">
      <c r="C21" s="404" t="s">
        <v>93</v>
      </c>
      <c r="D21" s="404"/>
      <c r="E21" s="404"/>
      <c r="F21" s="404"/>
      <c r="G21" s="48"/>
    </row>
    <row r="22" spans="3:7" ht="25.5" hidden="1">
      <c r="C22" s="37"/>
      <c r="D22" s="7" t="s">
        <v>233</v>
      </c>
      <c r="E22" s="7" t="s">
        <v>103</v>
      </c>
      <c r="F22" s="8" t="s">
        <v>275</v>
      </c>
      <c r="G22" s="8"/>
    </row>
    <row r="23" spans="3:7" hidden="1">
      <c r="C23" s="39" t="s">
        <v>109</v>
      </c>
      <c r="D23" s="40">
        <v>0</v>
      </c>
      <c r="E23" s="49">
        <v>5.0853485064011377</v>
      </c>
      <c r="F23" s="50" t="str">
        <f>IFERROR(E23/D23-1,"-")</f>
        <v>-</v>
      </c>
      <c r="G23" s="50"/>
    </row>
    <row r="24" spans="3:7" hidden="1">
      <c r="C24" s="39" t="s">
        <v>110</v>
      </c>
      <c r="D24" s="40">
        <v>0</v>
      </c>
      <c r="E24" s="49">
        <v>6.152204836415363</v>
      </c>
      <c r="F24" s="50" t="str">
        <f t="shared" ref="F24:F32" si="3">IFERROR(E24/D24-1,"-")</f>
        <v>-</v>
      </c>
      <c r="G24" s="50"/>
    </row>
    <row r="25" spans="3:7" hidden="1">
      <c r="C25" s="39" t="s">
        <v>111</v>
      </c>
      <c r="D25" s="40">
        <v>0</v>
      </c>
      <c r="E25" s="49">
        <v>7.539118065433855</v>
      </c>
      <c r="F25" s="50" t="str">
        <f t="shared" si="3"/>
        <v>-</v>
      </c>
      <c r="G25" s="50"/>
    </row>
    <row r="26" spans="3:7" hidden="1">
      <c r="C26" s="39" t="s">
        <v>112</v>
      </c>
      <c r="D26" s="40">
        <v>0</v>
      </c>
      <c r="E26" s="49">
        <v>16.678520625889046</v>
      </c>
      <c r="F26" s="50" t="str">
        <f t="shared" si="3"/>
        <v>-</v>
      </c>
      <c r="G26" s="50"/>
    </row>
    <row r="27" spans="3:7" hidden="1">
      <c r="C27" s="39" t="s">
        <v>113</v>
      </c>
      <c r="D27" s="40">
        <v>0</v>
      </c>
      <c r="E27" s="49">
        <v>10.597439544807965</v>
      </c>
      <c r="F27" s="50" t="str">
        <f t="shared" si="3"/>
        <v>-</v>
      </c>
      <c r="G27" s="50"/>
    </row>
    <row r="28" spans="3:7" hidden="1">
      <c r="C28" s="39" t="s">
        <v>114</v>
      </c>
      <c r="D28" s="40">
        <v>0</v>
      </c>
      <c r="E28" s="49">
        <v>15.896159317211948</v>
      </c>
      <c r="F28" s="50" t="str">
        <f t="shared" si="3"/>
        <v>-</v>
      </c>
      <c r="G28" s="50"/>
    </row>
    <row r="29" spans="3:7" hidden="1">
      <c r="C29" s="39" t="s">
        <v>115</v>
      </c>
      <c r="D29" s="40">
        <v>0</v>
      </c>
      <c r="E29" s="49">
        <v>8.4992887624466569</v>
      </c>
      <c r="F29" s="50" t="str">
        <f t="shared" si="3"/>
        <v>-</v>
      </c>
      <c r="G29" s="50"/>
    </row>
    <row r="30" spans="3:7" hidden="1">
      <c r="C30" s="39" t="s">
        <v>116</v>
      </c>
      <c r="D30" s="40">
        <v>0</v>
      </c>
      <c r="E30" s="49">
        <v>9.7795163584637272</v>
      </c>
      <c r="F30" s="50" t="str">
        <f t="shared" si="3"/>
        <v>-</v>
      </c>
      <c r="G30" s="50"/>
    </row>
    <row r="31" spans="3:7" ht="12.75" hidden="1" customHeight="1">
      <c r="C31" s="39" t="s">
        <v>62</v>
      </c>
      <c r="D31" s="40">
        <v>18.784328084950566</v>
      </c>
      <c r="E31" s="49">
        <v>19.7724039829303</v>
      </c>
      <c r="F31" s="50">
        <f t="shared" si="3"/>
        <v>5.2601077531825524E-2</v>
      </c>
      <c r="G31" s="50"/>
    </row>
    <row r="32" spans="3:7" hidden="1">
      <c r="C32" s="42" t="s">
        <v>101</v>
      </c>
      <c r="D32" s="43">
        <v>40648.183498647544</v>
      </c>
      <c r="E32" s="51">
        <v>46737.28546099292</v>
      </c>
      <c r="F32" s="52">
        <f t="shared" si="3"/>
        <v>0.14980010023198154</v>
      </c>
      <c r="G32" s="52"/>
    </row>
    <row r="33" spans="3:8" ht="56.25" hidden="1" customHeight="1">
      <c r="C33" s="406" t="s">
        <v>104</v>
      </c>
      <c r="D33" s="406"/>
      <c r="E33" s="406"/>
      <c r="F33" s="406"/>
      <c r="G33" s="53"/>
    </row>
    <row r="34" spans="3:8" hidden="1"/>
    <row r="36" spans="3:8" ht="36" customHeight="1">
      <c r="C36" s="404" t="s">
        <v>93</v>
      </c>
      <c r="D36" s="404"/>
      <c r="E36" s="404"/>
      <c r="F36" s="404"/>
      <c r="G36" s="404"/>
      <c r="H36" s="404"/>
    </row>
    <row r="37" spans="3:8" ht="25.5">
      <c r="C37" s="37"/>
      <c r="D37" s="7" t="s">
        <v>105</v>
      </c>
      <c r="E37" s="8" t="s">
        <v>275</v>
      </c>
      <c r="F37" s="7" t="s">
        <v>106</v>
      </c>
      <c r="G37" s="7" t="s">
        <v>107</v>
      </c>
      <c r="H37" s="8" t="s">
        <v>108</v>
      </c>
    </row>
    <row r="38" spans="3:8" ht="15" customHeight="1">
      <c r="C38" s="39" t="s">
        <v>109</v>
      </c>
      <c r="D38" s="10">
        <v>4.1958041958041958</v>
      </c>
      <c r="E38" s="11" t="str">
        <f>IFERROR(D38/#REF!-1,"-")</f>
        <v>-</v>
      </c>
      <c r="F38" s="54" t="s">
        <v>89</v>
      </c>
      <c r="G38" s="10">
        <v>3.9985052316890881</v>
      </c>
      <c r="H38" s="11" t="str">
        <f>IFERROR(G38/F38-1,"-")</f>
        <v>-</v>
      </c>
    </row>
    <row r="39" spans="3:8" ht="15" customHeight="1">
      <c r="C39" s="39" t="s">
        <v>110</v>
      </c>
      <c r="D39" s="10">
        <v>5.3433745741438052</v>
      </c>
      <c r="E39" s="11" t="str">
        <f>IFERROR(D39/#REF!-1,"-")</f>
        <v>-</v>
      </c>
      <c r="F39" s="54" t="s">
        <v>89</v>
      </c>
      <c r="G39" s="10">
        <v>5.6053811659192823</v>
      </c>
      <c r="H39" s="11" t="str">
        <f t="shared" ref="H39:H47" si="4">IFERROR(G39/F39-1,"-")</f>
        <v>-</v>
      </c>
    </row>
    <row r="40" spans="3:8" ht="15" customHeight="1">
      <c r="C40" s="39" t="s">
        <v>111</v>
      </c>
      <c r="D40" s="10">
        <v>6.8316299085529852</v>
      </c>
      <c r="E40" s="11" t="str">
        <f>IFERROR(D40/#REF!-1,"-")</f>
        <v>-</v>
      </c>
      <c r="F40" s="54" t="s">
        <v>89</v>
      </c>
      <c r="G40" s="10">
        <v>6.3527653213751867</v>
      </c>
      <c r="H40" s="11" t="str">
        <f t="shared" si="4"/>
        <v>-</v>
      </c>
    </row>
    <row r="41" spans="3:8" ht="15" customHeight="1">
      <c r="C41" s="39" t="s">
        <v>112</v>
      </c>
      <c r="D41" s="10">
        <v>15.581854043392505</v>
      </c>
      <c r="E41" s="11" t="str">
        <f>IFERROR(D41/#REF!-1,"-")</f>
        <v>-</v>
      </c>
      <c r="F41" s="54" t="s">
        <v>89</v>
      </c>
      <c r="G41" s="10">
        <v>13.67713004484305</v>
      </c>
      <c r="H41" s="11" t="str">
        <f t="shared" si="4"/>
        <v>-</v>
      </c>
    </row>
    <row r="42" spans="3:8" ht="15" customHeight="1">
      <c r="C42" s="39" t="s">
        <v>113</v>
      </c>
      <c r="D42" s="10">
        <v>10.937780168549398</v>
      </c>
      <c r="E42" s="11" t="str">
        <f>IFERROR(D42/#REF!-1,"-")</f>
        <v>-</v>
      </c>
      <c r="F42" s="54" t="s">
        <v>89</v>
      </c>
      <c r="G42" s="10">
        <v>12.182361733931241</v>
      </c>
      <c r="H42" s="11" t="str">
        <f t="shared" si="4"/>
        <v>-</v>
      </c>
    </row>
    <row r="43" spans="3:8" ht="15" customHeight="1">
      <c r="C43" s="39" t="s">
        <v>114</v>
      </c>
      <c r="D43" s="10">
        <v>16.245293168370093</v>
      </c>
      <c r="E43" s="11" t="str">
        <f>IFERROR(D43/#REF!-1,"-")</f>
        <v>-</v>
      </c>
      <c r="F43" s="54" t="s">
        <v>89</v>
      </c>
      <c r="G43" s="10">
        <v>16.591928251121075</v>
      </c>
      <c r="H43" s="11" t="str">
        <f t="shared" si="4"/>
        <v>-</v>
      </c>
    </row>
    <row r="44" spans="3:8" ht="15" customHeight="1">
      <c r="C44" s="39" t="s">
        <v>115</v>
      </c>
      <c r="D44" s="10">
        <v>9.2702169625246551</v>
      </c>
      <c r="E44" s="11" t="str">
        <f>IFERROR(D44/#REF!-1,"-")</f>
        <v>-</v>
      </c>
      <c r="F44" s="54" t="s">
        <v>89</v>
      </c>
      <c r="G44" s="10">
        <v>10.164424514200299</v>
      </c>
      <c r="H44" s="11" t="str">
        <f t="shared" si="4"/>
        <v>-</v>
      </c>
    </row>
    <row r="45" spans="3:8" ht="15" customHeight="1">
      <c r="C45" s="39" t="s">
        <v>116</v>
      </c>
      <c r="D45" s="10">
        <v>12.031558185404339</v>
      </c>
      <c r="E45" s="11" t="str">
        <f>IFERROR(D45/#REF!-1,"-")</f>
        <v>-</v>
      </c>
      <c r="F45" s="54" t="s">
        <v>89</v>
      </c>
      <c r="G45" s="10">
        <v>14.648729446935725</v>
      </c>
      <c r="H45" s="11" t="str">
        <f t="shared" si="4"/>
        <v>-</v>
      </c>
    </row>
    <row r="46" spans="3:8" ht="15" customHeight="1">
      <c r="C46" s="39" t="s">
        <v>62</v>
      </c>
      <c r="D46" s="10">
        <v>19.562488793258023</v>
      </c>
      <c r="E46" s="11" t="str">
        <f>IFERROR(D46/#REF!-1,"-")</f>
        <v>-</v>
      </c>
      <c r="F46" s="54" t="s">
        <v>89</v>
      </c>
      <c r="G46" s="10">
        <v>16.778774289985051</v>
      </c>
      <c r="H46" s="11" t="str">
        <f t="shared" si="4"/>
        <v>-</v>
      </c>
    </row>
    <row r="47" spans="3:8" ht="15" customHeight="1">
      <c r="C47" s="42" t="s">
        <v>117</v>
      </c>
      <c r="D47" s="55">
        <v>49441.105216228316</v>
      </c>
      <c r="E47" s="56" t="str">
        <f>IFERROR(D47/#REF!-1,"-")</f>
        <v>-</v>
      </c>
      <c r="F47" s="57" t="s">
        <v>89</v>
      </c>
      <c r="G47" s="55">
        <v>51746.503367759236</v>
      </c>
      <c r="H47" s="56" t="str">
        <f t="shared" si="4"/>
        <v>-</v>
      </c>
    </row>
    <row r="48" spans="3:8" ht="59.25" customHeight="1">
      <c r="C48" s="408" t="s">
        <v>118</v>
      </c>
      <c r="D48" s="406"/>
      <c r="E48" s="406"/>
      <c r="F48" s="406"/>
      <c r="G48" s="406"/>
      <c r="H48" s="406"/>
    </row>
  </sheetData>
  <mergeCells count="6">
    <mergeCell ref="C48:H48"/>
    <mergeCell ref="C3:Q3"/>
    <mergeCell ref="C13:Q13"/>
    <mergeCell ref="C21:F21"/>
    <mergeCell ref="C33:F33"/>
    <mergeCell ref="C36:H3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73"/>
  <sheetViews>
    <sheetView showGridLines="0" zoomScaleNormal="100" workbookViewId="0"/>
  </sheetViews>
  <sheetFormatPr baseColWidth="10" defaultRowHeight="12.75"/>
  <cols>
    <col min="3" max="3" width="19.85546875" customWidth="1"/>
    <col min="4" max="4" width="15.140625" customWidth="1"/>
    <col min="5" max="5" width="18.28515625" customWidth="1"/>
    <col min="6" max="6" width="17.140625" customWidth="1"/>
    <col min="7" max="7" width="15.42578125" bestFit="1" customWidth="1"/>
    <col min="8" max="8" width="9.7109375" customWidth="1"/>
    <col min="9" max="9" width="14.5703125" bestFit="1" customWidth="1"/>
    <col min="10" max="10" width="9.85546875" hidden="1" customWidth="1"/>
    <col min="11" max="11" width="10.140625" hidden="1" customWidth="1"/>
    <col min="12" max="12" width="13.140625" hidden="1" customWidth="1"/>
    <col min="13" max="13" width="14.140625" hidden="1" customWidth="1"/>
    <col min="14" max="14" width="12" hidden="1" customWidth="1"/>
    <col min="15" max="15" width="11.85546875" hidden="1" customWidth="1"/>
    <col min="16" max="20" width="11.5703125" hidden="1" customWidth="1"/>
    <col min="21" max="21" width="11.42578125" hidden="1" customWidth="1"/>
  </cols>
  <sheetData>
    <row r="2" spans="3:21" ht="45" customHeight="1"/>
    <row r="3" spans="3:21" ht="36" customHeight="1">
      <c r="C3" s="404" t="s">
        <v>119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</row>
    <row r="4" spans="3:21" ht="30" customHeight="1">
      <c r="C4" s="37"/>
      <c r="D4" s="37">
        <v>2007</v>
      </c>
      <c r="E4" s="37">
        <v>2008</v>
      </c>
      <c r="F4" s="37">
        <v>2009</v>
      </c>
      <c r="G4" s="8" t="s">
        <v>547</v>
      </c>
      <c r="H4" s="8" t="s">
        <v>548</v>
      </c>
      <c r="I4" s="8" t="s">
        <v>120</v>
      </c>
      <c r="J4" s="8" t="s">
        <v>144</v>
      </c>
      <c r="K4" s="8" t="s">
        <v>145</v>
      </c>
      <c r="L4" s="8" t="s">
        <v>94</v>
      </c>
      <c r="M4" s="58" t="s">
        <v>121</v>
      </c>
      <c r="N4" s="8" t="s">
        <v>162</v>
      </c>
      <c r="O4" s="8" t="s">
        <v>163</v>
      </c>
      <c r="P4" s="8" t="s">
        <v>274</v>
      </c>
      <c r="Q4" s="58" t="s">
        <v>121</v>
      </c>
      <c r="R4" s="8" t="s">
        <v>233</v>
      </c>
      <c r="S4" s="8" t="s">
        <v>234</v>
      </c>
      <c r="T4" s="8" t="s">
        <v>275</v>
      </c>
      <c r="U4" s="58" t="s">
        <v>122</v>
      </c>
    </row>
    <row r="5" spans="3:21" ht="15" customHeight="1">
      <c r="C5" s="39" t="s">
        <v>85</v>
      </c>
      <c r="D5" s="59">
        <v>52372.093023255802</v>
      </c>
      <c r="E5" s="59">
        <v>48000</v>
      </c>
      <c r="F5" s="59">
        <v>58465.648854961837</v>
      </c>
      <c r="G5" s="60">
        <f t="shared" ref="G5:H18" si="0">E5/D5-1</f>
        <v>-8.3481349911189828E-2</v>
      </c>
      <c r="H5" s="60">
        <f t="shared" si="0"/>
        <v>0.21803435114503822</v>
      </c>
      <c r="I5" s="60">
        <f t="shared" ref="I5:I22" si="1">F5/$F$16-1</f>
        <v>0.41303613956002461</v>
      </c>
      <c r="J5" s="59">
        <v>52941.176470588238</v>
      </c>
      <c r="K5" s="59">
        <v>57887.755102040828</v>
      </c>
      <c r="L5" s="60">
        <f t="shared" ref="L5:L22" si="2">K5/J5-1</f>
        <v>9.3435374149660078E-2</v>
      </c>
      <c r="M5" s="60">
        <f t="shared" ref="M5:M22" si="3">K5/$K$16-1</f>
        <v>0.33393976855571261</v>
      </c>
      <c r="N5" s="59">
        <v>59522.388059701494</v>
      </c>
      <c r="O5" s="59">
        <v>54648.351648351665</v>
      </c>
      <c r="P5" s="60">
        <f t="shared" ref="P5:P22" si="4">O5/N5-1</f>
        <v>-8.1885767191684722E-2</v>
      </c>
      <c r="Q5" s="60">
        <f t="shared" ref="Q5:Q22" si="5">O5/$O$16-1</f>
        <v>0.29677045083969156</v>
      </c>
      <c r="R5" s="59"/>
      <c r="S5" s="59"/>
      <c r="T5" s="60"/>
      <c r="U5" s="60"/>
    </row>
    <row r="6" spans="3:21" ht="15" customHeight="1">
      <c r="C6" s="61" t="s">
        <v>76</v>
      </c>
      <c r="D6" s="62">
        <v>57707.142857142899</v>
      </c>
      <c r="E6" s="62">
        <v>60699.02912621358</v>
      </c>
      <c r="F6" s="62">
        <v>58377.906976744198</v>
      </c>
      <c r="G6" s="63">
        <f t="shared" si="0"/>
        <v>5.184603016089806E-2</v>
      </c>
      <c r="H6" s="63">
        <f t="shared" si="0"/>
        <v>-3.8239856269249306E-2</v>
      </c>
      <c r="I6" s="63">
        <f t="shared" si="1"/>
        <v>0.41091553631174849</v>
      </c>
      <c r="J6" s="62">
        <v>59117.346938775474</v>
      </c>
      <c r="K6" s="62">
        <v>57920.245398772975</v>
      </c>
      <c r="L6" s="63">
        <f t="shared" si="2"/>
        <v>-2.0249581586302745E-2</v>
      </c>
      <c r="M6" s="63">
        <f t="shared" si="3"/>
        <v>0.33468846055157231</v>
      </c>
      <c r="N6" s="62">
        <v>58085.106382978709</v>
      </c>
      <c r="O6" s="62">
        <v>57263.736263736275</v>
      </c>
      <c r="P6" s="63">
        <f t="shared" si="4"/>
        <v>-1.4140804250693972E-2</v>
      </c>
      <c r="Q6" s="60">
        <f t="shared" si="5"/>
        <v>0.35883185588691568</v>
      </c>
      <c r="R6" s="62"/>
      <c r="S6" s="62"/>
      <c r="T6" s="63"/>
      <c r="U6" s="60"/>
    </row>
    <row r="7" spans="3:21" ht="15" customHeight="1">
      <c r="C7" s="61" t="s">
        <v>72</v>
      </c>
      <c r="D7" s="62">
        <v>59021.739130434798</v>
      </c>
      <c r="E7" s="62">
        <v>58821.862348178103</v>
      </c>
      <c r="F7" s="62">
        <v>57973.21428571429</v>
      </c>
      <c r="G7" s="63">
        <f t="shared" si="0"/>
        <v>-3.3864942850121427E-3</v>
      </c>
      <c r="H7" s="63">
        <f t="shared" si="0"/>
        <v>-1.4427425936304084E-2</v>
      </c>
      <c r="I7" s="63">
        <f t="shared" si="1"/>
        <v>0.40113465798335324</v>
      </c>
      <c r="J7" s="62">
        <v>58474.654377880186</v>
      </c>
      <c r="K7" s="62">
        <v>58994.117647058811</v>
      </c>
      <c r="L7" s="63">
        <f t="shared" si="2"/>
        <v>8.8835628821626322E-3</v>
      </c>
      <c r="M7" s="63">
        <f t="shared" si="3"/>
        <v>0.35943429662366966</v>
      </c>
      <c r="N7" s="62">
        <v>58757.352941176468</v>
      </c>
      <c r="O7" s="62">
        <v>58823.529411764699</v>
      </c>
      <c r="P7" s="63">
        <f t="shared" si="4"/>
        <v>1.1262670504317285E-3</v>
      </c>
      <c r="Q7" s="60">
        <f t="shared" si="5"/>
        <v>0.39584475019708631</v>
      </c>
      <c r="R7" s="62"/>
      <c r="S7" s="62"/>
      <c r="T7" s="63"/>
      <c r="U7" s="60"/>
    </row>
    <row r="8" spans="3:21" ht="15" customHeight="1">
      <c r="C8" s="64" t="s">
        <v>77</v>
      </c>
      <c r="D8" s="65">
        <v>54022.842639593997</v>
      </c>
      <c r="E8" s="65">
        <v>54552.631578947374</v>
      </c>
      <c r="F8" s="65">
        <v>52824.999999999956</v>
      </c>
      <c r="G8" s="60">
        <f t="shared" si="0"/>
        <v>9.8067579095715285E-3</v>
      </c>
      <c r="H8" s="60">
        <f t="shared" si="0"/>
        <v>-3.1669078630005676E-2</v>
      </c>
      <c r="I8" s="60">
        <f t="shared" si="1"/>
        <v>0.27670923925653845</v>
      </c>
      <c r="J8" s="65">
        <v>53342.022940563103</v>
      </c>
      <c r="K8" s="65">
        <v>53468.085106382947</v>
      </c>
      <c r="L8" s="60">
        <f t="shared" si="2"/>
        <v>2.3632805595001916E-3</v>
      </c>
      <c r="M8" s="60">
        <f t="shared" si="3"/>
        <v>0.23209485229132887</v>
      </c>
      <c r="N8" s="65">
        <v>52710.90909090911</v>
      </c>
      <c r="O8" s="65">
        <v>53444.444444444445</v>
      </c>
      <c r="P8" s="60">
        <f t="shared" si="4"/>
        <v>1.39161962141503E-2</v>
      </c>
      <c r="Q8" s="60">
        <f t="shared" si="5"/>
        <v>0.26820250248461974</v>
      </c>
      <c r="R8" s="65"/>
      <c r="S8" s="65"/>
      <c r="T8" s="60"/>
      <c r="U8" s="60"/>
    </row>
    <row r="9" spans="3:21" ht="15" customHeight="1">
      <c r="C9" s="39" t="s">
        <v>81</v>
      </c>
      <c r="D9" s="59">
        <v>48559.322033898301</v>
      </c>
      <c r="E9" s="59">
        <v>46936.363636363632</v>
      </c>
      <c r="F9" s="59">
        <v>49905.982905982928</v>
      </c>
      <c r="G9" s="60">
        <f t="shared" si="0"/>
        <v>-3.34221799143265E-2</v>
      </c>
      <c r="H9" s="60">
        <f t="shared" si="0"/>
        <v>6.3269052810017934E-2</v>
      </c>
      <c r="I9" s="60">
        <f t="shared" si="1"/>
        <v>0.20616052002361251</v>
      </c>
      <c r="J9" s="59">
        <v>50515.151515151527</v>
      </c>
      <c r="K9" s="59">
        <v>53092.307692307702</v>
      </c>
      <c r="L9" s="60">
        <f t="shared" si="2"/>
        <v>5.1017488809930178E-2</v>
      </c>
      <c r="M9" s="60">
        <f t="shared" si="3"/>
        <v>0.2234356041329506</v>
      </c>
      <c r="N9" s="59">
        <v>52482.758620689681</v>
      </c>
      <c r="O9" s="59">
        <v>52148.148148148168</v>
      </c>
      <c r="P9" s="60">
        <f t="shared" si="4"/>
        <v>-6.3756266121576255E-3</v>
      </c>
      <c r="Q9" s="60">
        <f t="shared" si="5"/>
        <v>0.23744222002657311</v>
      </c>
      <c r="R9" s="59"/>
      <c r="S9" s="59"/>
      <c r="T9" s="60"/>
      <c r="U9" s="60"/>
    </row>
    <row r="10" spans="3:21" ht="15" customHeight="1">
      <c r="C10" s="61" t="s">
        <v>80</v>
      </c>
      <c r="D10" s="62">
        <v>50475.903614457799</v>
      </c>
      <c r="E10" s="62">
        <v>48350.806451612902</v>
      </c>
      <c r="F10" s="62">
        <v>49246.575342465774</v>
      </c>
      <c r="G10" s="63">
        <f t="shared" si="0"/>
        <v>-4.2101220793919647E-2</v>
      </c>
      <c r="H10" s="63">
        <f t="shared" si="0"/>
        <v>1.8526451916563547E-2</v>
      </c>
      <c r="I10" s="63">
        <f t="shared" si="1"/>
        <v>0.19022352563122258</v>
      </c>
      <c r="J10" s="62">
        <v>49271.375464684053</v>
      </c>
      <c r="K10" s="62">
        <v>49286.764705882342</v>
      </c>
      <c r="L10" s="63">
        <f t="shared" si="2"/>
        <v>3.1233634241289998E-4</v>
      </c>
      <c r="M10" s="63">
        <f t="shared" si="3"/>
        <v>0.13574235844406934</v>
      </c>
      <c r="N10" s="62">
        <v>49232.142857142877</v>
      </c>
      <c r="O10" s="62">
        <v>49286.666666666664</v>
      </c>
      <c r="P10" s="63">
        <f t="shared" si="4"/>
        <v>1.1074839801712422E-3</v>
      </c>
      <c r="Q10" s="60">
        <f t="shared" si="5"/>
        <v>0.16954109366346692</v>
      </c>
      <c r="R10" s="62"/>
      <c r="S10" s="62"/>
      <c r="T10" s="63"/>
      <c r="U10" s="60"/>
    </row>
    <row r="11" spans="3:21" ht="15" customHeight="1">
      <c r="C11" s="61" t="s">
        <v>74</v>
      </c>
      <c r="D11" s="62">
        <v>49750</v>
      </c>
      <c r="E11" s="62">
        <v>51825.783972125435</v>
      </c>
      <c r="F11" s="62">
        <v>48915.441176470551</v>
      </c>
      <c r="G11" s="63">
        <f t="shared" si="0"/>
        <v>4.1724300947244997E-2</v>
      </c>
      <c r="H11" s="63">
        <f t="shared" si="0"/>
        <v>-5.6156271504165134E-2</v>
      </c>
      <c r="I11" s="63">
        <f t="shared" si="1"/>
        <v>0.18222045797084196</v>
      </c>
      <c r="J11" s="62">
        <v>49187.725631768924</v>
      </c>
      <c r="K11" s="62">
        <v>51635.416666666621</v>
      </c>
      <c r="L11" s="63">
        <f t="shared" si="2"/>
        <v>4.9762232415901719E-2</v>
      </c>
      <c r="M11" s="63">
        <f t="shared" si="3"/>
        <v>0.18986365313694376</v>
      </c>
      <c r="N11" s="62">
        <v>47822.368421052612</v>
      </c>
      <c r="O11" s="62">
        <v>51921.787709497185</v>
      </c>
      <c r="P11" s="63">
        <f t="shared" si="4"/>
        <v>8.57217955487104E-2</v>
      </c>
      <c r="Q11" s="60">
        <f t="shared" si="5"/>
        <v>0.23207083151753727</v>
      </c>
      <c r="R11" s="62"/>
      <c r="S11" s="62"/>
      <c r="T11" s="63"/>
      <c r="U11" s="60"/>
    </row>
    <row r="12" spans="3:21" ht="15" customHeight="1">
      <c r="C12" s="39" t="s">
        <v>83</v>
      </c>
      <c r="D12" s="59">
        <v>46338.2899628253</v>
      </c>
      <c r="E12" s="59">
        <v>51707.224334600782</v>
      </c>
      <c r="F12" s="59">
        <v>48010.380622837336</v>
      </c>
      <c r="G12" s="60">
        <f t="shared" si="0"/>
        <v>0.11586388656298463</v>
      </c>
      <c r="H12" s="60">
        <f t="shared" si="0"/>
        <v>-7.1495690579732707E-2</v>
      </c>
      <c r="I12" s="60">
        <f t="shared" si="1"/>
        <v>0.16034636102980704</v>
      </c>
      <c r="J12" s="59">
        <v>49505.952380952374</v>
      </c>
      <c r="K12" s="59">
        <v>48759.358288770032</v>
      </c>
      <c r="L12" s="60">
        <f t="shared" si="2"/>
        <v>-1.5080895453484899E-2</v>
      </c>
      <c r="M12" s="60">
        <f t="shared" si="3"/>
        <v>0.12358903875258265</v>
      </c>
      <c r="N12" s="59">
        <v>47620.437956204361</v>
      </c>
      <c r="O12" s="59">
        <v>46680</v>
      </c>
      <c r="P12" s="60">
        <f t="shared" si="4"/>
        <v>-1.9748620478233891E-2</v>
      </c>
      <c r="Q12" s="60">
        <f t="shared" si="5"/>
        <v>0.10768655996640009</v>
      </c>
      <c r="R12" s="59"/>
      <c r="S12" s="59"/>
      <c r="T12" s="60"/>
      <c r="U12" s="60"/>
    </row>
    <row r="13" spans="3:21" ht="15" customHeight="1">
      <c r="C13" s="64" t="s">
        <v>79</v>
      </c>
      <c r="D13" s="59">
        <v>45915.763135946603</v>
      </c>
      <c r="E13" s="59">
        <v>45174.731182795673</v>
      </c>
      <c r="F13" s="59">
        <v>45897.485493230051</v>
      </c>
      <c r="G13" s="60">
        <f t="shared" si="0"/>
        <v>-1.6138944504894615E-2</v>
      </c>
      <c r="H13" s="60">
        <f t="shared" si="0"/>
        <v>1.5999083813245329E-2</v>
      </c>
      <c r="I13" s="60">
        <f t="shared" si="1"/>
        <v>0.10928052603596394</v>
      </c>
      <c r="J13" s="59">
        <v>47494.905385735088</v>
      </c>
      <c r="K13" s="59">
        <v>46445.224719101025</v>
      </c>
      <c r="L13" s="60">
        <f t="shared" si="2"/>
        <v>-2.210091078419818E-2</v>
      </c>
      <c r="M13" s="60">
        <f t="shared" si="3"/>
        <v>7.026317056353526E-2</v>
      </c>
      <c r="N13" s="59">
        <v>46709.864603481619</v>
      </c>
      <c r="O13" s="59">
        <v>45595.864661654101</v>
      </c>
      <c r="P13" s="60">
        <f t="shared" si="4"/>
        <v>-2.384935069463856E-2</v>
      </c>
      <c r="Q13" s="60">
        <f t="shared" si="5"/>
        <v>8.196072141733457E-2</v>
      </c>
      <c r="R13" s="59"/>
      <c r="S13" s="59"/>
      <c r="T13" s="60"/>
      <c r="U13" s="60"/>
    </row>
    <row r="14" spans="3:21" ht="15" customHeight="1">
      <c r="C14" s="39" t="s">
        <v>73</v>
      </c>
      <c r="D14" s="59">
        <v>43044.117647058803</v>
      </c>
      <c r="E14" s="59">
        <v>42918.03278688524</v>
      </c>
      <c r="F14" s="59">
        <v>45673.728813559312</v>
      </c>
      <c r="G14" s="60">
        <f t="shared" si="0"/>
        <v>-2.9292007146574095E-3</v>
      </c>
      <c r="H14" s="60">
        <f t="shared" si="0"/>
        <v>6.4208348979036822E-2</v>
      </c>
      <c r="I14" s="60">
        <f t="shared" si="1"/>
        <v>0.10387262787636153</v>
      </c>
      <c r="J14" s="59">
        <v>43947.368421052677</v>
      </c>
      <c r="K14" s="59">
        <v>45342.281879194627</v>
      </c>
      <c r="L14" s="60">
        <f t="shared" si="2"/>
        <v>3.1740545754128213E-2</v>
      </c>
      <c r="M14" s="60">
        <f t="shared" si="3"/>
        <v>4.4847444664310565E-2</v>
      </c>
      <c r="N14" s="59">
        <v>45834.862385321125</v>
      </c>
      <c r="O14" s="59">
        <v>44239.316239316242</v>
      </c>
      <c r="P14" s="60">
        <f t="shared" si="4"/>
        <v>-3.4810754586575676E-2</v>
      </c>
      <c r="Q14" s="60">
        <f t="shared" si="5"/>
        <v>4.9770694524291059E-2</v>
      </c>
      <c r="R14" s="59"/>
      <c r="S14" s="59"/>
      <c r="T14" s="60"/>
      <c r="U14" s="60"/>
    </row>
    <row r="15" spans="3:21" ht="15" customHeight="1">
      <c r="C15" s="39" t="s">
        <v>78</v>
      </c>
      <c r="D15" s="59">
        <v>42281.690140845101</v>
      </c>
      <c r="E15" s="59">
        <v>40359.605911330058</v>
      </c>
      <c r="F15" s="59">
        <v>43924.882629107982</v>
      </c>
      <c r="G15" s="60">
        <f t="shared" si="0"/>
        <v>-4.5459020751355106E-2</v>
      </c>
      <c r="H15" s="60">
        <f t="shared" si="0"/>
        <v>8.8337748530320725E-2</v>
      </c>
      <c r="I15" s="60">
        <f t="shared" si="1"/>
        <v>6.1605366509062787E-2</v>
      </c>
      <c r="J15" s="59">
        <v>44884.057971014459</v>
      </c>
      <c r="K15" s="59">
        <v>45671.641791044771</v>
      </c>
      <c r="L15" s="60">
        <f t="shared" si="2"/>
        <v>1.7547072516012729E-2</v>
      </c>
      <c r="M15" s="60">
        <f t="shared" si="3"/>
        <v>5.2437068476988369E-2</v>
      </c>
      <c r="N15" s="59">
        <v>45816.666666666664</v>
      </c>
      <c r="O15" s="59">
        <v>44455.284552845536</v>
      </c>
      <c r="P15" s="60">
        <f t="shared" si="4"/>
        <v>-2.9713687460628524E-2</v>
      </c>
      <c r="Q15" s="60">
        <f t="shared" si="5"/>
        <v>5.4895484547320406E-2</v>
      </c>
      <c r="R15" s="59"/>
      <c r="S15" s="59"/>
      <c r="T15" s="60"/>
      <c r="U15" s="60"/>
    </row>
    <row r="16" spans="3:21" ht="15" customHeight="1">
      <c r="C16" s="66" t="s">
        <v>82</v>
      </c>
      <c r="D16" s="67">
        <v>44169.022501949403</v>
      </c>
      <c r="E16" s="67">
        <v>41812.235339336708</v>
      </c>
      <c r="F16" s="67">
        <v>41375.904846401325</v>
      </c>
      <c r="G16" s="68">
        <f t="shared" si="0"/>
        <v>-5.3358372658318998E-2</v>
      </c>
      <c r="H16" s="68">
        <f t="shared" si="0"/>
        <v>-1.0435473956229457E-2</v>
      </c>
      <c r="I16" s="68">
        <f t="shared" si="1"/>
        <v>0</v>
      </c>
      <c r="J16" s="69">
        <v>43376.954298150245</v>
      </c>
      <c r="K16" s="69">
        <v>43396.078643578665</v>
      </c>
      <c r="L16" s="70">
        <f t="shared" si="2"/>
        <v>4.4088723465840474E-4</v>
      </c>
      <c r="M16" s="70">
        <f t="shared" si="3"/>
        <v>0</v>
      </c>
      <c r="N16" s="69">
        <v>41928.26442307698</v>
      </c>
      <c r="O16" s="69">
        <v>42141.885337505555</v>
      </c>
      <c r="P16" s="70">
        <f t="shared" si="4"/>
        <v>5.0949143106195915E-3</v>
      </c>
      <c r="Q16" s="70">
        <f t="shared" si="5"/>
        <v>0</v>
      </c>
      <c r="R16" s="69"/>
      <c r="S16" s="69"/>
      <c r="T16" s="70"/>
      <c r="U16" s="70"/>
    </row>
    <row r="17" spans="3:21" ht="15" customHeight="1">
      <c r="C17" s="64" t="s">
        <v>75</v>
      </c>
      <c r="D17" s="65">
        <v>49749.393392559599</v>
      </c>
      <c r="E17" s="65">
        <v>42428.764635244661</v>
      </c>
      <c r="F17" s="65">
        <v>38872.484384568292</v>
      </c>
      <c r="G17" s="60">
        <f t="shared" si="0"/>
        <v>-0.14715011094808228</v>
      </c>
      <c r="H17" s="60">
        <f t="shared" si="0"/>
        <v>-8.3817671366331559E-2</v>
      </c>
      <c r="I17" s="60">
        <f t="shared" si="1"/>
        <v>-6.0504307304611538E-2</v>
      </c>
      <c r="J17" s="65">
        <v>37433.901408450693</v>
      </c>
      <c r="K17" s="65">
        <v>39265.935483870962</v>
      </c>
      <c r="L17" s="60">
        <f t="shared" si="2"/>
        <v>4.8940505971592163E-2</v>
      </c>
      <c r="M17" s="60">
        <f t="shared" si="3"/>
        <v>-9.517318819586118E-2</v>
      </c>
      <c r="N17" s="65">
        <v>37984.931568754</v>
      </c>
      <c r="O17" s="65">
        <v>40153.765703517573</v>
      </c>
      <c r="P17" s="60">
        <f t="shared" si="4"/>
        <v>5.7097223693503674E-2</v>
      </c>
      <c r="Q17" s="60">
        <f t="shared" si="5"/>
        <v>-4.7176808015719884E-2</v>
      </c>
      <c r="R17" s="65"/>
      <c r="S17" s="65"/>
      <c r="T17" s="60"/>
      <c r="U17" s="60"/>
    </row>
    <row r="18" spans="3:21" ht="15" customHeight="1">
      <c r="C18" s="39" t="s">
        <v>84</v>
      </c>
      <c r="D18" s="59">
        <v>29502.0746887967</v>
      </c>
      <c r="E18" s="59">
        <v>34896.551724137913</v>
      </c>
      <c r="F18" s="59">
        <v>37031.57894736842</v>
      </c>
      <c r="G18" s="60">
        <f t="shared" si="0"/>
        <v>0.18285076870847128</v>
      </c>
      <c r="H18" s="60">
        <f t="shared" si="0"/>
        <v>6.1181610151862298E-2</v>
      </c>
      <c r="I18" s="60">
        <f t="shared" si="1"/>
        <v>-0.10499651705890733</v>
      </c>
      <c r="J18" s="59">
        <v>40215.686274509797</v>
      </c>
      <c r="K18" s="59">
        <v>38545.454545454551</v>
      </c>
      <c r="L18" s="60">
        <f t="shared" si="2"/>
        <v>-4.1531846992597488E-2</v>
      </c>
      <c r="M18" s="60">
        <f t="shared" si="3"/>
        <v>-0.11177563157176784</v>
      </c>
      <c r="N18" s="59">
        <v>40530.612244897951</v>
      </c>
      <c r="O18" s="59">
        <v>38378.947368421039</v>
      </c>
      <c r="P18" s="60">
        <f t="shared" si="4"/>
        <v>-5.3087401282662983E-2</v>
      </c>
      <c r="Q18" s="60">
        <f t="shared" si="5"/>
        <v>-8.9292112560886427E-2</v>
      </c>
      <c r="R18" s="59"/>
      <c r="S18" s="59"/>
      <c r="T18" s="60"/>
      <c r="U18" s="60"/>
    </row>
    <row r="19" spans="3:21" ht="15" customHeight="1">
      <c r="C19" s="71" t="s">
        <v>87</v>
      </c>
      <c r="D19" s="72" t="s">
        <v>89</v>
      </c>
      <c r="E19" s="73">
        <v>33654.51745379877</v>
      </c>
      <c r="F19" s="73">
        <v>36194.849368318799</v>
      </c>
      <c r="G19" s="63" t="s">
        <v>89</v>
      </c>
      <c r="H19" s="63">
        <f>F19/E19-1</f>
        <v>7.5482642649903342E-2</v>
      </c>
      <c r="I19" s="63">
        <f t="shared" si="1"/>
        <v>-0.12521914619912289</v>
      </c>
      <c r="J19" s="73">
        <v>37137.299771167018</v>
      </c>
      <c r="K19" s="73">
        <v>38689.979123173267</v>
      </c>
      <c r="L19" s="63">
        <f t="shared" si="2"/>
        <v>4.1809161182249754E-2</v>
      </c>
      <c r="M19" s="63">
        <f t="shared" si="3"/>
        <v>-0.10844527126650327</v>
      </c>
      <c r="N19" s="73">
        <v>37278.538812785424</v>
      </c>
      <c r="O19" s="73">
        <v>36210.30927835052</v>
      </c>
      <c r="P19" s="63">
        <f t="shared" si="4"/>
        <v>-2.8655348853655505E-2</v>
      </c>
      <c r="Q19" s="60">
        <f t="shared" si="5"/>
        <v>-0.14075250814362672</v>
      </c>
      <c r="R19" s="73"/>
      <c r="S19" s="73"/>
      <c r="T19" s="63"/>
      <c r="U19" s="60"/>
    </row>
    <row r="20" spans="3:21" ht="15" customHeight="1">
      <c r="C20" s="64" t="s">
        <v>90</v>
      </c>
      <c r="D20" s="65">
        <v>31310.381925766502</v>
      </c>
      <c r="E20" s="65">
        <v>33218.988549618385</v>
      </c>
      <c r="F20" s="65">
        <v>35852.339845524766</v>
      </c>
      <c r="G20" s="60">
        <f>E20/D20-1</f>
        <v>6.0957628315648771E-2</v>
      </c>
      <c r="H20" s="60">
        <f>F20/E20-1</f>
        <v>7.9272470682633989E-2</v>
      </c>
      <c r="I20" s="60">
        <f t="shared" si="1"/>
        <v>-0.13349714094184872</v>
      </c>
      <c r="J20" s="65">
        <v>36416.751787538225</v>
      </c>
      <c r="K20" s="65">
        <v>38311.944718657433</v>
      </c>
      <c r="L20" s="60">
        <f t="shared" si="2"/>
        <v>5.2041789508743053E-2</v>
      </c>
      <c r="M20" s="60">
        <f t="shared" si="3"/>
        <v>-0.11715652851213398</v>
      </c>
      <c r="N20" s="65">
        <v>37027.139874739041</v>
      </c>
      <c r="O20" s="65">
        <v>35963.546798029529</v>
      </c>
      <c r="P20" s="60">
        <f t="shared" si="4"/>
        <v>-2.8724688979694157E-2</v>
      </c>
      <c r="Q20" s="60">
        <f t="shared" si="5"/>
        <v>-0.14660802405955509</v>
      </c>
      <c r="R20" s="65"/>
      <c r="S20" s="65"/>
      <c r="T20" s="60"/>
      <c r="U20" s="60"/>
    </row>
    <row r="21" spans="3:21">
      <c r="C21" s="39" t="s">
        <v>86</v>
      </c>
      <c r="D21" s="59">
        <v>27944.881889763801</v>
      </c>
      <c r="E21" s="59">
        <v>31467.032967032988</v>
      </c>
      <c r="F21" s="59">
        <v>34425.675675675695</v>
      </c>
      <c r="G21" s="60">
        <f>E21/D21-1</f>
        <v>0.12603921860050327</v>
      </c>
      <c r="H21" s="60">
        <f>F21/E21-1</f>
        <v>9.4023567831844179E-2</v>
      </c>
      <c r="I21" s="60">
        <f t="shared" si="1"/>
        <v>-0.16797769611388036</v>
      </c>
      <c r="J21" s="59">
        <v>29271.739130434791</v>
      </c>
      <c r="K21" s="59">
        <v>34181.818181818184</v>
      </c>
      <c r="L21" s="60">
        <f t="shared" si="2"/>
        <v>0.16774128211187223</v>
      </c>
      <c r="M21" s="60">
        <f t="shared" si="3"/>
        <v>-0.2123293336579829</v>
      </c>
      <c r="N21" s="59">
        <v>33289.473684210534</v>
      </c>
      <c r="O21" s="59">
        <v>34402.597402597399</v>
      </c>
      <c r="P21" s="60">
        <f t="shared" si="4"/>
        <v>3.3437708536522504E-2</v>
      </c>
      <c r="Q21" s="60">
        <f t="shared" si="5"/>
        <v>-0.18364835538148838</v>
      </c>
      <c r="R21" s="59"/>
      <c r="S21" s="59"/>
      <c r="T21" s="60"/>
      <c r="U21" s="60"/>
    </row>
    <row r="22" spans="3:21">
      <c r="C22" s="71" t="s">
        <v>91</v>
      </c>
      <c r="D22" s="72" t="s">
        <v>89</v>
      </c>
      <c r="E22" s="73">
        <v>27486.48648648649</v>
      </c>
      <c r="F22" s="73">
        <v>30923.076923076947</v>
      </c>
      <c r="G22" s="63" t="s">
        <v>89</v>
      </c>
      <c r="H22" s="63">
        <f>F22/E22-1</f>
        <v>0.12502836396641781</v>
      </c>
      <c r="I22" s="63">
        <f t="shared" si="1"/>
        <v>-0.25263079954693757</v>
      </c>
      <c r="J22" s="73">
        <v>30419.047619047633</v>
      </c>
      <c r="K22" s="73">
        <v>31727.272727272728</v>
      </c>
      <c r="L22" s="63">
        <f t="shared" si="2"/>
        <v>4.3006774065007747E-2</v>
      </c>
      <c r="M22" s="63">
        <f t="shared" si="3"/>
        <v>-0.26889079108147884</v>
      </c>
      <c r="N22" s="73">
        <v>34341.46341463417</v>
      </c>
      <c r="O22" s="73">
        <v>30644.444444444445</v>
      </c>
      <c r="P22" s="63">
        <f t="shared" si="4"/>
        <v>-0.10765467171717236</v>
      </c>
      <c r="Q22" s="60">
        <f t="shared" si="5"/>
        <v>-0.27282692269177111</v>
      </c>
      <c r="R22" s="73"/>
      <c r="S22" s="73"/>
      <c r="T22" s="63"/>
      <c r="U22" s="60"/>
    </row>
    <row r="23" spans="3:21" ht="12.75" customHeight="1">
      <c r="C23" s="406" t="s">
        <v>65</v>
      </c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</row>
    <row r="24" spans="3:2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410" t="s">
        <v>92</v>
      </c>
    </row>
    <row r="25" spans="3:2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410"/>
    </row>
    <row r="26" spans="3:21">
      <c r="C26" s="14"/>
      <c r="D26" s="14"/>
      <c r="E26" s="14"/>
      <c r="F26" s="14"/>
      <c r="G26" s="14" t="s">
        <v>123</v>
      </c>
      <c r="H26" s="14"/>
      <c r="I26" s="14"/>
      <c r="J26" s="14"/>
      <c r="K26" s="14"/>
      <c r="L26" s="14"/>
      <c r="M26" s="14"/>
    </row>
    <row r="27" spans="3:21" ht="15.75" customHeight="1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3:21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3:21" ht="36" hidden="1" customHeight="1">
      <c r="C29" s="404" t="s">
        <v>119</v>
      </c>
      <c r="D29" s="404"/>
      <c r="E29" s="404"/>
      <c r="F29" s="404"/>
      <c r="G29" s="404"/>
    </row>
    <row r="30" spans="3:21" ht="38.25" hidden="1">
      <c r="C30" s="37"/>
      <c r="D30" s="7" t="s">
        <v>233</v>
      </c>
      <c r="E30" s="8" t="s">
        <v>103</v>
      </c>
      <c r="F30" s="8" t="s">
        <v>275</v>
      </c>
      <c r="G30" s="8" t="s">
        <v>122</v>
      </c>
    </row>
    <row r="31" spans="3:21" hidden="1">
      <c r="C31" s="61" t="s">
        <v>80</v>
      </c>
      <c r="D31" s="74" t="s">
        <v>89</v>
      </c>
      <c r="E31" s="75" t="s">
        <v>89</v>
      </c>
      <c r="F31" s="60" t="str">
        <f t="shared" ref="F31:F48" si="6">IFERROR(E31/D31-1,"-")</f>
        <v>-</v>
      </c>
      <c r="G31" s="76" t="s">
        <v>89</v>
      </c>
    </row>
    <row r="32" spans="3:21" hidden="1">
      <c r="C32" s="61" t="s">
        <v>76</v>
      </c>
      <c r="D32" s="74" t="s">
        <v>89</v>
      </c>
      <c r="E32" s="62">
        <v>87000</v>
      </c>
      <c r="F32" s="60" t="str">
        <f t="shared" si="6"/>
        <v>-</v>
      </c>
      <c r="G32" s="77">
        <f t="shared" ref="G32:G48" si="7">E32/$E$42-1</f>
        <v>0.9682054417609296</v>
      </c>
    </row>
    <row r="33" spans="3:7" hidden="1">
      <c r="C33" s="61" t="s">
        <v>72</v>
      </c>
      <c r="D33" s="74" t="s">
        <v>89</v>
      </c>
      <c r="E33" s="62">
        <v>72000</v>
      </c>
      <c r="F33" s="60" t="str">
        <f t="shared" si="6"/>
        <v>-</v>
      </c>
      <c r="G33" s="77">
        <f t="shared" si="7"/>
        <v>0.62885967594007952</v>
      </c>
    </row>
    <row r="34" spans="3:7" hidden="1">
      <c r="C34" s="64" t="s">
        <v>77</v>
      </c>
      <c r="D34" s="74" t="s">
        <v>89</v>
      </c>
      <c r="E34" s="65">
        <v>71819.999999999985</v>
      </c>
      <c r="F34" s="60" t="str">
        <f t="shared" si="6"/>
        <v>-</v>
      </c>
      <c r="G34" s="77">
        <f t="shared" si="7"/>
        <v>0.62478752675022897</v>
      </c>
    </row>
    <row r="35" spans="3:7" hidden="1">
      <c r="C35" s="39" t="s">
        <v>85</v>
      </c>
      <c r="D35" s="74" t="s">
        <v>89</v>
      </c>
      <c r="E35" s="59">
        <v>61120</v>
      </c>
      <c r="F35" s="60" t="str">
        <f t="shared" si="6"/>
        <v>-</v>
      </c>
      <c r="G35" s="77">
        <f t="shared" si="7"/>
        <v>0.38272088046468977</v>
      </c>
    </row>
    <row r="36" spans="3:7" hidden="1">
      <c r="C36" s="64" t="s">
        <v>75</v>
      </c>
      <c r="D36" s="74" t="s">
        <v>89</v>
      </c>
      <c r="E36" s="65">
        <v>54885.975786924966</v>
      </c>
      <c r="F36" s="60" t="str">
        <f t="shared" si="6"/>
        <v>-</v>
      </c>
      <c r="G36" s="77">
        <f t="shared" si="7"/>
        <v>0.24168823241591197</v>
      </c>
    </row>
    <row r="37" spans="3:7" hidden="1">
      <c r="C37" s="39" t="s">
        <v>81</v>
      </c>
      <c r="D37" s="74" t="s">
        <v>89</v>
      </c>
      <c r="E37" s="59">
        <v>53541.666666666664</v>
      </c>
      <c r="F37" s="60" t="str">
        <f t="shared" si="6"/>
        <v>-</v>
      </c>
      <c r="G37" s="77">
        <f t="shared" si="7"/>
        <v>0.2112758585549781</v>
      </c>
    </row>
    <row r="38" spans="3:7" hidden="1">
      <c r="C38" s="61" t="s">
        <v>74</v>
      </c>
      <c r="D38" s="74" t="s">
        <v>89</v>
      </c>
      <c r="E38" s="62">
        <v>52071.428571428572</v>
      </c>
      <c r="F38" s="60" t="str">
        <f t="shared" si="6"/>
        <v>-</v>
      </c>
      <c r="G38" s="77">
        <f t="shared" si="7"/>
        <v>0.17801458706380768</v>
      </c>
    </row>
    <row r="39" spans="3:7" hidden="1">
      <c r="C39" s="64" t="s">
        <v>79</v>
      </c>
      <c r="D39" s="74" t="s">
        <v>89</v>
      </c>
      <c r="E39" s="59">
        <v>50249.999999999985</v>
      </c>
      <c r="F39" s="60" t="str">
        <f t="shared" si="6"/>
        <v>-</v>
      </c>
      <c r="G39" s="77">
        <f t="shared" si="7"/>
        <v>0.13680831549984696</v>
      </c>
    </row>
    <row r="40" spans="3:7" hidden="1">
      <c r="C40" s="66" t="s">
        <v>82</v>
      </c>
      <c r="D40" s="78" t="s">
        <v>89</v>
      </c>
      <c r="E40" s="67">
        <v>46737.28546099292</v>
      </c>
      <c r="F40" s="68" t="str">
        <f t="shared" si="6"/>
        <v>-</v>
      </c>
      <c r="G40" s="79">
        <f t="shared" si="7"/>
        <v>5.733999514322119E-2</v>
      </c>
    </row>
    <row r="41" spans="3:7" hidden="1">
      <c r="C41" s="39" t="s">
        <v>83</v>
      </c>
      <c r="D41" s="74" t="s">
        <v>89</v>
      </c>
      <c r="E41" s="59">
        <v>46086.95652173915</v>
      </c>
      <c r="F41" s="60" t="str">
        <f t="shared" si="6"/>
        <v>-</v>
      </c>
      <c r="G41" s="77">
        <f t="shared" si="7"/>
        <v>4.2627570348118926E-2</v>
      </c>
    </row>
    <row r="42" spans="3:7" hidden="1">
      <c r="C42" s="39" t="s">
        <v>73</v>
      </c>
      <c r="D42" s="74" t="s">
        <v>89</v>
      </c>
      <c r="E42" s="59">
        <v>44202.7027027027</v>
      </c>
      <c r="F42" s="60" t="str">
        <f t="shared" si="6"/>
        <v>-</v>
      </c>
      <c r="G42" s="77">
        <f t="shared" si="7"/>
        <v>0</v>
      </c>
    </row>
    <row r="43" spans="3:7" hidden="1">
      <c r="C43" s="39" t="s">
        <v>78</v>
      </c>
      <c r="D43" s="74" t="s">
        <v>89</v>
      </c>
      <c r="E43" s="59">
        <v>43074.074074074066</v>
      </c>
      <c r="F43" s="60" t="str">
        <f t="shared" si="6"/>
        <v>-</v>
      </c>
      <c r="G43" s="77">
        <f t="shared" si="7"/>
        <v>-2.5533023087287998E-2</v>
      </c>
    </row>
    <row r="44" spans="3:7" hidden="1">
      <c r="C44" s="71" t="s">
        <v>87</v>
      </c>
      <c r="D44" s="74" t="s">
        <v>89</v>
      </c>
      <c r="E44" s="73">
        <v>39508.165829145721</v>
      </c>
      <c r="F44" s="60" t="str">
        <f t="shared" si="6"/>
        <v>-</v>
      </c>
      <c r="G44" s="77">
        <f t="shared" si="7"/>
        <v>-0.10620474736876073</v>
      </c>
    </row>
    <row r="45" spans="3:7" hidden="1">
      <c r="C45" s="64" t="s">
        <v>90</v>
      </c>
      <c r="D45" s="74" t="s">
        <v>89</v>
      </c>
      <c r="E45" s="65">
        <v>39188.256658595623</v>
      </c>
      <c r="F45" s="60" t="str">
        <f t="shared" si="6"/>
        <v>-</v>
      </c>
      <c r="G45" s="77">
        <f t="shared" si="7"/>
        <v>-0.11344206886698982</v>
      </c>
    </row>
    <row r="46" spans="3:7" hidden="1">
      <c r="C46" s="39" t="s">
        <v>84</v>
      </c>
      <c r="D46" s="74" t="s">
        <v>89</v>
      </c>
      <c r="E46" s="59">
        <v>32967.2131147541</v>
      </c>
      <c r="F46" s="60" t="str">
        <f t="shared" si="6"/>
        <v>-</v>
      </c>
      <c r="G46" s="77">
        <f t="shared" si="7"/>
        <v>-0.25418105457297357</v>
      </c>
    </row>
    <row r="47" spans="3:7" hidden="1">
      <c r="C47" s="71" t="s">
        <v>91</v>
      </c>
      <c r="D47" s="74" t="s">
        <v>89</v>
      </c>
      <c r="E47" s="73">
        <v>30700.000000000004</v>
      </c>
      <c r="F47" s="60" t="str">
        <f t="shared" si="6"/>
        <v>-</v>
      </c>
      <c r="G47" s="77">
        <f t="shared" si="7"/>
        <v>-0.30547233261999374</v>
      </c>
    </row>
    <row r="48" spans="3:7" hidden="1">
      <c r="C48" s="39" t="s">
        <v>86</v>
      </c>
      <c r="D48" s="74" t="s">
        <v>89</v>
      </c>
      <c r="E48" s="59">
        <v>28296.296296296296</v>
      </c>
      <c r="F48" s="60" t="str">
        <f t="shared" si="6"/>
        <v>-</v>
      </c>
      <c r="G48" s="77">
        <f t="shared" si="7"/>
        <v>-0.35985144422931026</v>
      </c>
    </row>
    <row r="49" spans="3:7" ht="54.75" hidden="1" customHeight="1">
      <c r="C49" s="409" t="s">
        <v>104</v>
      </c>
      <c r="D49" s="409"/>
      <c r="E49" s="409"/>
      <c r="F49" s="409"/>
      <c r="G49" s="409"/>
    </row>
    <row r="50" spans="3:7" hidden="1"/>
    <row r="51" spans="3:7" hidden="1"/>
    <row r="53" spans="3:7" ht="36" customHeight="1">
      <c r="C53" s="404" t="s">
        <v>119</v>
      </c>
      <c r="D53" s="404"/>
      <c r="E53" s="404"/>
      <c r="F53" s="404"/>
      <c r="G53" s="404"/>
    </row>
    <row r="54" spans="3:7" ht="30" customHeight="1">
      <c r="C54" s="37"/>
      <c r="D54" s="7" t="s">
        <v>105</v>
      </c>
      <c r="E54" s="8" t="s">
        <v>124</v>
      </c>
      <c r="F54" s="7" t="s">
        <v>1</v>
      </c>
      <c r="G54" s="8" t="s">
        <v>125</v>
      </c>
    </row>
    <row r="55" spans="3:7" ht="15" customHeight="1">
      <c r="C55" s="80" t="s">
        <v>76</v>
      </c>
      <c r="D55" s="81">
        <v>77866.071428571406</v>
      </c>
      <c r="E55" s="82">
        <f>D55/$D$65-1</f>
        <v>0.57492578468923483</v>
      </c>
      <c r="F55" s="81">
        <v>75035.294117647034</v>
      </c>
      <c r="G55" s="82">
        <f>F55/$F$65-1</f>
        <v>0.45005535126452467</v>
      </c>
    </row>
    <row r="56" spans="3:7" ht="15" customHeight="1">
      <c r="C56" s="80" t="s">
        <v>72</v>
      </c>
      <c r="D56" s="81">
        <v>74875.000000000015</v>
      </c>
      <c r="E56" s="82">
        <f t="shared" ref="E56:E72" si="8">D56/$D$65-1</f>
        <v>0.51442811952802781</v>
      </c>
      <c r="F56" s="81">
        <v>73904.761904761879</v>
      </c>
      <c r="G56" s="82">
        <f t="shared" ref="G56:G72" si="9">F56/$F$65-1</f>
        <v>0.42820784197775175</v>
      </c>
    </row>
    <row r="57" spans="3:7" ht="15" customHeight="1">
      <c r="C57" s="64" t="s">
        <v>77</v>
      </c>
      <c r="D57" s="83">
        <v>64147.147147147232</v>
      </c>
      <c r="E57" s="82">
        <f t="shared" si="8"/>
        <v>0.29744565512042542</v>
      </c>
      <c r="F57" s="83">
        <v>66550.351288056278</v>
      </c>
      <c r="G57" s="82">
        <f t="shared" si="9"/>
        <v>0.28608402417235812</v>
      </c>
    </row>
    <row r="58" spans="3:7" ht="15" customHeight="1">
      <c r="C58" s="80" t="s">
        <v>74</v>
      </c>
      <c r="D58" s="81">
        <v>57737.903225806454</v>
      </c>
      <c r="E58" s="82">
        <f t="shared" si="8"/>
        <v>0.16781174234055829</v>
      </c>
      <c r="F58" s="81">
        <v>59751.851851851876</v>
      </c>
      <c r="G58" s="82">
        <f t="shared" si="9"/>
        <v>0.15470317727942162</v>
      </c>
    </row>
    <row r="59" spans="3:7" ht="15" customHeight="1">
      <c r="C59" s="39" t="s">
        <v>81</v>
      </c>
      <c r="D59" s="84">
        <v>57427.419354838705</v>
      </c>
      <c r="E59" s="82">
        <f t="shared" si="8"/>
        <v>0.16153186915386741</v>
      </c>
      <c r="F59" s="84">
        <v>57709.677419354834</v>
      </c>
      <c r="G59" s="82">
        <f t="shared" si="9"/>
        <v>0.11523820284465769</v>
      </c>
    </row>
    <row r="60" spans="3:7" ht="15" customHeight="1">
      <c r="C60" s="80" t="s">
        <v>80</v>
      </c>
      <c r="D60" s="81">
        <v>56730.337078651697</v>
      </c>
      <c r="E60" s="82">
        <f t="shared" si="8"/>
        <v>0.14743262373574129</v>
      </c>
      <c r="F60" s="81">
        <v>63126.016260162593</v>
      </c>
      <c r="G60" s="82">
        <f t="shared" si="9"/>
        <v>0.2199088276850294</v>
      </c>
    </row>
    <row r="61" spans="3:7" ht="15" customHeight="1">
      <c r="C61" s="39" t="s">
        <v>83</v>
      </c>
      <c r="D61" s="84">
        <v>54753.164556962074</v>
      </c>
      <c r="E61" s="82">
        <f t="shared" si="8"/>
        <v>0.10744216411631013</v>
      </c>
      <c r="F61" s="84">
        <v>62013.698630136991</v>
      </c>
      <c r="G61" s="82">
        <f t="shared" si="9"/>
        <v>0.19841331479751245</v>
      </c>
    </row>
    <row r="62" spans="3:7" ht="15" customHeight="1">
      <c r="C62" s="39" t="s">
        <v>85</v>
      </c>
      <c r="D62" s="84">
        <v>54639.999999999985</v>
      </c>
      <c r="E62" s="82">
        <f t="shared" si="8"/>
        <v>0.10515328816041936</v>
      </c>
      <c r="F62" s="84">
        <v>54462.962962962964</v>
      </c>
      <c r="G62" s="82">
        <f t="shared" si="9"/>
        <v>5.24955198595356E-2</v>
      </c>
    </row>
    <row r="63" spans="3:7" ht="15" customHeight="1">
      <c r="C63" s="64" t="s">
        <v>75</v>
      </c>
      <c r="D63" s="83">
        <v>53679.428061831168</v>
      </c>
      <c r="E63" s="82">
        <f t="shared" si="8"/>
        <v>8.5724678424293987E-2</v>
      </c>
      <c r="F63" s="83">
        <v>49844.729395604387</v>
      </c>
      <c r="G63" s="82">
        <f t="shared" si="9"/>
        <v>-3.6751738733708406E-2</v>
      </c>
    </row>
    <row r="64" spans="3:7" ht="15" customHeight="1">
      <c r="C64" s="64" t="s">
        <v>79</v>
      </c>
      <c r="D64" s="84">
        <v>53049.18032786886</v>
      </c>
      <c r="E64" s="82">
        <f t="shared" si="8"/>
        <v>7.2977234142740155E-2</v>
      </c>
      <c r="F64" s="84">
        <v>53088.235294117643</v>
      </c>
      <c r="G64" s="82">
        <f t="shared" si="9"/>
        <v>2.592893894342585E-2</v>
      </c>
    </row>
    <row r="65" spans="3:7" ht="15" customHeight="1">
      <c r="C65" s="66" t="s">
        <v>82</v>
      </c>
      <c r="D65" s="85">
        <v>49441.105216228316</v>
      </c>
      <c r="E65" s="56">
        <f t="shared" si="8"/>
        <v>0</v>
      </c>
      <c r="F65" s="85">
        <v>51746.503367759236</v>
      </c>
      <c r="G65" s="56">
        <f t="shared" si="9"/>
        <v>0</v>
      </c>
    </row>
    <row r="66" spans="3:7" ht="15" customHeight="1">
      <c r="C66" s="39" t="s">
        <v>73</v>
      </c>
      <c r="D66" s="84">
        <v>43602.803738317751</v>
      </c>
      <c r="E66" s="82">
        <f t="shared" si="8"/>
        <v>-0.11808598234964673</v>
      </c>
      <c r="F66" s="84">
        <v>50436.363636363625</v>
      </c>
      <c r="G66" s="82">
        <f t="shared" si="9"/>
        <v>-2.5318420494705229E-2</v>
      </c>
    </row>
    <row r="67" spans="3:7" ht="15" customHeight="1">
      <c r="C67" s="39" t="s">
        <v>78</v>
      </c>
      <c r="D67" s="84">
        <v>42519.230769230759</v>
      </c>
      <c r="E67" s="82">
        <f t="shared" si="8"/>
        <v>-0.14000242140067598</v>
      </c>
      <c r="F67" s="84">
        <v>52084.41558441559</v>
      </c>
      <c r="G67" s="82">
        <f t="shared" si="9"/>
        <v>6.530145897102102E-3</v>
      </c>
    </row>
    <row r="68" spans="3:7" ht="15" customHeight="1">
      <c r="C68" s="80" t="s">
        <v>87</v>
      </c>
      <c r="D68" s="81">
        <v>40828.096947935352</v>
      </c>
      <c r="E68" s="82">
        <f t="shared" si="8"/>
        <v>-0.17420743793295845</v>
      </c>
      <c r="F68" s="81">
        <v>39853.030303030333</v>
      </c>
      <c r="G68" s="82">
        <f t="shared" si="9"/>
        <v>-0.22984109631916028</v>
      </c>
    </row>
    <row r="69" spans="3:7" ht="15" customHeight="1">
      <c r="C69" s="64" t="s">
        <v>90</v>
      </c>
      <c r="D69" s="83">
        <v>40671.539122957787</v>
      </c>
      <c r="E69" s="82">
        <f t="shared" si="8"/>
        <v>-0.17737398981914443</v>
      </c>
      <c r="F69" s="83">
        <v>39147.058823529391</v>
      </c>
      <c r="G69" s="82">
        <f t="shared" si="9"/>
        <v>-0.24348397909490349</v>
      </c>
    </row>
    <row r="70" spans="3:7" ht="15" customHeight="1">
      <c r="C70" s="80" t="s">
        <v>91</v>
      </c>
      <c r="D70" s="81">
        <v>37112.244897959194</v>
      </c>
      <c r="E70" s="82">
        <f t="shared" si="8"/>
        <v>-0.24936457759893194</v>
      </c>
      <c r="F70" s="81">
        <v>30518.518518518518</v>
      </c>
      <c r="G70" s="82">
        <f t="shared" si="9"/>
        <v>-0.41023032413175298</v>
      </c>
    </row>
    <row r="71" spans="3:7" ht="15" customHeight="1">
      <c r="C71" s="39" t="s">
        <v>86</v>
      </c>
      <c r="D71" s="84">
        <v>35476.923076923078</v>
      </c>
      <c r="E71" s="82">
        <f t="shared" si="8"/>
        <v>-0.28244073586610885</v>
      </c>
      <c r="F71" s="84">
        <v>30309.523809523806</v>
      </c>
      <c r="G71" s="82">
        <f t="shared" si="9"/>
        <v>-0.41426914212703658</v>
      </c>
    </row>
    <row r="72" spans="3:7" ht="15" customHeight="1">
      <c r="C72" s="39" t="s">
        <v>84</v>
      </c>
      <c r="D72" s="84">
        <v>33255.102040816317</v>
      </c>
      <c r="E72" s="82">
        <f t="shared" si="8"/>
        <v>-0.32737947715010185</v>
      </c>
      <c r="F72" s="84">
        <v>39190.000000000007</v>
      </c>
      <c r="G72" s="82">
        <f t="shared" si="9"/>
        <v>-0.24265414183681022</v>
      </c>
    </row>
    <row r="73" spans="3:7" ht="36" customHeight="1">
      <c r="C73" s="409" t="s">
        <v>126</v>
      </c>
      <c r="D73" s="409"/>
      <c r="E73" s="409"/>
      <c r="F73" s="409"/>
      <c r="G73" s="409"/>
    </row>
  </sheetData>
  <mergeCells count="7">
    <mergeCell ref="C73:G73"/>
    <mergeCell ref="C3:U3"/>
    <mergeCell ref="C23:U23"/>
    <mergeCell ref="N24:N25"/>
    <mergeCell ref="C29:G29"/>
    <mergeCell ref="C49:G49"/>
    <mergeCell ref="C53:G53"/>
  </mergeCells>
  <hyperlinks>
    <hyperlink ref="N24:N25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zoomScaleNormal="100" workbookViewId="0"/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411" t="s">
        <v>66</v>
      </c>
    </row>
    <row r="43" spans="11:11">
      <c r="K43" s="411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2011-03-31T23:00:00+00:00</PublishingStartDate>
    <year xmlns="13009081-d2c6-487e-bae7-21e205a99b27">2011</year>
    <_dlc_DocId xmlns="8b099203-c902-4a5b-992f-1f849b15ff82">Q5F7QW3RQ55V-1990-19</_dlc_DocId>
    <_dlc_DocIdUrl xmlns="8b099203-c902-4a5b-992f-1f849b15ff82">
      <Url>http://cd102671/es/investigacion/El-Turista-de-Tenerife/_layouts/DocIdRedir.aspx?ID=Q5F7QW3RQ55V-1990-19</Url>
      <Description>Q5F7QW3RQ55V-1990-19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C98504-1F6C-4CF7-BF8C-72AB42338F57}"/>
</file>

<file path=customXml/itemProps2.xml><?xml version="1.0" encoding="utf-8"?>
<ds:datastoreItem xmlns:ds="http://schemas.openxmlformats.org/officeDocument/2006/customXml" ds:itemID="{2D9EE203-D4E1-48CC-AE6E-CC3E69560076}"/>
</file>

<file path=customXml/itemProps3.xml><?xml version="1.0" encoding="utf-8"?>
<ds:datastoreItem xmlns:ds="http://schemas.openxmlformats.org/officeDocument/2006/customXml" ds:itemID="{3B944654-186F-4A6A-827D-288F381B3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48</vt:i4>
      </vt:variant>
    </vt:vector>
  </HeadingPairs>
  <TitlesOfParts>
    <vt:vector size="97" baseType="lpstr">
      <vt:lpstr>Indice</vt:lpstr>
      <vt:lpstr>Edad</vt:lpstr>
      <vt:lpstr>EDAD GRAFICA 1 </vt:lpstr>
      <vt:lpstr>EDAD GRAFICA 2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GASTO origen desglose</vt:lpstr>
      <vt:lpstr>GRAFICA GASTO</vt:lpstr>
      <vt:lpstr>Evolución gasto (nacionalidad) </vt:lpstr>
      <vt:lpstr>Gasto partidas</vt:lpstr>
      <vt:lpstr>GRAFICA GASTO PARTIDA</vt:lpstr>
      <vt:lpstr>Gasto partidas QUIENES GASTAN</vt:lpstr>
      <vt:lpstr>Gasto y estimación de ingresos </vt:lpstr>
      <vt:lpstr>estimación de ingresos por merc</vt:lpstr>
      <vt:lpstr>fidelidad</vt:lpstr>
      <vt:lpstr>GRAFICA FIDELIDAD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fórmula de contratación(antigua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excursiones nacionalidad</vt:lpstr>
      <vt:lpstr>Motivación</vt:lpstr>
      <vt:lpstr>Índice satisfacción agrupad </vt:lpstr>
      <vt:lpstr>grafica indice de satisfacción</vt:lpstr>
      <vt:lpstr>IMPORTANCIA FACTORES</vt:lpstr>
      <vt:lpstr>satisfacción nacionalidad </vt:lpstr>
      <vt:lpstr>satisfacción</vt:lpstr>
      <vt:lpstr>aspectos negativos</vt:lpstr>
      <vt:lpstr>'ACOMPAÑANTES '!Área_de_impresión</vt:lpstr>
      <vt:lpstr>'actividades nacionalidad'!Área_de_impresión</vt:lpstr>
      <vt:lpstr>'Actividades realizadas '!Área_de_impresión</vt:lpstr>
      <vt:lpstr>'aspectos negativos'!Área_de_impresión</vt:lpstr>
      <vt:lpstr>Edad!Área_de_impresión</vt:lpstr>
      <vt:lpstr>'EDAD GRAFICA 1 '!Área_de_impresión</vt:lpstr>
      <vt:lpstr>'EDAD GRAFICA 2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fidelidad!Área_de_impresión</vt:lpstr>
      <vt:lpstr>'fórmde contratación(new version'!Área_de_impresión</vt:lpstr>
      <vt:lpstr>'fórmula de contratación por mer'!Área_de_impresión</vt:lpstr>
      <vt:lpstr>'fórmula de contratación(antigua'!Área_de_impresión</vt:lpstr>
      <vt:lpstr>GASTO!Área_de_impresión</vt:lpstr>
      <vt:lpstr>'GASTO origen desglose'!Área_de_impresión</vt:lpstr>
      <vt:lpstr>'Gasto partidas'!Área_de_impresión</vt:lpstr>
      <vt:lpstr>'Gasto partidas QUIENES GASTAN'!Área_de_impresión</vt:lpstr>
      <vt:lpstr>'Gasto y estimación de ingresos 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GASTO'!Área_de_impresión</vt:lpstr>
      <vt:lpstr>'GRAFICA GASTO PARTIDA'!Área_de_impresión</vt:lpstr>
      <vt:lpstr>'grafica indice de satisfacción'!Área_de_impresión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Motivación!Área_de_impresión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'Servi contrata origen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Turismo Receptivo de Tenerife (I trimestre 2011)</dc:title>
  <dc:creator>alejandro</dc:creator>
  <cp:lastModifiedBy>alejandro</cp:lastModifiedBy>
  <dcterms:created xsi:type="dcterms:W3CDTF">2011-05-05T10:14:16Z</dcterms:created>
  <dcterms:modified xsi:type="dcterms:W3CDTF">2011-08-09T11:59:48Z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47070be4-17ca-4c2a-b172-239728ea5ce4</vt:lpwstr>
  </property>
</Properties>
</file>