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30.xml" ContentType="application/vnd.openxmlformats-officedocument.drawingml.chartshapes+xml"/>
  <Override PartName="/xl/drawings/drawing33.xml" ContentType="application/vnd.openxmlformats-officedocument.drawingml.chartshapes+xml"/>
  <Override PartName="/xl/drawings/drawing39.xml" ContentType="application/vnd.openxmlformats-officedocument.drawingml.chartshapes+xml"/>
  <Override PartName="/xl/drawings/drawing27.xml" ContentType="application/vnd.openxmlformats-officedocument.drawingml.chartshapes+xml"/>
  <Override PartName="/xl/drawings/drawing40.xml" ContentType="application/vnd.openxmlformats-officedocument.drawingml.chartshapes+xml"/>
  <Override PartName="/xl/drawings/drawing36.xml" ContentType="application/vnd.openxmlformats-officedocument.drawingml.chartshapes+xml"/>
  <Override PartName="/xl/drawings/drawing19.xml" ContentType="application/vnd.openxmlformats-officedocument.drawingml.chartshapes+xml"/>
  <Override PartName="/xl/drawings/drawing41.xml" ContentType="application/vnd.openxmlformats-officedocument.drawingml.chartshapes+xml"/>
  <Override PartName="/xl/drawings/drawing6.xml" ContentType="application/vnd.openxmlformats-officedocument.drawingml.chartshapes+xml"/>
  <Override PartName="/xl/drawings/drawing9.xml" ContentType="application/vnd.openxmlformats-officedocument.drawingml.chartshapes+xml"/>
  <Override PartName="/xl/drawings/drawing13.xml" ContentType="application/vnd.openxmlformats-officedocument.drawingml.chartshapes+xml"/>
  <Override PartName="/xl/drawings/drawing16.xml" ContentType="application/vnd.openxmlformats-officedocument.drawingml.chartshapes+xml"/>
  <Override PartName="/xl/drawings/drawing20.xml" ContentType="application/vnd.openxmlformats-officedocument.drawingml.chartshapes+xml"/>
  <Override PartName="/xl/drawings/drawing43.xml" ContentType="application/vnd.openxmlformats-officedocument.drawingml.chartshapes+xml"/>
  <Override PartName="/xl/drawings/drawing5.xml" ContentType="application/vnd.openxmlformats-officedocument.drawingml.chartshapes+xml"/>
  <Override PartName="/xl/drawings/drawing61.xml" ContentType="application/vnd.openxmlformats-officedocument.drawingml.chartshapes+xml"/>
  <Override PartName="/xl/drawings/drawing67.xml" ContentType="application/vnd.openxmlformats-officedocument.drawingml.chartshapes+xml"/>
  <Override PartName="/xl/drawings/drawing72.xml" ContentType="application/vnd.openxmlformats-officedocument.drawingml.chartshapes+xml"/>
  <Override PartName="/xl/drawings/drawing58.xml" ContentType="application/vnd.openxmlformats-officedocument.drawingml.chartshapes+xml"/>
  <Override PartName="/xl/drawings/drawing55.xml" ContentType="application/vnd.openxmlformats-officedocument.drawingml.chartshapes+xml"/>
  <Override PartName="/xl/drawings/drawing54.xml" ContentType="application/vnd.openxmlformats-officedocument.drawingml.chartshapes+xml"/>
  <Override PartName="/xl/drawings/drawing44.xml" ContentType="application/vnd.openxmlformats-officedocument.drawingml.chartshapes+xml"/>
  <Override PartName="/xl/drawings/drawing46.xml" ContentType="application/vnd.openxmlformats-officedocument.drawingml.chartshapes+xml"/>
  <Override PartName="/xl/drawings/drawing49.xml" ContentType="application/vnd.openxmlformats-officedocument.drawingml.chartshapes+xml"/>
  <Override PartName="/xl/drawings/drawing52.xml" ContentType="application/vnd.openxmlformats-officedocument.drawingml.chartshapes+xml"/>
  <Override PartName="/xl/drawings/drawing42.xml" ContentType="application/vnd.openxmlformats-officedocument.drawingml.chartshapes+xml"/>
  <Override PartName="/xl/workbook.xml" ContentType="application/vnd.openxmlformats-officedocument.spreadsheetml.sheet.main+xml"/>
  <Override PartName="/xl/worksheets/sheet31.xml" ContentType="application/vnd.openxmlformats-officedocument.spreadsheetml.worksheet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harts/chart28.xml" ContentType="application/vnd.openxmlformats-officedocument.drawingml.char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68.xml" ContentType="application/vnd.openxmlformats-officedocument.drawing+xml"/>
  <Override PartName="/xl/worksheets/sheet5.xml" ContentType="application/vnd.openxmlformats-officedocument.spreadsheetml.worksheet+xml"/>
  <Override PartName="/xl/charts/chart27.xml" ContentType="application/vnd.openxmlformats-officedocument.drawingml.chart+xml"/>
  <Override PartName="/xl/drawings/drawing64.xml" ContentType="application/vnd.openxmlformats-officedocument.drawing+xml"/>
  <Override PartName="/xl/worksheets/sheet1.xml" ContentType="application/vnd.openxmlformats-officedocument.spreadsheetml.worksheet+xml"/>
  <Override PartName="/xl/charts/chart26.xml" ContentType="application/vnd.openxmlformats-officedocument.drawingml.chart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worksheets/sheet2.xml" ContentType="application/vnd.openxmlformats-officedocument.spreadsheetml.worksheet+xml"/>
  <Override PartName="/xl/drawings/drawing63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worksheets/sheet24.xml" ContentType="application/vnd.openxmlformats-officedocument.spreadsheetml.worksheet+xml"/>
  <Override PartName="/xl/charts/chart8.xml" ContentType="application/vnd.openxmlformats-officedocument.drawingml.chart+xml"/>
  <Override PartName="/xl/worksheets/sheet23.xml" ContentType="application/vnd.openxmlformats-officedocument.spreadsheetml.worksheet+xml"/>
  <Override PartName="/xl/worksheets/sheet25.xml" ContentType="application/vnd.openxmlformats-officedocument.spreadsheetml.workshee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worksheets/sheet26.xml" ContentType="application/vnd.openxmlformats-officedocument.spreadsheetml.workshee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worksheets/sheet22.xml" ContentType="application/vnd.openxmlformats-officedocument.spreadsheetml.worksheet+xml"/>
  <Override PartName="/xl/charts/chart9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11.xml" ContentType="application/vnd.openxmlformats-officedocument.drawing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worksheets/sheet27.xml" ContentType="application/vnd.openxmlformats-officedocument.spreadsheetml.worksheet+xml"/>
  <Override PartName="/xl/drawings/drawing10.xml" ContentType="application/vnd.openxmlformats-officedocument.drawing+xml"/>
  <Override PartName="/xl/worksheets/sheet28.xml" ContentType="application/vnd.openxmlformats-officedocument.spreadsheetml.worksheet+xml"/>
  <Override PartName="/xl/charts/chart3.xml" ContentType="application/vnd.openxmlformats-officedocument.drawingml.chart+xml"/>
  <Override PartName="/xl/worksheets/sheet29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30.xml" ContentType="application/vnd.openxmlformats-officedocument.spreadsheetml.worksheet+xml"/>
  <Override PartName="/xl/charts/chart2.xml" ContentType="application/vnd.openxmlformats-officedocument.drawingml.chart+xml"/>
  <Override PartName="/xl/worksheets/sheet20.xml" ContentType="application/vnd.openxmlformats-officedocument.spreadsheetml.worksheet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harts/chart21.xml" ContentType="application/vnd.openxmlformats-officedocument.drawingml.chart+xml"/>
  <Override PartName="/xl/worksheets/sheet10.xml" ContentType="application/vnd.openxmlformats-officedocument.spreadsheetml.worksheet+xml"/>
  <Override PartName="/xl/drawings/drawing53.xml" ContentType="application/vnd.openxmlformats-officedocument.drawing+xml"/>
  <Override PartName="/xl/worksheets/sheet11.xml" ContentType="application/vnd.openxmlformats-officedocument.spreadsheetml.worksheet+xml"/>
  <Override PartName="/xl/charts/chart11.xml" ContentType="application/vnd.openxmlformats-officedocument.drawingml.chart+xml"/>
  <Override PartName="/xl/charts/chart19.xml" ContentType="application/vnd.openxmlformats-officedocument.drawingml.chart+xml"/>
  <Override PartName="/xl/worksheets/sheet12.xml" ContentType="application/vnd.openxmlformats-officedocument.spreadsheetml.worksheet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harts/chart22.xml" ContentType="application/vnd.openxmlformats-officedocument.drawingml.chart+xml"/>
  <Override PartName="/xl/worksheets/sheet9.xml" ContentType="application/vnd.openxmlformats-officedocument.spreadsheetml.worksheet+xml"/>
  <Override PartName="/xl/drawings/drawing60.xml" ContentType="application/vnd.openxmlformats-officedocument.drawing+xml"/>
  <Override PartName="/xl/charts/chart25.xml" ContentType="application/vnd.openxmlformats-officedocument.drawingml.chart+xml"/>
  <Override PartName="/xl/worksheets/sheet6.xml" ContentType="application/vnd.openxmlformats-officedocument.spreadsheetml.worksheet+xml"/>
  <Override PartName="/xl/drawings/drawing62.xml" ContentType="application/vnd.openxmlformats-officedocument.drawing+xml"/>
  <Override PartName="/xl/drawings/drawing59.xml" ContentType="application/vnd.openxmlformats-officedocument.drawing+xml"/>
  <Override PartName="/xl/worksheets/sheet7.xml" ContentType="application/vnd.openxmlformats-officedocument.spreadsheetml.workshee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worksheets/sheet8.xml" ContentType="application/vnd.openxmlformats-officedocument.spreadsheetml.worksheet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45.xml" ContentType="application/vnd.openxmlformats-officedocument.drawing+xml"/>
  <Override PartName="/xl/charts/chart20.xml" ContentType="application/vnd.openxmlformats-officedocument.drawingml.chart+xml"/>
  <Override PartName="/xl/charts/chart13.xml" ContentType="application/vnd.openxmlformats-officedocument.drawingml.chart+xml"/>
  <Override PartName="/xl/worksheets/sheet13.xml" ContentType="application/vnd.openxmlformats-officedocument.spreadsheetml.workshee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drawings/drawing35.xml" ContentType="application/vnd.openxmlformats-officedocument.drawing+xml"/>
  <Override PartName="/xl/charts/chart14.xml" ContentType="application/vnd.openxmlformats-officedocument.drawingml.chart+xml"/>
  <Override PartName="/xl/drawings/drawing38.xml" ContentType="application/vnd.openxmlformats-officedocument.drawing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charts/chart17.xml" ContentType="application/vnd.openxmlformats-officedocument.drawingml.chart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worksheets/sheet15.xml" ContentType="application/vnd.openxmlformats-officedocument.spreadsheetml.worksheet+xml"/>
  <Override PartName="/xl/charts/chart12.xml" ContentType="application/vnd.openxmlformats-officedocument.drawingml.chart+xml"/>
  <Override PartName="/xl/drawings/drawing37.xml" ContentType="application/vnd.openxmlformats-officedocument.drawing+xml"/>
  <Override PartName="/xl/charts/chart16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735" windowHeight="11700"/>
  </bookViews>
  <sheets>
    <sheet name="Indice" sheetId="1" r:id="rId1"/>
    <sheet name="Edad" sheetId="2" r:id="rId2"/>
    <sheet name="EDAD GRAFICA 1 " sheetId="3" r:id="rId3"/>
    <sheet name="edad por mercados" sheetId="4" r:id="rId4"/>
    <sheet name="GRAFICA EDAD POR MERCADOS" sheetId="5" r:id="rId5"/>
    <sheet name="renta media" sheetId="6" r:id="rId6"/>
    <sheet name="renta nacionalidades" sheetId="7" r:id="rId7"/>
    <sheet name="GRAFICO RENTA X NACIONAL" sheetId="8" r:id="rId8"/>
    <sheet name="ACOMPAÑANTES " sheetId="9" r:id="rId9"/>
    <sheet name="GRAFICA Acompañantes" sheetId="10" r:id="rId10"/>
    <sheet name="GASTO" sheetId="11" r:id="rId11"/>
    <sheet name="GRAFICA GASTO" sheetId="13" r:id="rId12"/>
    <sheet name="Evolución gasto (nacionalidad) " sheetId="14" r:id="rId13"/>
    <sheet name="Gasto partidas" sheetId="15" r:id="rId14"/>
    <sheet name="Gasto partidas QUIENES GASTAN" sheetId="16" r:id="rId15"/>
    <sheet name="Gasto y estimación de ingresos " sheetId="17" r:id="rId16"/>
    <sheet name="fidelidad" sheetId="19" r:id="rId17"/>
    <sheet name="GRAFICA FIDELIDAD" sheetId="20" r:id="rId18"/>
    <sheet name="Zonas de aloja Total y País " sheetId="21" r:id="rId19"/>
    <sheet name="GRAFICA ZONAS ALOJA PAIS" sheetId="22" r:id="rId20"/>
    <sheet name="Tipo de alojamiento" sheetId="23" r:id="rId21"/>
    <sheet name="gráfica tipo alojamiento" sheetId="24" r:id="rId22"/>
    <sheet name="estancia media nacionalidades" sheetId="25" r:id="rId23"/>
    <sheet name="GRAFICA estancia media nac" sheetId="26" r:id="rId24"/>
    <sheet name="uso coche " sheetId="27" r:id="rId25"/>
    <sheet name="fórmde contratación(new version" sheetId="28" r:id="rId26"/>
    <sheet name="fórmula de contratación por mer" sheetId="29" r:id="rId27"/>
    <sheet name="transfer" sheetId="30" r:id="rId28"/>
    <sheet name="Servi contrata origen " sheetId="31" r:id="rId29"/>
    <sheet name="escala nacionalidad" sheetId="33" r:id="rId30"/>
    <sheet name="GRAFICA ESCALA nac" sheetId="34" r:id="rId31"/>
    <sheet name="Uso de internet" sheetId="35" r:id="rId32"/>
    <sheet name="internet nacionalidad" sheetId="36" r:id="rId33"/>
    <sheet name="Actividades realizadas " sheetId="37" r:id="rId34"/>
    <sheet name="actividades nacionalidad" sheetId="39" r:id="rId35"/>
    <sheet name="Excursiones realizadas" sheetId="40" r:id="rId36"/>
    <sheet name="excursiones nacionalidad" sheetId="41" r:id="rId37"/>
    <sheet name="Motivación NUEVA" sheetId="43" r:id="rId38"/>
    <sheet name="gráfica motivación" sheetId="44" r:id="rId39"/>
    <sheet name="Índice satisfacción agrupad " sheetId="45" r:id="rId40"/>
    <sheet name="grafica indice de satisfacción" sheetId="46" r:id="rId41"/>
    <sheet name="IMPORTANCIA FACTORES" sheetId="47" r:id="rId42"/>
    <sheet name="satisfacción nacionalidad " sheetId="48" r:id="rId43"/>
    <sheet name="satisfacción" sheetId="49" r:id="rId44"/>
    <sheet name="aspectos negativos" sheetId="50" r:id="rId45"/>
  </sheets>
  <externalReferences>
    <externalReference r:id="rId46"/>
  </externalReferences>
  <definedNames>
    <definedName name="_xlnm._FilterDatabase" localSheetId="41" hidden="1">'IMPORTANCIA FACTORES'!#REF!</definedName>
    <definedName name="_xlnm._FilterDatabase" localSheetId="39" hidden="1">'Índice satisfacción agrupad '!#REF!</definedName>
    <definedName name="_xlnm.Print_Area" localSheetId="8">'ACOMPAÑANTES '!$C$4:$Z$15</definedName>
    <definedName name="_xlnm.Print_Area" localSheetId="34">'actividades nacionalidad'!$C$3:$Z$24</definedName>
    <definedName name="_xlnm.Print_Area" localSheetId="33">'Actividades realizadas '!$C$3:$Z$62</definedName>
    <definedName name="_xlnm.Print_Area" localSheetId="44">'aspectos negativos'!$A$1:$Y$38,'aspectos negativos'!$AC$9:$AK$32</definedName>
    <definedName name="_xlnm.Print_Area" localSheetId="1">Edad!$B$3:$Y$13</definedName>
    <definedName name="_xlnm.Print_Area" localSheetId="2">'EDAD GRAFICA 1 '!$A$7:$S$65</definedName>
    <definedName name="_xlnm.Print_Area" localSheetId="3">'edad por mercados'!$B$5:$V$25</definedName>
    <definedName name="_xlnm.Print_Area" localSheetId="29">'escala nacionalidad'!$C$3:$Z$24</definedName>
    <definedName name="_xlnm.Print_Area" localSheetId="22">'estancia media nacionalidades'!$C$3:$Z$24</definedName>
    <definedName name="_xlnm.Print_Area" localSheetId="12">'Evolución gasto (nacionalidad) '!$C$3:$BO$25</definedName>
    <definedName name="_xlnm.Print_Area" localSheetId="36">'excursiones nacionalidad'!$C$3:$Z$24</definedName>
    <definedName name="_xlnm.Print_Area" localSheetId="35">'Excursiones realizadas'!$C$3:$Z$62</definedName>
    <definedName name="_xlnm.Print_Area" localSheetId="16">fidelidad!$C$3:$AN$25,fidelidad!$C$34:$E$56</definedName>
    <definedName name="_xlnm.Print_Area" localSheetId="25">'fórmde contratación(new version'!$C$3:$Z$30,'fórmde contratación(new version'!$C$32:$Z$66,'fórmde contratación(new version'!$C$72:$W$135,'fórmde contratación(new version'!$C$139:$J$202</definedName>
    <definedName name="_xlnm.Print_Area" localSheetId="26">'fórmula de contratación por mer'!$C$3:$Z$23,'fórmula de contratación por mer'!$C$30:$X$72</definedName>
    <definedName name="_xlnm.Print_Area" localSheetId="10">GASTO!$C$3:$Z$14</definedName>
    <definedName name="_xlnm.Print_Area" localSheetId="13">'Gasto partidas'!$C$3:$AE$50</definedName>
    <definedName name="_xlnm.Print_Area" localSheetId="14">'Gasto partidas QUIENES GASTAN'!$C$3:$L$22</definedName>
    <definedName name="_xlnm.Print_Area" localSheetId="15">'Gasto y estimación de ingresos '!$C$3:$J$84</definedName>
    <definedName name="_xlnm.Print_Area" localSheetId="9">'GRAFICA Acompañantes'!$B$6:$G$41</definedName>
    <definedName name="_xlnm.Print_Area" localSheetId="4">'GRAFICA EDAD POR MERCADOS'!$C$4:$J$36</definedName>
    <definedName name="_xlnm.Print_Area" localSheetId="30">'GRAFICA ESCALA nac'!$C$5:$K$35</definedName>
    <definedName name="_xlnm.Print_Area" localSheetId="23">'GRAFICA estancia media nac'!$C$5:$K$35</definedName>
    <definedName name="_xlnm.Print_Area" localSheetId="17">'GRAFICA FIDELIDAD'!$C$5:$K$44</definedName>
    <definedName name="_xlnm.Print_Area" localSheetId="11">'GRAFICA GASTO'!$C$6:$P$31</definedName>
    <definedName name="_xlnm.Print_Area" localSheetId="40">'grafica indice de satisfacción'!$C$5:$L$42</definedName>
    <definedName name="_xlnm.Print_Area" localSheetId="38">'gráfica motivación'!$B$6:$K$54</definedName>
    <definedName name="_xlnm.Print_Area" localSheetId="21">'gráfica tipo alojamiento'!$C$4:$J$32</definedName>
    <definedName name="_xlnm.Print_Area" localSheetId="19">'GRAFICA ZONAS ALOJA PAIS'!$C$5:$J$36</definedName>
    <definedName name="_xlnm.Print_Area" localSheetId="7">'GRAFICO RENTA X NACIONAL'!$C$5:$J$41</definedName>
    <definedName name="_xlnm.Print_Area" localSheetId="41">'IMPORTANCIA FACTORES'!$C$4:$G$15</definedName>
    <definedName name="_xlnm.Print_Area" localSheetId="0">Indice!$C$4:$G$53</definedName>
    <definedName name="_xlnm.Print_Area" localSheetId="39">'Índice satisfacción agrupad '!$C$3:$Z$15</definedName>
    <definedName name="_xlnm.Print_Area" localSheetId="32">'internet nacionalidad'!$C$3:$Z$52</definedName>
    <definedName name="_xlnm.Print_Area" localSheetId="37">'Motivación NUEVA'!#REF!,'Motivación NUEVA'!$C$3:$E$47</definedName>
    <definedName name="_xlnm.Print_Area" localSheetId="5">'renta media'!$C$3:$N$49</definedName>
    <definedName name="_xlnm.Print_Area" localSheetId="6">'renta nacionalidades'!$C$3:$S$73</definedName>
    <definedName name="_xlnm.Print_Area" localSheetId="43">satisfacción!$C$3:$Z$51</definedName>
    <definedName name="_xlnm.Print_Area" localSheetId="42">'satisfacción nacionalidad '!$C$3:$T$22</definedName>
    <definedName name="_xlnm.Print_Area" localSheetId="28">'Servi contrata origen '!$C$4:$Z$56,'Servi contrata origen '!#REF!</definedName>
    <definedName name="_xlnm.Print_Area" localSheetId="20">'Tipo de alojamiento'!$B$3:$Y$35</definedName>
    <definedName name="_xlnm.Print_Area" localSheetId="27">transfer!$C$3:$Z$12</definedName>
    <definedName name="_xlnm.Print_Area" localSheetId="24">'uso coche '!$C$5:$Z$16</definedName>
    <definedName name="_xlnm.Print_Area" localSheetId="31">'Uso de internet'!$C$4:$Z$50</definedName>
    <definedName name="_xlnm.Print_Area" localSheetId="18">'Zonas de aloja Total y País '!$C$3:$Z$14</definedName>
  </definedNames>
  <calcPr calcId="125725" calcMode="manual"/>
  <fileRecoveryPr repairLoad="1"/>
</workbook>
</file>

<file path=xl/calcChain.xml><?xml version="1.0" encoding="utf-8"?>
<calcChain xmlns="http://schemas.openxmlformats.org/spreadsheetml/2006/main">
  <c r="J22" i="37"/>
  <c r="I22"/>
  <c r="H22"/>
  <c r="J21"/>
  <c r="I21"/>
  <c r="H21"/>
  <c r="J19"/>
  <c r="I19"/>
  <c r="H19"/>
  <c r="J17"/>
  <c r="I17"/>
  <c r="H17"/>
  <c r="J14"/>
  <c r="I14"/>
  <c r="H14"/>
  <c r="T13" i="31"/>
  <c r="S13"/>
  <c r="F29" i="28"/>
  <c r="F28"/>
  <c r="F27"/>
  <c r="F26"/>
  <c r="H83" i="17"/>
  <c r="F31" i="7"/>
  <c r="M6" i="2" l="1"/>
  <c r="H8"/>
  <c r="V8"/>
  <c r="I9"/>
  <c r="V5"/>
  <c r="I6"/>
  <c r="M7"/>
  <c r="G8"/>
  <c r="N8"/>
  <c r="H9"/>
  <c r="V9"/>
  <c r="I10"/>
  <c r="M11"/>
  <c r="G12"/>
  <c r="R12"/>
  <c r="V7" i="4"/>
  <c r="M5" i="2"/>
  <c r="W15"/>
  <c r="G6"/>
  <c r="N6"/>
  <c r="R6"/>
  <c r="Y6"/>
  <c r="H7"/>
  <c r="S7"/>
  <c r="V7"/>
  <c r="I8"/>
  <c r="M9"/>
  <c r="G10"/>
  <c r="N10"/>
  <c r="R10"/>
  <c r="Y10"/>
  <c r="H11"/>
  <c r="S11"/>
  <c r="V11"/>
  <c r="I12"/>
  <c r="H21"/>
  <c r="H25"/>
  <c r="M7" i="4"/>
  <c r="G8"/>
  <c r="N8"/>
  <c r="R8"/>
  <c r="Y8"/>
  <c r="H9"/>
  <c r="S9"/>
  <c r="V9"/>
  <c r="I10"/>
  <c r="M11"/>
  <c r="G12"/>
  <c r="N12"/>
  <c r="R12"/>
  <c r="Y12"/>
  <c r="H13"/>
  <c r="S13"/>
  <c r="V13"/>
  <c r="I14"/>
  <c r="M15"/>
  <c r="G16"/>
  <c r="N16"/>
  <c r="R16"/>
  <c r="Y16"/>
  <c r="H17"/>
  <c r="S17"/>
  <c r="V17"/>
  <c r="I18"/>
  <c r="M19"/>
  <c r="G20"/>
  <c r="N20"/>
  <c r="R20"/>
  <c r="Y20"/>
  <c r="I21"/>
  <c r="M21"/>
  <c r="G22"/>
  <c r="N22"/>
  <c r="R22"/>
  <c r="Y22"/>
  <c r="H23"/>
  <c r="S23"/>
  <c r="V23"/>
  <c r="N24"/>
  <c r="R24"/>
  <c r="Y24"/>
  <c r="G6" i="6"/>
  <c r="H7"/>
  <c r="K7"/>
  <c r="G10"/>
  <c r="H11"/>
  <c r="K11"/>
  <c r="F23"/>
  <c r="F24"/>
  <c r="F25"/>
  <c r="F26"/>
  <c r="F27"/>
  <c r="F28"/>
  <c r="F29"/>
  <c r="F30"/>
  <c r="E39"/>
  <c r="H41"/>
  <c r="E43"/>
  <c r="H45"/>
  <c r="J45" s="1"/>
  <c r="E47"/>
  <c r="L5" i="7"/>
  <c r="M5"/>
  <c r="P5"/>
  <c r="Q5"/>
  <c r="G6"/>
  <c r="L7"/>
  <c r="M7"/>
  <c r="P7"/>
  <c r="Q7"/>
  <c r="G8"/>
  <c r="L9"/>
  <c r="M9"/>
  <c r="P9"/>
  <c r="Q9"/>
  <c r="G10"/>
  <c r="L11"/>
  <c r="M11"/>
  <c r="P11"/>
  <c r="Q11"/>
  <c r="G12"/>
  <c r="L13"/>
  <c r="M13"/>
  <c r="P13"/>
  <c r="Q13"/>
  <c r="G14"/>
  <c r="L15"/>
  <c r="M15"/>
  <c r="P15"/>
  <c r="Q15"/>
  <c r="G16"/>
  <c r="L17"/>
  <c r="M17"/>
  <c r="P17"/>
  <c r="Q17"/>
  <c r="G18"/>
  <c r="L20"/>
  <c r="M20"/>
  <c r="P20"/>
  <c r="Q20"/>
  <c r="G21"/>
  <c r="F32"/>
  <c r="G32"/>
  <c r="F36"/>
  <c r="G36"/>
  <c r="F40"/>
  <c r="G40"/>
  <c r="F44"/>
  <c r="G44"/>
  <c r="F48"/>
  <c r="G48"/>
  <c r="N6" i="9"/>
  <c r="H7"/>
  <c r="O7"/>
  <c r="S7"/>
  <c r="Z7"/>
  <c r="Y17"/>
  <c r="I8"/>
  <c r="T8"/>
  <c r="W8"/>
  <c r="J9"/>
  <c r="N10"/>
  <c r="H11"/>
  <c r="O11"/>
  <c r="S11"/>
  <c r="Z11"/>
  <c r="N13"/>
  <c r="H14"/>
  <c r="O14"/>
  <c r="S14"/>
  <c r="Z14"/>
  <c r="I6" i="11"/>
  <c r="T6"/>
  <c r="W6"/>
  <c r="J7"/>
  <c r="N8"/>
  <c r="I11"/>
  <c r="T11"/>
  <c r="W11"/>
  <c r="J12"/>
  <c r="N13"/>
  <c r="U7" i="14"/>
  <c r="Y7"/>
  <c r="AC7"/>
  <c r="AO7"/>
  <c r="BA7"/>
  <c r="BM7"/>
  <c r="U8"/>
  <c r="Y8"/>
  <c r="AC8"/>
  <c r="AO8"/>
  <c r="BA8"/>
  <c r="BM8"/>
  <c r="U9"/>
  <c r="Y9"/>
  <c r="AC9"/>
  <c r="AO9"/>
  <c r="BA9"/>
  <c r="BM9"/>
  <c r="Y10"/>
  <c r="AC10"/>
  <c r="AO10"/>
  <c r="BC10"/>
  <c r="AA11"/>
  <c r="BC11"/>
  <c r="W12"/>
  <c r="AE12"/>
  <c r="BC12"/>
  <c r="W13"/>
  <c r="AE13"/>
  <c r="BC13"/>
  <c r="W14"/>
  <c r="AE14"/>
  <c r="R7" i="2"/>
  <c r="S8"/>
  <c r="N11"/>
  <c r="R11"/>
  <c r="Y11"/>
  <c r="H12"/>
  <c r="S12"/>
  <c r="V12"/>
  <c r="H22"/>
  <c r="H26"/>
  <c r="I7" i="4"/>
  <c r="M8"/>
  <c r="G9"/>
  <c r="N9"/>
  <c r="R9"/>
  <c r="Y9"/>
  <c r="H10"/>
  <c r="S10"/>
  <c r="V10"/>
  <c r="I11"/>
  <c r="M12"/>
  <c r="G13"/>
  <c r="N13"/>
  <c r="R13"/>
  <c r="Y13"/>
  <c r="H14"/>
  <c r="S14"/>
  <c r="V14"/>
  <c r="I15"/>
  <c r="M16"/>
  <c r="G17"/>
  <c r="N17"/>
  <c r="R17"/>
  <c r="Y17"/>
  <c r="H18"/>
  <c r="S18"/>
  <c r="V18"/>
  <c r="I19"/>
  <c r="M20"/>
  <c r="H21"/>
  <c r="M22"/>
  <c r="G23"/>
  <c r="N23"/>
  <c r="R23"/>
  <c r="Y23"/>
  <c r="I24"/>
  <c r="M24"/>
  <c r="G7" i="6"/>
  <c r="H8"/>
  <c r="K8"/>
  <c r="G11"/>
  <c r="H12"/>
  <c r="K12"/>
  <c r="F31"/>
  <c r="H38"/>
  <c r="J38" s="1"/>
  <c r="E40"/>
  <c r="H42"/>
  <c r="J42" s="1"/>
  <c r="E44"/>
  <c r="H46"/>
  <c r="J46" s="1"/>
  <c r="H5" i="7"/>
  <c r="I5"/>
  <c r="H7"/>
  <c r="I7"/>
  <c r="H9"/>
  <c r="I9"/>
  <c r="H11"/>
  <c r="I11"/>
  <c r="H13"/>
  <c r="I13"/>
  <c r="H15"/>
  <c r="I15"/>
  <c r="H17"/>
  <c r="I17"/>
  <c r="H20"/>
  <c r="I20"/>
  <c r="G33"/>
  <c r="F33"/>
  <c r="G37"/>
  <c r="F37"/>
  <c r="G41"/>
  <c r="F41"/>
  <c r="G45"/>
  <c r="F45"/>
  <c r="E55"/>
  <c r="I55"/>
  <c r="E56"/>
  <c r="I56"/>
  <c r="E57"/>
  <c r="I57"/>
  <c r="E58"/>
  <c r="I58"/>
  <c r="E59"/>
  <c r="I59"/>
  <c r="E60"/>
  <c r="I60"/>
  <c r="E61"/>
  <c r="I61"/>
  <c r="E62"/>
  <c r="I62"/>
  <c r="E63"/>
  <c r="I63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J6" i="9"/>
  <c r="N7"/>
  <c r="X17"/>
  <c r="H8"/>
  <c r="O8"/>
  <c r="S8"/>
  <c r="Z8"/>
  <c r="I9"/>
  <c r="T9"/>
  <c r="W9"/>
  <c r="J10"/>
  <c r="N11"/>
  <c r="W12"/>
  <c r="J13"/>
  <c r="N14"/>
  <c r="H6" i="11"/>
  <c r="O6"/>
  <c r="S6"/>
  <c r="Z6"/>
  <c r="I7"/>
  <c r="T7"/>
  <c r="W7"/>
  <c r="J8"/>
  <c r="H11"/>
  <c r="O11"/>
  <c r="S11"/>
  <c r="Z11"/>
  <c r="I12"/>
  <c r="T12"/>
  <c r="W12"/>
  <c r="J13"/>
  <c r="T7" i="14"/>
  <c r="X7"/>
  <c r="AB7"/>
  <c r="AN7"/>
  <c r="AZ7"/>
  <c r="BL7"/>
  <c r="T8"/>
  <c r="X8"/>
  <c r="AB8"/>
  <c r="AN8"/>
  <c r="AZ8"/>
  <c r="BL8"/>
  <c r="T9"/>
  <c r="X9"/>
  <c r="AB9"/>
  <c r="AN9"/>
  <c r="AZ9"/>
  <c r="BL9"/>
  <c r="X10"/>
  <c r="AB10"/>
  <c r="AN10"/>
  <c r="AZ10"/>
  <c r="X11"/>
  <c r="AZ11"/>
  <c r="T12"/>
  <c r="AB12"/>
  <c r="AZ12"/>
  <c r="T13"/>
  <c r="AB13"/>
  <c r="AZ13"/>
  <c r="T14"/>
  <c r="AB14"/>
  <c r="I5" i="2"/>
  <c r="S5"/>
  <c r="H7" i="4"/>
  <c r="S7"/>
  <c r="I8"/>
  <c r="M9"/>
  <c r="G10"/>
  <c r="N10"/>
  <c r="R10"/>
  <c r="Y10"/>
  <c r="H11"/>
  <c r="S11"/>
  <c r="V11"/>
  <c r="I12"/>
  <c r="M13"/>
  <c r="G14"/>
  <c r="N14"/>
  <c r="R14"/>
  <c r="Y14"/>
  <c r="H15"/>
  <c r="S15"/>
  <c r="V15"/>
  <c r="I16"/>
  <c r="M17"/>
  <c r="G18"/>
  <c r="N18"/>
  <c r="R18"/>
  <c r="Y18"/>
  <c r="H19"/>
  <c r="S19"/>
  <c r="V19"/>
  <c r="I20"/>
  <c r="S21"/>
  <c r="V21"/>
  <c r="I22"/>
  <c r="M23"/>
  <c r="H24"/>
  <c r="H5" i="6"/>
  <c r="K5"/>
  <c r="G8"/>
  <c r="H9"/>
  <c r="K9"/>
  <c r="G12"/>
  <c r="F32"/>
  <c r="H39"/>
  <c r="J39" s="1"/>
  <c r="E41"/>
  <c r="J41"/>
  <c r="H43"/>
  <c r="J43" s="1"/>
  <c r="E45"/>
  <c r="H47"/>
  <c r="J47" s="1"/>
  <c r="G5" i="7"/>
  <c r="L6"/>
  <c r="M6"/>
  <c r="P6"/>
  <c r="Q6"/>
  <c r="G7"/>
  <c r="L8"/>
  <c r="M8"/>
  <c r="P8"/>
  <c r="Q8"/>
  <c r="G9"/>
  <c r="L10"/>
  <c r="M10"/>
  <c r="P10"/>
  <c r="Q10"/>
  <c r="G11"/>
  <c r="L12"/>
  <c r="M12"/>
  <c r="P12"/>
  <c r="Q12"/>
  <c r="G13"/>
  <c r="L14"/>
  <c r="M14"/>
  <c r="P14"/>
  <c r="Q14"/>
  <c r="G15"/>
  <c r="L16"/>
  <c r="M16"/>
  <c r="P16"/>
  <c r="Q16"/>
  <c r="G17"/>
  <c r="L18"/>
  <c r="M18"/>
  <c r="P18"/>
  <c r="Q18"/>
  <c r="H19"/>
  <c r="I19"/>
  <c r="L19"/>
  <c r="M19"/>
  <c r="P19"/>
  <c r="Q19"/>
  <c r="G20"/>
  <c r="L21"/>
  <c r="M21"/>
  <c r="P21"/>
  <c r="Q21"/>
  <c r="H22"/>
  <c r="I22"/>
  <c r="L22"/>
  <c r="M22"/>
  <c r="P22"/>
  <c r="Q22"/>
  <c r="F34"/>
  <c r="G34"/>
  <c r="F38"/>
  <c r="G38"/>
  <c r="F42"/>
  <c r="G42"/>
  <c r="F46"/>
  <c r="G46"/>
  <c r="I6" i="9"/>
  <c r="T6"/>
  <c r="W6"/>
  <c r="J7"/>
  <c r="N8"/>
  <c r="H9"/>
  <c r="O9"/>
  <c r="S9"/>
  <c r="Z9"/>
  <c r="I10"/>
  <c r="T10"/>
  <c r="W10"/>
  <c r="J11"/>
  <c r="J12"/>
  <c r="O12"/>
  <c r="Z12"/>
  <c r="I13"/>
  <c r="T13"/>
  <c r="W13"/>
  <c r="J14"/>
  <c r="N6" i="11"/>
  <c r="H7"/>
  <c r="O7"/>
  <c r="S7"/>
  <c r="Z7"/>
  <c r="I8"/>
  <c r="T8"/>
  <c r="W8"/>
  <c r="N11"/>
  <c r="H12"/>
  <c r="O12"/>
  <c r="S12"/>
  <c r="Z12"/>
  <c r="I13"/>
  <c r="T13"/>
  <c r="W13"/>
  <c r="W7" i="14"/>
  <c r="AA7"/>
  <c r="AE7"/>
  <c r="AQ7"/>
  <c r="BC7"/>
  <c r="BO7"/>
  <c r="W8"/>
  <c r="AA8"/>
  <c r="AE8"/>
  <c r="AQ8"/>
  <c r="BC8"/>
  <c r="BO8"/>
  <c r="W9"/>
  <c r="AA9"/>
  <c r="AE9"/>
  <c r="AQ9"/>
  <c r="BC9"/>
  <c r="BO9"/>
  <c r="AA10"/>
  <c r="AE10"/>
  <c r="AQ10"/>
  <c r="BO10"/>
  <c r="AE11"/>
  <c r="AQ11"/>
  <c r="BO11"/>
  <c r="AA12"/>
  <c r="AQ12"/>
  <c r="BO12"/>
  <c r="AA13"/>
  <c r="AQ13"/>
  <c r="BO13"/>
  <c r="AA14"/>
  <c r="G7" i="2"/>
  <c r="N7"/>
  <c r="Y7"/>
  <c r="M10"/>
  <c r="G11"/>
  <c r="H5"/>
  <c r="R8"/>
  <c r="Y8"/>
  <c r="X16"/>
  <c r="S9"/>
  <c r="N12"/>
  <c r="Y12"/>
  <c r="H19"/>
  <c r="H23"/>
  <c r="G5"/>
  <c r="N5"/>
  <c r="R5"/>
  <c r="X15"/>
  <c r="Y15" s="1"/>
  <c r="Y5"/>
  <c r="H6"/>
  <c r="S6"/>
  <c r="V6"/>
  <c r="I7"/>
  <c r="M8"/>
  <c r="W16"/>
  <c r="G9"/>
  <c r="N9"/>
  <c r="R9"/>
  <c r="Y9"/>
  <c r="H10"/>
  <c r="S10"/>
  <c r="V10"/>
  <c r="I11"/>
  <c r="M12"/>
  <c r="H20"/>
  <c r="H24"/>
  <c r="G7" i="4"/>
  <c r="N7"/>
  <c r="R7"/>
  <c r="Y7"/>
  <c r="H8"/>
  <c r="S8"/>
  <c r="V8"/>
  <c r="I9"/>
  <c r="M10"/>
  <c r="G11"/>
  <c r="N11"/>
  <c r="R11"/>
  <c r="Y11"/>
  <c r="H12"/>
  <c r="S12"/>
  <c r="V12"/>
  <c r="I13"/>
  <c r="M14"/>
  <c r="G15"/>
  <c r="N15"/>
  <c r="R15"/>
  <c r="Y15"/>
  <c r="H16"/>
  <c r="S16"/>
  <c r="V16"/>
  <c r="I17"/>
  <c r="M18"/>
  <c r="G19"/>
  <c r="N19"/>
  <c r="R19"/>
  <c r="Y19"/>
  <c r="H20"/>
  <c r="S20"/>
  <c r="V20"/>
  <c r="N21"/>
  <c r="R21"/>
  <c r="Y21"/>
  <c r="H22"/>
  <c r="S22"/>
  <c r="V22"/>
  <c r="I23"/>
  <c r="S24"/>
  <c r="V24"/>
  <c r="G5" i="6"/>
  <c r="H6"/>
  <c r="K6"/>
  <c r="G9"/>
  <c r="H10"/>
  <c r="K10"/>
  <c r="E38"/>
  <c r="H40"/>
  <c r="J40" s="1"/>
  <c r="E42"/>
  <c r="H44"/>
  <c r="J44" s="1"/>
  <c r="E46"/>
  <c r="H6" i="7"/>
  <c r="I6"/>
  <c r="H8"/>
  <c r="I8"/>
  <c r="H10"/>
  <c r="I10"/>
  <c r="H12"/>
  <c r="I12"/>
  <c r="H14"/>
  <c r="I14"/>
  <c r="H16"/>
  <c r="I16"/>
  <c r="H18"/>
  <c r="I18"/>
  <c r="H21"/>
  <c r="I21"/>
  <c r="F35"/>
  <c r="G35"/>
  <c r="F39"/>
  <c r="G39"/>
  <c r="F43"/>
  <c r="G43"/>
  <c r="F47"/>
  <c r="G47"/>
  <c r="G55"/>
  <c r="S55"/>
  <c r="G56"/>
  <c r="S56"/>
  <c r="G57"/>
  <c r="S57"/>
  <c r="G58"/>
  <c r="S58"/>
  <c r="G59"/>
  <c r="S59"/>
  <c r="G60"/>
  <c r="S60"/>
  <c r="G61"/>
  <c r="S61"/>
  <c r="G62"/>
  <c r="S62"/>
  <c r="G63"/>
  <c r="S63"/>
  <c r="G64"/>
  <c r="S64"/>
  <c r="G65"/>
  <c r="S65"/>
  <c r="G66"/>
  <c r="S66"/>
  <c r="G67"/>
  <c r="S67"/>
  <c r="G68"/>
  <c r="S68"/>
  <c r="G69"/>
  <c r="S69"/>
  <c r="G70"/>
  <c r="S70"/>
  <c r="G71"/>
  <c r="S71"/>
  <c r="G72"/>
  <c r="S72"/>
  <c r="H6" i="9"/>
  <c r="O6"/>
  <c r="S6"/>
  <c r="Z6"/>
  <c r="I7"/>
  <c r="T7"/>
  <c r="W7"/>
  <c r="J8"/>
  <c r="N9"/>
  <c r="H10"/>
  <c r="O10"/>
  <c r="S10"/>
  <c r="Z10"/>
  <c r="I11"/>
  <c r="T11"/>
  <c r="W11"/>
  <c r="N12"/>
  <c r="T12"/>
  <c r="H13"/>
  <c r="O13"/>
  <c r="S13"/>
  <c r="Z13"/>
  <c r="I14"/>
  <c r="T14"/>
  <c r="W14"/>
  <c r="J6" i="11"/>
  <c r="N7"/>
  <c r="H8"/>
  <c r="O8"/>
  <c r="S8"/>
  <c r="Z8"/>
  <c r="J11"/>
  <c r="N12"/>
  <c r="H13"/>
  <c r="O13"/>
  <c r="S13"/>
  <c r="Z13"/>
  <c r="V7" i="14"/>
  <c r="Z7"/>
  <c r="AD7"/>
  <c r="AP7"/>
  <c r="BB7"/>
  <c r="BN7"/>
  <c r="V8"/>
  <c r="Z8"/>
  <c r="AD8"/>
  <c r="AP8"/>
  <c r="BB8"/>
  <c r="BN8"/>
  <c r="V9"/>
  <c r="Z9"/>
  <c r="AD9"/>
  <c r="AP9"/>
  <c r="BB9"/>
  <c r="BN9"/>
  <c r="Z10"/>
  <c r="AD10"/>
  <c r="AP10"/>
  <c r="BL10"/>
  <c r="AB11"/>
  <c r="AN11"/>
  <c r="BL11"/>
  <c r="X12"/>
  <c r="AN12"/>
  <c r="BL12"/>
  <c r="X13"/>
  <c r="AN13"/>
  <c r="BL13"/>
  <c r="X14"/>
  <c r="AN14"/>
  <c r="BB10"/>
  <c r="BN10"/>
  <c r="Z11"/>
  <c r="AD11"/>
  <c r="AP11"/>
  <c r="BB11"/>
  <c r="BN11"/>
  <c r="V12"/>
  <c r="Z12"/>
  <c r="AD12"/>
  <c r="AP12"/>
  <c r="BB12"/>
  <c r="BN12"/>
  <c r="V13"/>
  <c r="Z13"/>
  <c r="AD13"/>
  <c r="AP13"/>
  <c r="BB13"/>
  <c r="BN13"/>
  <c r="V14"/>
  <c r="Z14"/>
  <c r="AD14"/>
  <c r="AP14"/>
  <c r="BB14"/>
  <c r="BN14"/>
  <c r="V15"/>
  <c r="Z15"/>
  <c r="AD15"/>
  <c r="AP15"/>
  <c r="BB15"/>
  <c r="BN15"/>
  <c r="V16"/>
  <c r="Z16"/>
  <c r="AD16"/>
  <c r="AP16"/>
  <c r="BB16"/>
  <c r="BN16"/>
  <c r="V17"/>
  <c r="Z17"/>
  <c r="AD17"/>
  <c r="AP17"/>
  <c r="BB17"/>
  <c r="BN17"/>
  <c r="V18"/>
  <c r="Z18"/>
  <c r="AD18"/>
  <c r="AP18"/>
  <c r="BB18"/>
  <c r="BN18"/>
  <c r="V19"/>
  <c r="Z19"/>
  <c r="AD19"/>
  <c r="AP19"/>
  <c r="BB19"/>
  <c r="BN19"/>
  <c r="V20"/>
  <c r="Z20"/>
  <c r="AD20"/>
  <c r="AP20"/>
  <c r="BB20"/>
  <c r="BN20"/>
  <c r="V21"/>
  <c r="Z21"/>
  <c r="AD21"/>
  <c r="AP21"/>
  <c r="BB21"/>
  <c r="BN21"/>
  <c r="V22"/>
  <c r="Z22"/>
  <c r="AD22"/>
  <c r="AP22"/>
  <c r="BB22"/>
  <c r="BN22"/>
  <c r="V23"/>
  <c r="Z23"/>
  <c r="AD23"/>
  <c r="AP23"/>
  <c r="BB23"/>
  <c r="BN23"/>
  <c r="V24"/>
  <c r="Z24"/>
  <c r="AD24"/>
  <c r="AP24"/>
  <c r="BB24"/>
  <c r="BN24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J6" i="15"/>
  <c r="K6"/>
  <c r="U6"/>
  <c r="J7"/>
  <c r="K7"/>
  <c r="U7"/>
  <c r="J8"/>
  <c r="K8"/>
  <c r="U8"/>
  <c r="J9"/>
  <c r="K9"/>
  <c r="U9"/>
  <c r="J10"/>
  <c r="K10"/>
  <c r="U10"/>
  <c r="J11"/>
  <c r="K11"/>
  <c r="U11"/>
  <c r="J12"/>
  <c r="K12"/>
  <c r="U12"/>
  <c r="J13"/>
  <c r="K13"/>
  <c r="U13"/>
  <c r="J14"/>
  <c r="K14"/>
  <c r="U14"/>
  <c r="J15"/>
  <c r="K15"/>
  <c r="U15"/>
  <c r="J16"/>
  <c r="K16"/>
  <c r="U16"/>
  <c r="J17"/>
  <c r="K17"/>
  <c r="U17"/>
  <c r="J18"/>
  <c r="K18"/>
  <c r="U18"/>
  <c r="J19"/>
  <c r="K19"/>
  <c r="U19"/>
  <c r="J20"/>
  <c r="K20"/>
  <c r="U20"/>
  <c r="J21"/>
  <c r="K21"/>
  <c r="V21"/>
  <c r="W21"/>
  <c r="V22"/>
  <c r="W22"/>
  <c r="H32"/>
  <c r="O32"/>
  <c r="Z32"/>
  <c r="AA32"/>
  <c r="AD32"/>
  <c r="AE32"/>
  <c r="H33"/>
  <c r="O33"/>
  <c r="Z33"/>
  <c r="AA33"/>
  <c r="AD33"/>
  <c r="AE33"/>
  <c r="H34"/>
  <c r="O34"/>
  <c r="Z34"/>
  <c r="AA34"/>
  <c r="AD34"/>
  <c r="AE34"/>
  <c r="H35"/>
  <c r="O35"/>
  <c r="Z35"/>
  <c r="AA35"/>
  <c r="AD35"/>
  <c r="AE35"/>
  <c r="H36"/>
  <c r="O36"/>
  <c r="Z36"/>
  <c r="AA36"/>
  <c r="AD36"/>
  <c r="AE36"/>
  <c r="H37"/>
  <c r="O37"/>
  <c r="Z37"/>
  <c r="AA37"/>
  <c r="AD37"/>
  <c r="AE37"/>
  <c r="H38"/>
  <c r="O38"/>
  <c r="Z38"/>
  <c r="AA38"/>
  <c r="AD38"/>
  <c r="AE38"/>
  <c r="H39"/>
  <c r="O39"/>
  <c r="Z39"/>
  <c r="AA39"/>
  <c r="AD39"/>
  <c r="AE39"/>
  <c r="H40"/>
  <c r="O40"/>
  <c r="Z40"/>
  <c r="AA40"/>
  <c r="AD40"/>
  <c r="AE40"/>
  <c r="H41"/>
  <c r="O41"/>
  <c r="Z41"/>
  <c r="AA41"/>
  <c r="AD41"/>
  <c r="AE41"/>
  <c r="H42"/>
  <c r="O42"/>
  <c r="Z42"/>
  <c r="AA42"/>
  <c r="AD42"/>
  <c r="AE42"/>
  <c r="H43"/>
  <c r="O43"/>
  <c r="U44"/>
  <c r="J45"/>
  <c r="K45"/>
  <c r="U46"/>
  <c r="J47"/>
  <c r="K47"/>
  <c r="V48"/>
  <c r="W48"/>
  <c r="F8" i="16"/>
  <c r="L10"/>
  <c r="I13"/>
  <c r="F16"/>
  <c r="L18"/>
  <c r="I21"/>
  <c r="BA10" i="14"/>
  <c r="BM10"/>
  <c r="Y11"/>
  <c r="AC11"/>
  <c r="AO11"/>
  <c r="BA11"/>
  <c r="BM11"/>
  <c r="U12"/>
  <c r="Y12"/>
  <c r="AC12"/>
  <c r="AO12"/>
  <c r="BA12"/>
  <c r="BM12"/>
  <c r="U13"/>
  <c r="Y13"/>
  <c r="AC13"/>
  <c r="AO13"/>
  <c r="BA13"/>
  <c r="BM13"/>
  <c r="U14"/>
  <c r="Y14"/>
  <c r="AC14"/>
  <c r="AO14"/>
  <c r="BA14"/>
  <c r="BM14"/>
  <c r="U15"/>
  <c r="Y15"/>
  <c r="AC15"/>
  <c r="AO15"/>
  <c r="BA15"/>
  <c r="BM15"/>
  <c r="U16"/>
  <c r="Y16"/>
  <c r="AC16"/>
  <c r="AO16"/>
  <c r="BA16"/>
  <c r="BM16"/>
  <c r="U17"/>
  <c r="Y17"/>
  <c r="AC17"/>
  <c r="AO17"/>
  <c r="BA17"/>
  <c r="BM17"/>
  <c r="U18"/>
  <c r="Y18"/>
  <c r="AC18"/>
  <c r="AO18"/>
  <c r="BA18"/>
  <c r="BM18"/>
  <c r="U19"/>
  <c r="Y19"/>
  <c r="AC19"/>
  <c r="AO19"/>
  <c r="BA19"/>
  <c r="BM19"/>
  <c r="U20"/>
  <c r="Y20"/>
  <c r="AC20"/>
  <c r="AO20"/>
  <c r="G76" i="17"/>
  <c r="I76" s="1"/>
  <c r="BA20" i="14"/>
  <c r="BM20"/>
  <c r="U21"/>
  <c r="Y21"/>
  <c r="AC21"/>
  <c r="AO21"/>
  <c r="BA21"/>
  <c r="BM21"/>
  <c r="U22"/>
  <c r="Y22"/>
  <c r="AC22"/>
  <c r="AO22"/>
  <c r="BA22"/>
  <c r="BM22"/>
  <c r="U23"/>
  <c r="Y23"/>
  <c r="AC23"/>
  <c r="AO23"/>
  <c r="BA23"/>
  <c r="BM23"/>
  <c r="U24"/>
  <c r="Y24"/>
  <c r="AC24"/>
  <c r="AO24"/>
  <c r="BA24"/>
  <c r="BM24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I6" i="15"/>
  <c r="P6"/>
  <c r="Q6"/>
  <c r="I7"/>
  <c r="P7"/>
  <c r="Q7"/>
  <c r="I8"/>
  <c r="P8"/>
  <c r="Q8"/>
  <c r="I9"/>
  <c r="P9"/>
  <c r="Q9"/>
  <c r="I10"/>
  <c r="P10"/>
  <c r="Q10"/>
  <c r="I11"/>
  <c r="P11"/>
  <c r="Q11"/>
  <c r="I12"/>
  <c r="P12"/>
  <c r="Q12"/>
  <c r="I13"/>
  <c r="P13"/>
  <c r="Q13"/>
  <c r="I14"/>
  <c r="P14"/>
  <c r="Q14"/>
  <c r="I15"/>
  <c r="P15"/>
  <c r="Q15"/>
  <c r="I16"/>
  <c r="P16"/>
  <c r="Q16"/>
  <c r="I17"/>
  <c r="P17"/>
  <c r="Q17"/>
  <c r="I18"/>
  <c r="P18"/>
  <c r="Q18"/>
  <c r="I19"/>
  <c r="P19"/>
  <c r="Q19"/>
  <c r="I20"/>
  <c r="P20"/>
  <c r="Q20"/>
  <c r="I21"/>
  <c r="U21"/>
  <c r="J22"/>
  <c r="K22"/>
  <c r="U22"/>
  <c r="V32"/>
  <c r="W32"/>
  <c r="V33"/>
  <c r="W33"/>
  <c r="V34"/>
  <c r="W34"/>
  <c r="V35"/>
  <c r="W35"/>
  <c r="V36"/>
  <c r="W36"/>
  <c r="V37"/>
  <c r="W37"/>
  <c r="V38"/>
  <c r="W38"/>
  <c r="V39"/>
  <c r="W39"/>
  <c r="V40"/>
  <c r="W40"/>
  <c r="V41"/>
  <c r="W41"/>
  <c r="V42"/>
  <c r="W42"/>
  <c r="I45"/>
  <c r="P45"/>
  <c r="Q45"/>
  <c r="I47"/>
  <c r="U48"/>
  <c r="F7" i="16"/>
  <c r="L9"/>
  <c r="I12"/>
  <c r="F15"/>
  <c r="L17"/>
  <c r="I20"/>
  <c r="AZ14" i="14"/>
  <c r="BL14"/>
  <c r="T15"/>
  <c r="X15"/>
  <c r="AB15"/>
  <c r="AN15"/>
  <c r="AZ15"/>
  <c r="BL15"/>
  <c r="T16"/>
  <c r="X16"/>
  <c r="AB16"/>
  <c r="AN16"/>
  <c r="AZ16"/>
  <c r="BL16"/>
  <c r="T17"/>
  <c r="X17"/>
  <c r="AB17"/>
  <c r="AN17"/>
  <c r="AZ17"/>
  <c r="BL17"/>
  <c r="T18"/>
  <c r="X18"/>
  <c r="AB18"/>
  <c r="AN18"/>
  <c r="AZ18"/>
  <c r="BL18"/>
  <c r="T19"/>
  <c r="X19"/>
  <c r="AB19"/>
  <c r="AN19"/>
  <c r="AZ19"/>
  <c r="BL19"/>
  <c r="T20"/>
  <c r="X20"/>
  <c r="AB20"/>
  <c r="AN20"/>
  <c r="F76" i="17"/>
  <c r="H76" s="1"/>
  <c r="J76" s="1"/>
  <c r="AZ20" i="14"/>
  <c r="BL20"/>
  <c r="T21"/>
  <c r="X21"/>
  <c r="AB21"/>
  <c r="AN21"/>
  <c r="AZ21"/>
  <c r="BL21"/>
  <c r="T22"/>
  <c r="X22"/>
  <c r="AB22"/>
  <c r="AN22"/>
  <c r="AZ22"/>
  <c r="BL22"/>
  <c r="T23"/>
  <c r="X23"/>
  <c r="AB23"/>
  <c r="AN23"/>
  <c r="AZ23"/>
  <c r="BL23"/>
  <c r="T24"/>
  <c r="X24"/>
  <c r="AB24"/>
  <c r="AN24"/>
  <c r="AZ24"/>
  <c r="BL24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H6" i="15"/>
  <c r="O6"/>
  <c r="Z6"/>
  <c r="AA6"/>
  <c r="AD6"/>
  <c r="AE6"/>
  <c r="H7"/>
  <c r="O7"/>
  <c r="Z7"/>
  <c r="AA7"/>
  <c r="AD7"/>
  <c r="AE7"/>
  <c r="H8"/>
  <c r="O8"/>
  <c r="Z8"/>
  <c r="AA8"/>
  <c r="AD8"/>
  <c r="AE8"/>
  <c r="H9"/>
  <c r="O9"/>
  <c r="Z9"/>
  <c r="AA9"/>
  <c r="AD9"/>
  <c r="AE9"/>
  <c r="H10"/>
  <c r="O10"/>
  <c r="Z10"/>
  <c r="AA10"/>
  <c r="AD10"/>
  <c r="AE10"/>
  <c r="H11"/>
  <c r="O11"/>
  <c r="Z11"/>
  <c r="AA11"/>
  <c r="AD11"/>
  <c r="AE11"/>
  <c r="H12"/>
  <c r="O12"/>
  <c r="Z12"/>
  <c r="AA12"/>
  <c r="AD12"/>
  <c r="AE12"/>
  <c r="H13"/>
  <c r="O13"/>
  <c r="Z13"/>
  <c r="AA13"/>
  <c r="AD13"/>
  <c r="AE13"/>
  <c r="H14"/>
  <c r="O14"/>
  <c r="Z14"/>
  <c r="AA14"/>
  <c r="AD14"/>
  <c r="AE14"/>
  <c r="H15"/>
  <c r="O15"/>
  <c r="Z15"/>
  <c r="AA15"/>
  <c r="AD15"/>
  <c r="AE15"/>
  <c r="H16"/>
  <c r="O16"/>
  <c r="Z16"/>
  <c r="AA16"/>
  <c r="AD16"/>
  <c r="AE16"/>
  <c r="H17"/>
  <c r="O17"/>
  <c r="Z17"/>
  <c r="AA17"/>
  <c r="AD17"/>
  <c r="AE17"/>
  <c r="H18"/>
  <c r="O18"/>
  <c r="Z18"/>
  <c r="AA18"/>
  <c r="AD18"/>
  <c r="AE18"/>
  <c r="H19"/>
  <c r="O19"/>
  <c r="Z19"/>
  <c r="AA19"/>
  <c r="AD19"/>
  <c r="AE19"/>
  <c r="H20"/>
  <c r="O20"/>
  <c r="Z20"/>
  <c r="AA20"/>
  <c r="AD20"/>
  <c r="AE20"/>
  <c r="Q21"/>
  <c r="P21"/>
  <c r="I22"/>
  <c r="Q22"/>
  <c r="P22"/>
  <c r="J32"/>
  <c r="K32"/>
  <c r="U32"/>
  <c r="J33"/>
  <c r="K33"/>
  <c r="U33"/>
  <c r="J34"/>
  <c r="K34"/>
  <c r="U34"/>
  <c r="J35"/>
  <c r="K35"/>
  <c r="U35"/>
  <c r="J36"/>
  <c r="K36"/>
  <c r="U36"/>
  <c r="J37"/>
  <c r="K37"/>
  <c r="U37"/>
  <c r="J38"/>
  <c r="K38"/>
  <c r="U38"/>
  <c r="J39"/>
  <c r="K39"/>
  <c r="U39"/>
  <c r="J40"/>
  <c r="K40"/>
  <c r="U40"/>
  <c r="J41"/>
  <c r="K41"/>
  <c r="U41"/>
  <c r="J42"/>
  <c r="K42"/>
  <c r="U42"/>
  <c r="J43"/>
  <c r="K43"/>
  <c r="U43"/>
  <c r="J44"/>
  <c r="K44"/>
  <c r="U45"/>
  <c r="J46"/>
  <c r="K46"/>
  <c r="V47"/>
  <c r="W47"/>
  <c r="L6" i="16"/>
  <c r="I9"/>
  <c r="F12"/>
  <c r="L14"/>
  <c r="I17"/>
  <c r="F20"/>
  <c r="AQ14" i="14"/>
  <c r="BC14"/>
  <c r="BO14"/>
  <c r="W15"/>
  <c r="AA15"/>
  <c r="AE15"/>
  <c r="AQ15"/>
  <c r="BC15"/>
  <c r="BO15"/>
  <c r="W16"/>
  <c r="AA16"/>
  <c r="AE16"/>
  <c r="AQ16"/>
  <c r="BC16"/>
  <c r="BO16"/>
  <c r="W17"/>
  <c r="AA17"/>
  <c r="AE17"/>
  <c r="AQ17"/>
  <c r="BC17"/>
  <c r="BO17"/>
  <c r="W18"/>
  <c r="AA18"/>
  <c r="AE18"/>
  <c r="AQ18"/>
  <c r="BC18"/>
  <c r="BO18"/>
  <c r="W19"/>
  <c r="AA19"/>
  <c r="AE19"/>
  <c r="AQ19"/>
  <c r="BC19"/>
  <c r="BO19"/>
  <c r="W20"/>
  <c r="AA20"/>
  <c r="AE20"/>
  <c r="AQ20"/>
  <c r="BC20"/>
  <c r="BO20"/>
  <c r="W21"/>
  <c r="AA21"/>
  <c r="AE21"/>
  <c r="AQ21"/>
  <c r="BC21"/>
  <c r="BO21"/>
  <c r="W22"/>
  <c r="AA22"/>
  <c r="AE22"/>
  <c r="AQ22"/>
  <c r="BC22"/>
  <c r="BO22"/>
  <c r="W23"/>
  <c r="AA23"/>
  <c r="AE23"/>
  <c r="AQ23"/>
  <c r="BC23"/>
  <c r="BO23"/>
  <c r="W24"/>
  <c r="AA24"/>
  <c r="AE24"/>
  <c r="AQ24"/>
  <c r="BC24"/>
  <c r="BO24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V6" i="15"/>
  <c r="W6"/>
  <c r="V7"/>
  <c r="W7"/>
  <c r="V8"/>
  <c r="W8"/>
  <c r="V9"/>
  <c r="W9"/>
  <c r="V10"/>
  <c r="W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O21"/>
  <c r="Z21"/>
  <c r="AA21"/>
  <c r="AD21"/>
  <c r="AE21"/>
  <c r="H22"/>
  <c r="O22"/>
  <c r="Z22"/>
  <c r="AA22"/>
  <c r="AD22"/>
  <c r="AE22"/>
  <c r="I32"/>
  <c r="P32"/>
  <c r="Q32"/>
  <c r="I33"/>
  <c r="P33"/>
  <c r="Q33"/>
  <c r="I34"/>
  <c r="P34"/>
  <c r="Q34"/>
  <c r="I35"/>
  <c r="P35"/>
  <c r="Q35"/>
  <c r="I36"/>
  <c r="P36"/>
  <c r="Q36"/>
  <c r="I37"/>
  <c r="P37"/>
  <c r="Q37"/>
  <c r="I38"/>
  <c r="P38"/>
  <c r="Q38"/>
  <c r="I39"/>
  <c r="P39"/>
  <c r="Q39"/>
  <c r="I40"/>
  <c r="P40"/>
  <c r="Q40"/>
  <c r="I41"/>
  <c r="P41"/>
  <c r="Q41"/>
  <c r="I42"/>
  <c r="P42"/>
  <c r="Q42"/>
  <c r="I43"/>
  <c r="P43"/>
  <c r="Q43"/>
  <c r="I44"/>
  <c r="P44"/>
  <c r="Q44"/>
  <c r="I46"/>
  <c r="P46"/>
  <c r="Q46"/>
  <c r="U47"/>
  <c r="J48"/>
  <c r="K48"/>
  <c r="I8" i="16"/>
  <c r="F11"/>
  <c r="L13"/>
  <c r="I16"/>
  <c r="F19"/>
  <c r="L21"/>
  <c r="Z43" i="15"/>
  <c r="AA43"/>
  <c r="AD43"/>
  <c r="AE43"/>
  <c r="H44"/>
  <c r="O44"/>
  <c r="Z44"/>
  <c r="AA44"/>
  <c r="AD44"/>
  <c r="AE44"/>
  <c r="H45"/>
  <c r="O45"/>
  <c r="Z45"/>
  <c r="AA45"/>
  <c r="AD45"/>
  <c r="AE45"/>
  <c r="H46"/>
  <c r="O46"/>
  <c r="Z46"/>
  <c r="AA46"/>
  <c r="AD46"/>
  <c r="AE46"/>
  <c r="Q47"/>
  <c r="P47"/>
  <c r="I48"/>
  <c r="Q48"/>
  <c r="P48"/>
  <c r="F6" i="16"/>
  <c r="I7"/>
  <c r="L8"/>
  <c r="F10"/>
  <c r="I11"/>
  <c r="L12"/>
  <c r="F14"/>
  <c r="I15"/>
  <c r="L16"/>
  <c r="F18"/>
  <c r="I19"/>
  <c r="L20"/>
  <c r="E12" i="17"/>
  <c r="H12" s="1"/>
  <c r="E8"/>
  <c r="H8" s="1"/>
  <c r="E11"/>
  <c r="E10"/>
  <c r="I10" s="1"/>
  <c r="E13"/>
  <c r="E9"/>
  <c r="E37"/>
  <c r="I37" s="1"/>
  <c r="E23"/>
  <c r="I23" s="1"/>
  <c r="E40"/>
  <c r="E36"/>
  <c r="E26"/>
  <c r="E22"/>
  <c r="E39"/>
  <c r="H39" s="1"/>
  <c r="E35"/>
  <c r="H35" s="1"/>
  <c r="E25"/>
  <c r="H25" s="1"/>
  <c r="E21"/>
  <c r="H21" s="1"/>
  <c r="E38"/>
  <c r="E24"/>
  <c r="E66"/>
  <c r="I66" s="1"/>
  <c r="E52"/>
  <c r="I52" s="1"/>
  <c r="E69"/>
  <c r="E65"/>
  <c r="E55"/>
  <c r="E51"/>
  <c r="E68"/>
  <c r="H68" s="1"/>
  <c r="E64"/>
  <c r="H64" s="1"/>
  <c r="E54"/>
  <c r="H54" s="1"/>
  <c r="E50"/>
  <c r="H50" s="1"/>
  <c r="E67"/>
  <c r="E53"/>
  <c r="U6" i="19"/>
  <c r="AC6"/>
  <c r="AI6"/>
  <c r="N7"/>
  <c r="V7"/>
  <c r="AD7"/>
  <c r="L9"/>
  <c r="N9"/>
  <c r="AN9"/>
  <c r="U8"/>
  <c r="AC8"/>
  <c r="AI8"/>
  <c r="M10"/>
  <c r="V11"/>
  <c r="AD11"/>
  <c r="L12"/>
  <c r="N12"/>
  <c r="AN12"/>
  <c r="V17"/>
  <c r="AD17"/>
  <c r="L15"/>
  <c r="N15"/>
  <c r="AN15"/>
  <c r="U14"/>
  <c r="AC14"/>
  <c r="AI14"/>
  <c r="M16"/>
  <c r="V20"/>
  <c r="AD20"/>
  <c r="L18"/>
  <c r="N18"/>
  <c r="AN18"/>
  <c r="U19"/>
  <c r="AC19"/>
  <c r="AI19"/>
  <c r="M21"/>
  <c r="V23"/>
  <c r="AD23"/>
  <c r="L22"/>
  <c r="N22"/>
  <c r="AN22"/>
  <c r="U24"/>
  <c r="AC24"/>
  <c r="AI24"/>
  <c r="N5" i="21"/>
  <c r="H6"/>
  <c r="O6"/>
  <c r="S6"/>
  <c r="Z6"/>
  <c r="I7"/>
  <c r="T7"/>
  <c r="W7"/>
  <c r="J8"/>
  <c r="N9"/>
  <c r="H10"/>
  <c r="O10"/>
  <c r="S10"/>
  <c r="Z10"/>
  <c r="I11"/>
  <c r="T11"/>
  <c r="W11"/>
  <c r="J12"/>
  <c r="N13"/>
  <c r="M5" i="23"/>
  <c r="G6"/>
  <c r="N6"/>
  <c r="R6"/>
  <c r="Y6"/>
  <c r="H7"/>
  <c r="S7"/>
  <c r="V7"/>
  <c r="I8"/>
  <c r="M9"/>
  <c r="G10"/>
  <c r="N10"/>
  <c r="R10"/>
  <c r="Y10"/>
  <c r="H11"/>
  <c r="I17"/>
  <c r="M18"/>
  <c r="G19"/>
  <c r="N19"/>
  <c r="R19"/>
  <c r="Y19"/>
  <c r="H20"/>
  <c r="S20"/>
  <c r="V20"/>
  <c r="I21"/>
  <c r="M22"/>
  <c r="G23"/>
  <c r="N23"/>
  <c r="R23"/>
  <c r="Y23"/>
  <c r="H24"/>
  <c r="S24"/>
  <c r="V24"/>
  <c r="I25"/>
  <c r="M26"/>
  <c r="G27"/>
  <c r="N27"/>
  <c r="R27"/>
  <c r="Y27"/>
  <c r="H28"/>
  <c r="S28"/>
  <c r="V28"/>
  <c r="I29"/>
  <c r="M32"/>
  <c r="J5" i="25"/>
  <c r="N6"/>
  <c r="H7"/>
  <c r="O7"/>
  <c r="S7"/>
  <c r="Z7"/>
  <c r="I8"/>
  <c r="T8"/>
  <c r="W8"/>
  <c r="J9"/>
  <c r="N10"/>
  <c r="H11"/>
  <c r="O11"/>
  <c r="S11"/>
  <c r="Z11"/>
  <c r="I12"/>
  <c r="T12"/>
  <c r="W12"/>
  <c r="J13"/>
  <c r="N14"/>
  <c r="H15"/>
  <c r="O15"/>
  <c r="S15"/>
  <c r="Z15"/>
  <c r="I16"/>
  <c r="T16"/>
  <c r="W16"/>
  <c r="J17"/>
  <c r="N18"/>
  <c r="H19"/>
  <c r="O19"/>
  <c r="S19"/>
  <c r="Z19"/>
  <c r="I20"/>
  <c r="T20"/>
  <c r="W20"/>
  <c r="O21"/>
  <c r="S21"/>
  <c r="Z21"/>
  <c r="I22"/>
  <c r="T22"/>
  <c r="W22"/>
  <c r="O23"/>
  <c r="S23"/>
  <c r="Z23"/>
  <c r="E7" i="27"/>
  <c r="H8"/>
  <c r="M7"/>
  <c r="O8"/>
  <c r="Q7"/>
  <c r="S8"/>
  <c r="U7"/>
  <c r="Z8"/>
  <c r="Y7"/>
  <c r="I9"/>
  <c r="T9"/>
  <c r="W9"/>
  <c r="J10"/>
  <c r="N11"/>
  <c r="H12"/>
  <c r="O12"/>
  <c r="S12"/>
  <c r="Z12"/>
  <c r="I13"/>
  <c r="T13"/>
  <c r="W13"/>
  <c r="J14"/>
  <c r="N15"/>
  <c r="N5" i="28"/>
  <c r="H6"/>
  <c r="O6"/>
  <c r="S6"/>
  <c r="Z6"/>
  <c r="I7"/>
  <c r="T7"/>
  <c r="F16"/>
  <c r="I34"/>
  <c r="V43" i="15"/>
  <c r="W43"/>
  <c r="V44"/>
  <c r="W44"/>
  <c r="V45"/>
  <c r="W45"/>
  <c r="V46"/>
  <c r="W46"/>
  <c r="O47"/>
  <c r="Z47"/>
  <c r="AA47"/>
  <c r="AD47"/>
  <c r="AE47"/>
  <c r="H48"/>
  <c r="O48"/>
  <c r="Z48"/>
  <c r="AA48"/>
  <c r="AD48"/>
  <c r="AE48"/>
  <c r="I6" i="16"/>
  <c r="L7"/>
  <c r="F9"/>
  <c r="I10"/>
  <c r="L11"/>
  <c r="F13"/>
  <c r="I14"/>
  <c r="L15"/>
  <c r="F17"/>
  <c r="I18"/>
  <c r="L19"/>
  <c r="F21"/>
  <c r="M6" i="19"/>
  <c r="AN7"/>
  <c r="U9"/>
  <c r="AC9"/>
  <c r="AI9"/>
  <c r="M8"/>
  <c r="V10"/>
  <c r="AD10"/>
  <c r="L11"/>
  <c r="N11"/>
  <c r="AN11"/>
  <c r="U12"/>
  <c r="AC12"/>
  <c r="AI12"/>
  <c r="N13"/>
  <c r="V13"/>
  <c r="AD13"/>
  <c r="L17"/>
  <c r="N17"/>
  <c r="AN17"/>
  <c r="U15"/>
  <c r="AC15"/>
  <c r="AI15"/>
  <c r="M14"/>
  <c r="V16"/>
  <c r="AD16"/>
  <c r="L20"/>
  <c r="N20"/>
  <c r="AN20"/>
  <c r="U18"/>
  <c r="AC18"/>
  <c r="AI18"/>
  <c r="M19"/>
  <c r="V21"/>
  <c r="AD21"/>
  <c r="L23"/>
  <c r="N23"/>
  <c r="AN23"/>
  <c r="U22"/>
  <c r="AC22"/>
  <c r="AI22"/>
  <c r="M24"/>
  <c r="J5" i="21"/>
  <c r="N6"/>
  <c r="H7"/>
  <c r="O7"/>
  <c r="S7"/>
  <c r="Z7"/>
  <c r="I8"/>
  <c r="T8"/>
  <c r="W8"/>
  <c r="J9"/>
  <c r="N10"/>
  <c r="H11"/>
  <c r="O11"/>
  <c r="S11"/>
  <c r="Z11"/>
  <c r="I12"/>
  <c r="T12"/>
  <c r="W12"/>
  <c r="J13"/>
  <c r="I5" i="23"/>
  <c r="M6"/>
  <c r="G7"/>
  <c r="N7"/>
  <c r="R7"/>
  <c r="Y7"/>
  <c r="H8"/>
  <c r="S8"/>
  <c r="V8"/>
  <c r="I9"/>
  <c r="M10"/>
  <c r="G11"/>
  <c r="N11"/>
  <c r="S11"/>
  <c r="V11"/>
  <c r="H17"/>
  <c r="S17"/>
  <c r="V17"/>
  <c r="I18"/>
  <c r="M19"/>
  <c r="G20"/>
  <c r="N20"/>
  <c r="R20"/>
  <c r="Y20"/>
  <c r="H21"/>
  <c r="S21"/>
  <c r="V21"/>
  <c r="I22"/>
  <c r="M23"/>
  <c r="G24"/>
  <c r="N24"/>
  <c r="R24"/>
  <c r="Y24"/>
  <c r="H25"/>
  <c r="S25"/>
  <c r="V25"/>
  <c r="I26"/>
  <c r="M27"/>
  <c r="G28"/>
  <c r="N28"/>
  <c r="R28"/>
  <c r="Y28"/>
  <c r="H29"/>
  <c r="S29"/>
  <c r="V29"/>
  <c r="I30"/>
  <c r="N30"/>
  <c r="S30"/>
  <c r="V30"/>
  <c r="I31"/>
  <c r="N31"/>
  <c r="S31"/>
  <c r="V31"/>
  <c r="I32"/>
  <c r="I5" i="25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J14"/>
  <c r="N15"/>
  <c r="H16"/>
  <c r="O16"/>
  <c r="S16"/>
  <c r="Z16"/>
  <c r="I17"/>
  <c r="T17"/>
  <c r="W17"/>
  <c r="J18"/>
  <c r="N19"/>
  <c r="H20"/>
  <c r="O20"/>
  <c r="S20"/>
  <c r="Z20"/>
  <c r="J21"/>
  <c r="N21"/>
  <c r="H22"/>
  <c r="O22"/>
  <c r="S22"/>
  <c r="Z22"/>
  <c r="J23"/>
  <c r="N23"/>
  <c r="D7" i="27"/>
  <c r="N8"/>
  <c r="L7"/>
  <c r="N7" s="1"/>
  <c r="P7"/>
  <c r="X7"/>
  <c r="H9"/>
  <c r="O9"/>
  <c r="S9"/>
  <c r="Z9"/>
  <c r="I10"/>
  <c r="T10"/>
  <c r="W10"/>
  <c r="J11"/>
  <c r="N12"/>
  <c r="H13"/>
  <c r="O13"/>
  <c r="S13"/>
  <c r="Z13"/>
  <c r="I14"/>
  <c r="T14"/>
  <c r="W14"/>
  <c r="J15"/>
  <c r="J5" i="28"/>
  <c r="N6"/>
  <c r="H7"/>
  <c r="O7"/>
  <c r="S7"/>
  <c r="Z7"/>
  <c r="T8"/>
  <c r="E17"/>
  <c r="F18"/>
  <c r="G34"/>
  <c r="V6" i="19"/>
  <c r="AD6"/>
  <c r="M7"/>
  <c r="U7"/>
  <c r="AC7"/>
  <c r="AI7"/>
  <c r="M9"/>
  <c r="V8"/>
  <c r="AD8"/>
  <c r="L10"/>
  <c r="N10"/>
  <c r="AN10"/>
  <c r="U11"/>
  <c r="AC11"/>
  <c r="AI11"/>
  <c r="M12"/>
  <c r="AN13"/>
  <c r="U17"/>
  <c r="AC17"/>
  <c r="AI17"/>
  <c r="M15"/>
  <c r="V14"/>
  <c r="AD14"/>
  <c r="L16"/>
  <c r="N16"/>
  <c r="AN16"/>
  <c r="U20"/>
  <c r="AC20"/>
  <c r="AI20"/>
  <c r="M18"/>
  <c r="V19"/>
  <c r="AD19"/>
  <c r="L21"/>
  <c r="N21"/>
  <c r="AN21"/>
  <c r="U23"/>
  <c r="AC23"/>
  <c r="AI23"/>
  <c r="M22"/>
  <c r="V24"/>
  <c r="AD24"/>
  <c r="I5" i="21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H5" i="23"/>
  <c r="S5"/>
  <c r="V5"/>
  <c r="I6"/>
  <c r="M7"/>
  <c r="G8"/>
  <c r="N8"/>
  <c r="R8"/>
  <c r="Y8"/>
  <c r="H9"/>
  <c r="S9"/>
  <c r="V9"/>
  <c r="I10"/>
  <c r="R11"/>
  <c r="Y11"/>
  <c r="G17"/>
  <c r="N17"/>
  <c r="R17"/>
  <c r="Y17"/>
  <c r="H18"/>
  <c r="S18"/>
  <c r="V18"/>
  <c r="I19"/>
  <c r="M20"/>
  <c r="G21"/>
  <c r="N21"/>
  <c r="R21"/>
  <c r="Y21"/>
  <c r="H22"/>
  <c r="S22"/>
  <c r="V22"/>
  <c r="I23"/>
  <c r="M24"/>
  <c r="G25"/>
  <c r="N25"/>
  <c r="R25"/>
  <c r="Y25"/>
  <c r="H26"/>
  <c r="S26"/>
  <c r="V26"/>
  <c r="I27"/>
  <c r="M28"/>
  <c r="G29"/>
  <c r="N29"/>
  <c r="R29"/>
  <c r="Y29"/>
  <c r="R30"/>
  <c r="Y30"/>
  <c r="R31"/>
  <c r="Y31"/>
  <c r="H32"/>
  <c r="S32"/>
  <c r="V32"/>
  <c r="H5" i="25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I14"/>
  <c r="T14"/>
  <c r="W14"/>
  <c r="J15"/>
  <c r="N16"/>
  <c r="H17"/>
  <c r="O17"/>
  <c r="S17"/>
  <c r="Z17"/>
  <c r="I18"/>
  <c r="T18"/>
  <c r="W18"/>
  <c r="J19"/>
  <c r="N20"/>
  <c r="I21"/>
  <c r="N22"/>
  <c r="I23"/>
  <c r="J8" i="27"/>
  <c r="G7"/>
  <c r="J7" s="1"/>
  <c r="K7"/>
  <c r="N9"/>
  <c r="H10"/>
  <c r="O10"/>
  <c r="S10"/>
  <c r="Z10"/>
  <c r="I11"/>
  <c r="T11"/>
  <c r="W11"/>
  <c r="J12"/>
  <c r="N13"/>
  <c r="H14"/>
  <c r="O14"/>
  <c r="S14"/>
  <c r="Z14"/>
  <c r="I15"/>
  <c r="T15"/>
  <c r="W15"/>
  <c r="I5" i="28"/>
  <c r="T5"/>
  <c r="W5"/>
  <c r="J6"/>
  <c r="N7"/>
  <c r="W7"/>
  <c r="J8"/>
  <c r="F19"/>
  <c r="L6" i="19"/>
  <c r="N6"/>
  <c r="AN6"/>
  <c r="V9"/>
  <c r="AD9"/>
  <c r="L8"/>
  <c r="N8"/>
  <c r="AN8"/>
  <c r="U10"/>
  <c r="AC10"/>
  <c r="AI10"/>
  <c r="M11"/>
  <c r="V12"/>
  <c r="AD12"/>
  <c r="M13"/>
  <c r="U13"/>
  <c r="AC13"/>
  <c r="AI13"/>
  <c r="M17"/>
  <c r="V15"/>
  <c r="AD15"/>
  <c r="L14"/>
  <c r="N14"/>
  <c r="AN14"/>
  <c r="U16"/>
  <c r="AC16"/>
  <c r="AI16"/>
  <c r="M20"/>
  <c r="V18"/>
  <c r="AD18"/>
  <c r="L19"/>
  <c r="N19"/>
  <c r="AN19"/>
  <c r="U21"/>
  <c r="AC21"/>
  <c r="AI21"/>
  <c r="M23"/>
  <c r="V22"/>
  <c r="AD22"/>
  <c r="L24"/>
  <c r="N24"/>
  <c r="AN24"/>
  <c r="H5" i="21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G5" i="23"/>
  <c r="N5"/>
  <c r="R5"/>
  <c r="Y5"/>
  <c r="H6"/>
  <c r="S6"/>
  <c r="V6"/>
  <c r="I7"/>
  <c r="M8"/>
  <c r="G9"/>
  <c r="N9"/>
  <c r="R9"/>
  <c r="Y9"/>
  <c r="H10"/>
  <c r="S10"/>
  <c r="V10"/>
  <c r="I11"/>
  <c r="M17"/>
  <c r="G18"/>
  <c r="N18"/>
  <c r="R18"/>
  <c r="Y18"/>
  <c r="H19"/>
  <c r="S19"/>
  <c r="V19"/>
  <c r="I20"/>
  <c r="M21"/>
  <c r="G22"/>
  <c r="N22"/>
  <c r="R22"/>
  <c r="Y22"/>
  <c r="H23"/>
  <c r="S23"/>
  <c r="V23"/>
  <c r="I24"/>
  <c r="M25"/>
  <c r="G26"/>
  <c r="N26"/>
  <c r="R26"/>
  <c r="Y26"/>
  <c r="H27"/>
  <c r="S27"/>
  <c r="V27"/>
  <c r="I28"/>
  <c r="M29"/>
  <c r="G32"/>
  <c r="N32"/>
  <c r="R32"/>
  <c r="Y32"/>
  <c r="N5" i="25"/>
  <c r="H6"/>
  <c r="O6"/>
  <c r="S6"/>
  <c r="Z6"/>
  <c r="I7"/>
  <c r="T7"/>
  <c r="W7"/>
  <c r="J8"/>
  <c r="N9"/>
  <c r="H10"/>
  <c r="O10"/>
  <c r="S10"/>
  <c r="Z10"/>
  <c r="I11"/>
  <c r="T11"/>
  <c r="W11"/>
  <c r="J12"/>
  <c r="N13"/>
  <c r="H14"/>
  <c r="O14"/>
  <c r="S14"/>
  <c r="Z14"/>
  <c r="I15"/>
  <c r="T15"/>
  <c r="W15"/>
  <c r="J16"/>
  <c r="N17"/>
  <c r="H18"/>
  <c r="O18"/>
  <c r="S18"/>
  <c r="Z18"/>
  <c r="I19"/>
  <c r="T19"/>
  <c r="W19"/>
  <c r="J20"/>
  <c r="T21"/>
  <c r="W21"/>
  <c r="J22"/>
  <c r="T23"/>
  <c r="W23"/>
  <c r="F7" i="27"/>
  <c r="I7" s="1"/>
  <c r="I8"/>
  <c r="R7"/>
  <c r="T7" s="1"/>
  <c r="T8"/>
  <c r="W8"/>
  <c r="V7"/>
  <c r="W7" s="1"/>
  <c r="J9"/>
  <c r="N10"/>
  <c r="H11"/>
  <c r="O11"/>
  <c r="S11"/>
  <c r="Z11"/>
  <c r="I12"/>
  <c r="T12"/>
  <c r="W12"/>
  <c r="J13"/>
  <c r="N14"/>
  <c r="H15"/>
  <c r="O15"/>
  <c r="S15"/>
  <c r="Z15"/>
  <c r="H5" i="28"/>
  <c r="O5"/>
  <c r="S5"/>
  <c r="Z5"/>
  <c r="I6"/>
  <c r="T6"/>
  <c r="W6"/>
  <c r="J7"/>
  <c r="I8"/>
  <c r="W8"/>
  <c r="F15"/>
  <c r="E14"/>
  <c r="K17"/>
  <c r="K37"/>
  <c r="H8"/>
  <c r="O8"/>
  <c r="S8"/>
  <c r="Z8"/>
  <c r="I14"/>
  <c r="I17"/>
  <c r="F21"/>
  <c r="I37"/>
  <c r="K67"/>
  <c r="H5" i="29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I14"/>
  <c r="T14"/>
  <c r="W14"/>
  <c r="J15"/>
  <c r="N16"/>
  <c r="I17"/>
  <c r="T18"/>
  <c r="W18"/>
  <c r="J19"/>
  <c r="N20"/>
  <c r="H21"/>
  <c r="N22"/>
  <c r="H5" i="30"/>
  <c r="O5"/>
  <c r="S5"/>
  <c r="Z5"/>
  <c r="I6"/>
  <c r="T6"/>
  <c r="W6"/>
  <c r="J7"/>
  <c r="N8"/>
  <c r="H9"/>
  <c r="O9"/>
  <c r="S9"/>
  <c r="Z9"/>
  <c r="J11"/>
  <c r="J6" i="31"/>
  <c r="N7"/>
  <c r="H8"/>
  <c r="O8"/>
  <c r="S8"/>
  <c r="Z8"/>
  <c r="I9"/>
  <c r="T9"/>
  <c r="W9"/>
  <c r="J10"/>
  <c r="N11"/>
  <c r="H12"/>
  <c r="O12"/>
  <c r="S12"/>
  <c r="Z12"/>
  <c r="N14"/>
  <c r="H15"/>
  <c r="O15"/>
  <c r="S15"/>
  <c r="Z15"/>
  <c r="I16"/>
  <c r="T16"/>
  <c r="W16"/>
  <c r="J17"/>
  <c r="N18"/>
  <c r="J19"/>
  <c r="I20"/>
  <c r="T20"/>
  <c r="W20"/>
  <c r="I5" i="33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O14"/>
  <c r="S14"/>
  <c r="Z14"/>
  <c r="I15"/>
  <c r="T15"/>
  <c r="W15"/>
  <c r="J16"/>
  <c r="N17"/>
  <c r="H18"/>
  <c r="O18"/>
  <c r="S18"/>
  <c r="Z18"/>
  <c r="I19"/>
  <c r="T19"/>
  <c r="W19"/>
  <c r="J20"/>
  <c r="N21"/>
  <c r="H22"/>
  <c r="O22"/>
  <c r="S22"/>
  <c r="Z22"/>
  <c r="J23"/>
  <c r="N23"/>
  <c r="N6" i="35"/>
  <c r="H7"/>
  <c r="O7"/>
  <c r="S7"/>
  <c r="Z7"/>
  <c r="F10"/>
  <c r="I8"/>
  <c r="R10"/>
  <c r="T8"/>
  <c r="W8"/>
  <c r="J9"/>
  <c r="N11"/>
  <c r="H12"/>
  <c r="O12"/>
  <c r="S12"/>
  <c r="Z12"/>
  <c r="N5" i="36"/>
  <c r="H6"/>
  <c r="O6"/>
  <c r="S6"/>
  <c r="Z6"/>
  <c r="I7"/>
  <c r="T7"/>
  <c r="W7"/>
  <c r="J8"/>
  <c r="N9"/>
  <c r="H10"/>
  <c r="O10"/>
  <c r="S10"/>
  <c r="Z10"/>
  <c r="I11"/>
  <c r="T11"/>
  <c r="W11"/>
  <c r="J12"/>
  <c r="N13"/>
  <c r="H14"/>
  <c r="O14"/>
  <c r="S14"/>
  <c r="Z14"/>
  <c r="I15"/>
  <c r="T15"/>
  <c r="W15"/>
  <c r="J16"/>
  <c r="H17"/>
  <c r="O17"/>
  <c r="S17"/>
  <c r="Z17"/>
  <c r="J18"/>
  <c r="N19"/>
  <c r="H20"/>
  <c r="O20"/>
  <c r="S20"/>
  <c r="Z20"/>
  <c r="I21"/>
  <c r="T21"/>
  <c r="W21"/>
  <c r="J22"/>
  <c r="N23"/>
  <c r="J33"/>
  <c r="N34"/>
  <c r="H35"/>
  <c r="O35"/>
  <c r="S35"/>
  <c r="Z35"/>
  <c r="I36"/>
  <c r="T36"/>
  <c r="W36"/>
  <c r="J37"/>
  <c r="N38"/>
  <c r="H39"/>
  <c r="O39"/>
  <c r="S39"/>
  <c r="Z39"/>
  <c r="I40"/>
  <c r="T40"/>
  <c r="W40"/>
  <c r="J41"/>
  <c r="N42"/>
  <c r="H43"/>
  <c r="S43"/>
  <c r="Z43"/>
  <c r="T44"/>
  <c r="N46"/>
  <c r="H47"/>
  <c r="O47"/>
  <c r="I48"/>
  <c r="W48"/>
  <c r="J49"/>
  <c r="S51"/>
  <c r="Z51"/>
  <c r="J6" i="37"/>
  <c r="S8"/>
  <c r="Z8"/>
  <c r="N8" i="28"/>
  <c r="G14"/>
  <c r="G17"/>
  <c r="F20"/>
  <c r="G37"/>
  <c r="G67"/>
  <c r="I67"/>
  <c r="N5" i="29"/>
  <c r="H6"/>
  <c r="O6"/>
  <c r="S6"/>
  <c r="Z6"/>
  <c r="I7"/>
  <c r="T7"/>
  <c r="W7"/>
  <c r="J8"/>
  <c r="N9"/>
  <c r="H10"/>
  <c r="O10"/>
  <c r="S10"/>
  <c r="Z10"/>
  <c r="I11"/>
  <c r="T11"/>
  <c r="W11"/>
  <c r="J12"/>
  <c r="N13"/>
  <c r="H14"/>
  <c r="O14"/>
  <c r="S14"/>
  <c r="Z14"/>
  <c r="I15"/>
  <c r="T15"/>
  <c r="W15"/>
  <c r="J16"/>
  <c r="T17"/>
  <c r="W17"/>
  <c r="O18"/>
  <c r="S18"/>
  <c r="Z18"/>
  <c r="I19"/>
  <c r="T19"/>
  <c r="W19"/>
  <c r="J20"/>
  <c r="T21"/>
  <c r="W21"/>
  <c r="J22"/>
  <c r="N5" i="30"/>
  <c r="H6"/>
  <c r="O6"/>
  <c r="S6"/>
  <c r="Z6"/>
  <c r="I7"/>
  <c r="T7"/>
  <c r="W7"/>
  <c r="J8"/>
  <c r="N9"/>
  <c r="I11"/>
  <c r="T11"/>
  <c r="W11"/>
  <c r="I6" i="31"/>
  <c r="T6"/>
  <c r="W6"/>
  <c r="J7"/>
  <c r="N8"/>
  <c r="H9"/>
  <c r="O9"/>
  <c r="S9"/>
  <c r="Z9"/>
  <c r="I10"/>
  <c r="T10"/>
  <c r="W10"/>
  <c r="J11"/>
  <c r="N12"/>
  <c r="J14"/>
  <c r="N15"/>
  <c r="H16"/>
  <c r="O16"/>
  <c r="S16"/>
  <c r="Z16"/>
  <c r="I17"/>
  <c r="T17"/>
  <c r="W17"/>
  <c r="J18"/>
  <c r="I19"/>
  <c r="T19"/>
  <c r="W19"/>
  <c r="H20"/>
  <c r="O20"/>
  <c r="S20"/>
  <c r="Z20"/>
  <c r="H5" i="33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J14"/>
  <c r="N14"/>
  <c r="H15"/>
  <c r="O15"/>
  <c r="S15"/>
  <c r="Z15"/>
  <c r="I16"/>
  <c r="T16"/>
  <c r="W16"/>
  <c r="J17"/>
  <c r="N18"/>
  <c r="H19"/>
  <c r="O19"/>
  <c r="S19"/>
  <c r="Z19"/>
  <c r="I20"/>
  <c r="T20"/>
  <c r="W20"/>
  <c r="J21"/>
  <c r="N22"/>
  <c r="I23"/>
  <c r="J6" i="35"/>
  <c r="N7"/>
  <c r="E10"/>
  <c r="H8"/>
  <c r="M10"/>
  <c r="O10" s="1"/>
  <c r="O8"/>
  <c r="Q10"/>
  <c r="S10" s="1"/>
  <c r="S8"/>
  <c r="Y10"/>
  <c r="Z8"/>
  <c r="I9"/>
  <c r="T9"/>
  <c r="W9"/>
  <c r="J11"/>
  <c r="N12"/>
  <c r="J5" i="36"/>
  <c r="N6"/>
  <c r="H7"/>
  <c r="O7"/>
  <c r="S7"/>
  <c r="Z7"/>
  <c r="I8"/>
  <c r="T8"/>
  <c r="W8"/>
  <c r="J9"/>
  <c r="N10"/>
  <c r="H11"/>
  <c r="O11"/>
  <c r="S11"/>
  <c r="Z11"/>
  <c r="I12"/>
  <c r="T12"/>
  <c r="W12"/>
  <c r="J13"/>
  <c r="N14"/>
  <c r="H15"/>
  <c r="O15"/>
  <c r="S15"/>
  <c r="Z15"/>
  <c r="I16"/>
  <c r="T16"/>
  <c r="W16"/>
  <c r="N17"/>
  <c r="I18"/>
  <c r="T18"/>
  <c r="W18"/>
  <c r="J19"/>
  <c r="N20"/>
  <c r="H21"/>
  <c r="O21"/>
  <c r="S21"/>
  <c r="Z21"/>
  <c r="I22"/>
  <c r="T22"/>
  <c r="W22"/>
  <c r="J23"/>
  <c r="I33"/>
  <c r="T33"/>
  <c r="W33"/>
  <c r="J34"/>
  <c r="N35"/>
  <c r="H36"/>
  <c r="O36"/>
  <c r="S36"/>
  <c r="Z36"/>
  <c r="I37"/>
  <c r="T37"/>
  <c r="W37"/>
  <c r="J38"/>
  <c r="N39"/>
  <c r="H40"/>
  <c r="O40"/>
  <c r="S40"/>
  <c r="Z40"/>
  <c r="I41"/>
  <c r="T41"/>
  <c r="W41"/>
  <c r="J42"/>
  <c r="W43"/>
  <c r="J44"/>
  <c r="S46"/>
  <c r="Z46"/>
  <c r="T47"/>
  <c r="N49"/>
  <c r="H50"/>
  <c r="O50"/>
  <c r="I51"/>
  <c r="W51"/>
  <c r="I6" i="37"/>
  <c r="W6"/>
  <c r="J7"/>
  <c r="J5" i="29"/>
  <c r="N6"/>
  <c r="H7"/>
  <c r="O7"/>
  <c r="S7"/>
  <c r="Z7"/>
  <c r="I8"/>
  <c r="T8"/>
  <c r="W8"/>
  <c r="J9"/>
  <c r="N10"/>
  <c r="H11"/>
  <c r="O11"/>
  <c r="S11"/>
  <c r="Z11"/>
  <c r="I12"/>
  <c r="T12"/>
  <c r="W12"/>
  <c r="J13"/>
  <c r="N14"/>
  <c r="H15"/>
  <c r="O15"/>
  <c r="S15"/>
  <c r="Z15"/>
  <c r="I16"/>
  <c r="T16"/>
  <c r="W16"/>
  <c r="O17"/>
  <c r="S17"/>
  <c r="Z17"/>
  <c r="J18"/>
  <c r="N18"/>
  <c r="H19"/>
  <c r="O19"/>
  <c r="S19"/>
  <c r="Z19"/>
  <c r="I20"/>
  <c r="T20"/>
  <c r="W20"/>
  <c r="J21"/>
  <c r="S21"/>
  <c r="Z21"/>
  <c r="I22"/>
  <c r="T22"/>
  <c r="W22"/>
  <c r="J5" i="30"/>
  <c r="N6"/>
  <c r="H7"/>
  <c r="O7"/>
  <c r="S7"/>
  <c r="Z7"/>
  <c r="I8"/>
  <c r="T8"/>
  <c r="W8"/>
  <c r="J9"/>
  <c r="J10"/>
  <c r="H11"/>
  <c r="O11"/>
  <c r="S11"/>
  <c r="Z11"/>
  <c r="H6" i="31"/>
  <c r="O6"/>
  <c r="S6"/>
  <c r="Z6"/>
  <c r="I7"/>
  <c r="T7"/>
  <c r="W7"/>
  <c r="J8"/>
  <c r="N9"/>
  <c r="H10"/>
  <c r="O10"/>
  <c r="S10"/>
  <c r="Z10"/>
  <c r="I11"/>
  <c r="T11"/>
  <c r="W11"/>
  <c r="J12"/>
  <c r="I14"/>
  <c r="T14"/>
  <c r="W14"/>
  <c r="J15"/>
  <c r="N16"/>
  <c r="H17"/>
  <c r="O17"/>
  <c r="S17"/>
  <c r="Z17"/>
  <c r="I18"/>
  <c r="T18"/>
  <c r="W18"/>
  <c r="H19"/>
  <c r="O19"/>
  <c r="S19"/>
  <c r="Z19"/>
  <c r="N20"/>
  <c r="N5" i="33"/>
  <c r="H6"/>
  <c r="O6"/>
  <c r="S6"/>
  <c r="Z6"/>
  <c r="I7"/>
  <c r="T7"/>
  <c r="W7"/>
  <c r="J8"/>
  <c r="N9"/>
  <c r="H10"/>
  <c r="O10"/>
  <c r="S10"/>
  <c r="Z10"/>
  <c r="I11"/>
  <c r="T11"/>
  <c r="W11"/>
  <c r="J12"/>
  <c r="N13"/>
  <c r="I14"/>
  <c r="N15"/>
  <c r="H16"/>
  <c r="O16"/>
  <c r="S16"/>
  <c r="Z16"/>
  <c r="I17"/>
  <c r="T17"/>
  <c r="W17"/>
  <c r="J18"/>
  <c r="N19"/>
  <c r="H20"/>
  <c r="O20"/>
  <c r="S20"/>
  <c r="Z20"/>
  <c r="I21"/>
  <c r="T21"/>
  <c r="W21"/>
  <c r="J22"/>
  <c r="T23"/>
  <c r="W23"/>
  <c r="I6" i="35"/>
  <c r="T6"/>
  <c r="W6"/>
  <c r="J7"/>
  <c r="D10"/>
  <c r="L10"/>
  <c r="N8"/>
  <c r="P10"/>
  <c r="X10"/>
  <c r="H9"/>
  <c r="O9"/>
  <c r="S9"/>
  <c r="Z9"/>
  <c r="I11"/>
  <c r="T11"/>
  <c r="W11"/>
  <c r="J12"/>
  <c r="I5" i="36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J14"/>
  <c r="N15"/>
  <c r="H16"/>
  <c r="O16"/>
  <c r="S16"/>
  <c r="Z16"/>
  <c r="J17"/>
  <c r="H18"/>
  <c r="O18"/>
  <c r="S18"/>
  <c r="Z18"/>
  <c r="I19"/>
  <c r="T19"/>
  <c r="W19"/>
  <c r="J20"/>
  <c r="N21"/>
  <c r="H22"/>
  <c r="O22"/>
  <c r="S22"/>
  <c r="Z22"/>
  <c r="I23"/>
  <c r="T23"/>
  <c r="W23"/>
  <c r="H33"/>
  <c r="O33"/>
  <c r="S33"/>
  <c r="Z33"/>
  <c r="I34"/>
  <c r="T34"/>
  <c r="W34"/>
  <c r="J35"/>
  <c r="N36"/>
  <c r="H37"/>
  <c r="O37"/>
  <c r="S37"/>
  <c r="Z37"/>
  <c r="I38"/>
  <c r="T38"/>
  <c r="W38"/>
  <c r="J39"/>
  <c r="N40"/>
  <c r="H41"/>
  <c r="O41"/>
  <c r="S41"/>
  <c r="Z41"/>
  <c r="I42"/>
  <c r="T42"/>
  <c r="W42"/>
  <c r="J43"/>
  <c r="O43"/>
  <c r="I44"/>
  <c r="W44"/>
  <c r="J45"/>
  <c r="S47"/>
  <c r="Z47"/>
  <c r="T48"/>
  <c r="N50"/>
  <c r="H51"/>
  <c r="O51"/>
  <c r="N7" i="37"/>
  <c r="H8"/>
  <c r="O8"/>
  <c r="I9"/>
  <c r="I5" i="29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J14"/>
  <c r="N15"/>
  <c r="H16"/>
  <c r="O16"/>
  <c r="S16"/>
  <c r="Z16"/>
  <c r="J17"/>
  <c r="N17"/>
  <c r="I18"/>
  <c r="N19"/>
  <c r="H20"/>
  <c r="O20"/>
  <c r="S20"/>
  <c r="Z20"/>
  <c r="I21"/>
  <c r="H22"/>
  <c r="O22"/>
  <c r="S22"/>
  <c r="Z22"/>
  <c r="I5" i="30"/>
  <c r="T5"/>
  <c r="W5"/>
  <c r="J6"/>
  <c r="N7"/>
  <c r="H8"/>
  <c r="O8"/>
  <c r="S8"/>
  <c r="Z8"/>
  <c r="I9"/>
  <c r="T9"/>
  <c r="W9"/>
  <c r="N11"/>
  <c r="N6" i="31"/>
  <c r="H7"/>
  <c r="O7"/>
  <c r="S7"/>
  <c r="Z7"/>
  <c r="I8"/>
  <c r="T8"/>
  <c r="W8"/>
  <c r="J9"/>
  <c r="N10"/>
  <c r="H11"/>
  <c r="O11"/>
  <c r="S11"/>
  <c r="Z11"/>
  <c r="I12"/>
  <c r="T12"/>
  <c r="W12"/>
  <c r="H14"/>
  <c r="O14"/>
  <c r="S14"/>
  <c r="Z14"/>
  <c r="I15"/>
  <c r="T15"/>
  <c r="W15"/>
  <c r="J16"/>
  <c r="N17"/>
  <c r="H18"/>
  <c r="O18"/>
  <c r="S18"/>
  <c r="Z18"/>
  <c r="N19"/>
  <c r="J20"/>
  <c r="J5" i="33"/>
  <c r="N6"/>
  <c r="H7"/>
  <c r="O7"/>
  <c r="S7"/>
  <c r="Z7"/>
  <c r="I8"/>
  <c r="T8"/>
  <c r="W8"/>
  <c r="J9"/>
  <c r="N10"/>
  <c r="H11"/>
  <c r="O11"/>
  <c r="S11"/>
  <c r="Z11"/>
  <c r="I12"/>
  <c r="T12"/>
  <c r="W12"/>
  <c r="J13"/>
  <c r="T14"/>
  <c r="W14"/>
  <c r="J15"/>
  <c r="N16"/>
  <c r="H17"/>
  <c r="O17"/>
  <c r="S17"/>
  <c r="Z17"/>
  <c r="I18"/>
  <c r="T18"/>
  <c r="W18"/>
  <c r="J19"/>
  <c r="N20"/>
  <c r="H21"/>
  <c r="O21"/>
  <c r="S21"/>
  <c r="Z21"/>
  <c r="I22"/>
  <c r="T22"/>
  <c r="W22"/>
  <c r="O23"/>
  <c r="S23"/>
  <c r="Z23"/>
  <c r="H6" i="35"/>
  <c r="O6"/>
  <c r="S6"/>
  <c r="Z6"/>
  <c r="I7"/>
  <c r="T7"/>
  <c r="W7"/>
  <c r="G10"/>
  <c r="J10" s="1"/>
  <c r="J8"/>
  <c r="K10"/>
  <c r="N9"/>
  <c r="H11"/>
  <c r="O11"/>
  <c r="S11"/>
  <c r="Z11"/>
  <c r="I12"/>
  <c r="T12"/>
  <c r="W12"/>
  <c r="H5" i="36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I14"/>
  <c r="T14"/>
  <c r="W14"/>
  <c r="J15"/>
  <c r="N16"/>
  <c r="I17"/>
  <c r="T17"/>
  <c r="W17"/>
  <c r="N18"/>
  <c r="H19"/>
  <c r="O19"/>
  <c r="S19"/>
  <c r="Z19"/>
  <c r="I20"/>
  <c r="T20"/>
  <c r="W20"/>
  <c r="J21"/>
  <c r="N22"/>
  <c r="H23"/>
  <c r="O23"/>
  <c r="S23"/>
  <c r="Z23"/>
  <c r="N33"/>
  <c r="H34"/>
  <c r="O34"/>
  <c r="S34"/>
  <c r="Z34"/>
  <c r="I35"/>
  <c r="T35"/>
  <c r="W35"/>
  <c r="J36"/>
  <c r="N37"/>
  <c r="H38"/>
  <c r="O38"/>
  <c r="S38"/>
  <c r="Z38"/>
  <c r="I39"/>
  <c r="T39"/>
  <c r="W39"/>
  <c r="J40"/>
  <c r="N41"/>
  <c r="H42"/>
  <c r="O42"/>
  <c r="S42"/>
  <c r="Z42"/>
  <c r="I43"/>
  <c r="T43"/>
  <c r="N45"/>
  <c r="H46"/>
  <c r="O46"/>
  <c r="I47"/>
  <c r="W47"/>
  <c r="J48"/>
  <c r="S50"/>
  <c r="Z50"/>
  <c r="T51"/>
  <c r="T6" i="37"/>
  <c r="N8"/>
  <c r="H9"/>
  <c r="O9"/>
  <c r="N44" i="36"/>
  <c r="H45"/>
  <c r="O45"/>
  <c r="S45"/>
  <c r="Z45"/>
  <c r="I46"/>
  <c r="T46"/>
  <c r="W46"/>
  <c r="J47"/>
  <c r="N48"/>
  <c r="H49"/>
  <c r="O49"/>
  <c r="S49"/>
  <c r="Z49"/>
  <c r="I50"/>
  <c r="T50"/>
  <c r="W50"/>
  <c r="J51"/>
  <c r="N6" i="37"/>
  <c r="H7"/>
  <c r="O7"/>
  <c r="S7"/>
  <c r="Z7"/>
  <c r="I8"/>
  <c r="T8"/>
  <c r="W8"/>
  <c r="J9"/>
  <c r="N10"/>
  <c r="H11"/>
  <c r="O11"/>
  <c r="S11"/>
  <c r="Z11"/>
  <c r="I12"/>
  <c r="T12"/>
  <c r="W12"/>
  <c r="J13"/>
  <c r="N14"/>
  <c r="H15"/>
  <c r="O15"/>
  <c r="S15"/>
  <c r="Z15"/>
  <c r="I16"/>
  <c r="T16"/>
  <c r="W16"/>
  <c r="N18"/>
  <c r="O19"/>
  <c r="S19"/>
  <c r="Z19"/>
  <c r="I20"/>
  <c r="T20"/>
  <c r="W20"/>
  <c r="N22"/>
  <c r="T23"/>
  <c r="W23"/>
  <c r="N15" i="39"/>
  <c r="H5"/>
  <c r="O5"/>
  <c r="S5"/>
  <c r="Z6"/>
  <c r="I7"/>
  <c r="T7"/>
  <c r="W7"/>
  <c r="J6"/>
  <c r="N8"/>
  <c r="H9"/>
  <c r="O9"/>
  <c r="S9"/>
  <c r="Z10"/>
  <c r="I11"/>
  <c r="T11"/>
  <c r="W11"/>
  <c r="J10"/>
  <c r="N21"/>
  <c r="H13"/>
  <c r="O13"/>
  <c r="S13"/>
  <c r="Z14"/>
  <c r="I16"/>
  <c r="T16"/>
  <c r="W15"/>
  <c r="J17"/>
  <c r="N20"/>
  <c r="H12"/>
  <c r="O12"/>
  <c r="S12"/>
  <c r="Z18"/>
  <c r="I19"/>
  <c r="T19"/>
  <c r="W19"/>
  <c r="J14"/>
  <c r="N18"/>
  <c r="H22"/>
  <c r="O22"/>
  <c r="S22"/>
  <c r="Z22"/>
  <c r="I23"/>
  <c r="T23"/>
  <c r="W23"/>
  <c r="J6" i="40"/>
  <c r="N7"/>
  <c r="H8"/>
  <c r="O8"/>
  <c r="S8"/>
  <c r="Z8"/>
  <c r="I9"/>
  <c r="T9"/>
  <c r="W9"/>
  <c r="J10"/>
  <c r="N11"/>
  <c r="H12"/>
  <c r="W12"/>
  <c r="J13"/>
  <c r="S15"/>
  <c r="Z15"/>
  <c r="T16"/>
  <c r="N18"/>
  <c r="H19"/>
  <c r="O19"/>
  <c r="J5" i="41"/>
  <c r="S7"/>
  <c r="Z7"/>
  <c r="T8"/>
  <c r="T9" i="37"/>
  <c r="W9"/>
  <c r="J10"/>
  <c r="N11"/>
  <c r="H12"/>
  <c r="O12"/>
  <c r="S12"/>
  <c r="Z12"/>
  <c r="I13"/>
  <c r="T13"/>
  <c r="W13"/>
  <c r="N15"/>
  <c r="H16"/>
  <c r="O16"/>
  <c r="S16"/>
  <c r="Z16"/>
  <c r="T17"/>
  <c r="W17"/>
  <c r="J18"/>
  <c r="N19"/>
  <c r="H20"/>
  <c r="O20"/>
  <c r="S20"/>
  <c r="Z20"/>
  <c r="T21"/>
  <c r="W21"/>
  <c r="O23"/>
  <c r="S23"/>
  <c r="Z23"/>
  <c r="J15" i="39"/>
  <c r="N5"/>
  <c r="H7"/>
  <c r="O7"/>
  <c r="S7"/>
  <c r="Z7"/>
  <c r="I6"/>
  <c r="T6"/>
  <c r="W8"/>
  <c r="J8"/>
  <c r="N9"/>
  <c r="H11"/>
  <c r="O11"/>
  <c r="S11"/>
  <c r="Z11"/>
  <c r="I10"/>
  <c r="T10"/>
  <c r="W12"/>
  <c r="J21"/>
  <c r="N13"/>
  <c r="H16"/>
  <c r="O16"/>
  <c r="S16"/>
  <c r="Z15"/>
  <c r="I17"/>
  <c r="T17"/>
  <c r="W16"/>
  <c r="J20"/>
  <c r="N12"/>
  <c r="H19"/>
  <c r="O19"/>
  <c r="S19"/>
  <c r="Z19"/>
  <c r="I14"/>
  <c r="T14"/>
  <c r="W20"/>
  <c r="J18"/>
  <c r="N22"/>
  <c r="H23"/>
  <c r="O23"/>
  <c r="S23"/>
  <c r="Z23"/>
  <c r="I6" i="40"/>
  <c r="T6"/>
  <c r="W6"/>
  <c r="J7"/>
  <c r="N8"/>
  <c r="H9"/>
  <c r="O9"/>
  <c r="S9"/>
  <c r="Z9"/>
  <c r="I10"/>
  <c r="T10"/>
  <c r="W10"/>
  <c r="J11"/>
  <c r="N12"/>
  <c r="N13"/>
  <c r="H14"/>
  <c r="O14"/>
  <c r="I15"/>
  <c r="W15"/>
  <c r="J16"/>
  <c r="S18"/>
  <c r="Z18"/>
  <c r="T19"/>
  <c r="N5" i="41"/>
  <c r="H6"/>
  <c r="O6"/>
  <c r="I7"/>
  <c r="W7"/>
  <c r="J8"/>
  <c r="S9" i="37"/>
  <c r="Z9"/>
  <c r="I10"/>
  <c r="T10"/>
  <c r="W10"/>
  <c r="J11"/>
  <c r="N12"/>
  <c r="H13"/>
  <c r="O13"/>
  <c r="S13"/>
  <c r="Z13"/>
  <c r="T14"/>
  <c r="W14"/>
  <c r="J15"/>
  <c r="N16"/>
  <c r="O17"/>
  <c r="S17"/>
  <c r="Z17"/>
  <c r="I18"/>
  <c r="T18"/>
  <c r="W18"/>
  <c r="N20"/>
  <c r="O21"/>
  <c r="S21"/>
  <c r="Z21"/>
  <c r="T22"/>
  <c r="W22"/>
  <c r="J23"/>
  <c r="N23"/>
  <c r="I15" i="39"/>
  <c r="T15"/>
  <c r="W5"/>
  <c r="J5"/>
  <c r="N7"/>
  <c r="H6"/>
  <c r="O6"/>
  <c r="S6"/>
  <c r="Z8"/>
  <c r="I8"/>
  <c r="T8"/>
  <c r="W9"/>
  <c r="J9"/>
  <c r="N11"/>
  <c r="H10"/>
  <c r="O10"/>
  <c r="S10"/>
  <c r="Z12"/>
  <c r="I21"/>
  <c r="T21"/>
  <c r="W13"/>
  <c r="J13"/>
  <c r="N16"/>
  <c r="H17"/>
  <c r="O17"/>
  <c r="S17"/>
  <c r="Z16"/>
  <c r="I20"/>
  <c r="T20"/>
  <c r="W17"/>
  <c r="J12"/>
  <c r="N19"/>
  <c r="H14"/>
  <c r="O14"/>
  <c r="S14"/>
  <c r="Z20"/>
  <c r="I18"/>
  <c r="T18"/>
  <c r="W21"/>
  <c r="J22"/>
  <c r="N23"/>
  <c r="H6" i="40"/>
  <c r="O6"/>
  <c r="S6"/>
  <c r="Z6"/>
  <c r="I7"/>
  <c r="T7"/>
  <c r="W7"/>
  <c r="J8"/>
  <c r="N9"/>
  <c r="H10"/>
  <c r="O10"/>
  <c r="S10"/>
  <c r="Z10"/>
  <c r="I11"/>
  <c r="T11"/>
  <c r="W11"/>
  <c r="J12"/>
  <c r="T12"/>
  <c r="N14"/>
  <c r="H15"/>
  <c r="O15"/>
  <c r="I16"/>
  <c r="W16"/>
  <c r="J17"/>
  <c r="S19"/>
  <c r="Z19"/>
  <c r="N6" i="41"/>
  <c r="H7"/>
  <c r="O7"/>
  <c r="I8"/>
  <c r="W8"/>
  <c r="J9"/>
  <c r="N43" i="36"/>
  <c r="H44"/>
  <c r="O44"/>
  <c r="S44"/>
  <c r="Z44"/>
  <c r="I45"/>
  <c r="T45"/>
  <c r="W45"/>
  <c r="J46"/>
  <c r="N47"/>
  <c r="H48"/>
  <c r="O48"/>
  <c r="S48"/>
  <c r="Z48"/>
  <c r="I49"/>
  <c r="T49"/>
  <c r="W49"/>
  <c r="J50"/>
  <c r="N51"/>
  <c r="H6" i="37"/>
  <c r="O6"/>
  <c r="S6"/>
  <c r="Z6"/>
  <c r="I7"/>
  <c r="T7"/>
  <c r="W7"/>
  <c r="J8"/>
  <c r="N9"/>
  <c r="H10"/>
  <c r="O10"/>
  <c r="S10"/>
  <c r="Z10"/>
  <c r="I11"/>
  <c r="T11"/>
  <c r="W11"/>
  <c r="J12"/>
  <c r="N13"/>
  <c r="O14"/>
  <c r="S14"/>
  <c r="Z14"/>
  <c r="I15"/>
  <c r="T15"/>
  <c r="W15"/>
  <c r="J16"/>
  <c r="N17"/>
  <c r="H18"/>
  <c r="O18"/>
  <c r="S18"/>
  <c r="Z18"/>
  <c r="T19"/>
  <c r="W19"/>
  <c r="J20"/>
  <c r="N21"/>
  <c r="O22"/>
  <c r="S22"/>
  <c r="Z22"/>
  <c r="I23"/>
  <c r="H15" i="39"/>
  <c r="O15"/>
  <c r="S15"/>
  <c r="Z5"/>
  <c r="I5"/>
  <c r="T5"/>
  <c r="W6"/>
  <c r="J7"/>
  <c r="N6"/>
  <c r="H8"/>
  <c r="O8"/>
  <c r="S8"/>
  <c r="Z9"/>
  <c r="I9"/>
  <c r="T9"/>
  <c r="W10"/>
  <c r="J11"/>
  <c r="N10"/>
  <c r="H21"/>
  <c r="O21"/>
  <c r="S21"/>
  <c r="Z13"/>
  <c r="I13"/>
  <c r="T13"/>
  <c r="W14"/>
  <c r="J16"/>
  <c r="N17"/>
  <c r="H20"/>
  <c r="O20"/>
  <c r="S20"/>
  <c r="Z17"/>
  <c r="I12"/>
  <c r="T12"/>
  <c r="W18"/>
  <c r="J19"/>
  <c r="N14"/>
  <c r="H18"/>
  <c r="O18"/>
  <c r="S18"/>
  <c r="Z21"/>
  <c r="I22"/>
  <c r="T22"/>
  <c r="W22"/>
  <c r="J23"/>
  <c r="N6" i="40"/>
  <c r="H7"/>
  <c r="O7"/>
  <c r="S7"/>
  <c r="Z7"/>
  <c r="I8"/>
  <c r="T8"/>
  <c r="W8"/>
  <c r="J9"/>
  <c r="N10"/>
  <c r="H11"/>
  <c r="O11"/>
  <c r="S11"/>
  <c r="Z11"/>
  <c r="I12"/>
  <c r="S14"/>
  <c r="Z14"/>
  <c r="T15"/>
  <c r="N17"/>
  <c r="H18"/>
  <c r="O18"/>
  <c r="I19"/>
  <c r="W19"/>
  <c r="S6" i="41"/>
  <c r="Z6"/>
  <c r="T7"/>
  <c r="N9"/>
  <c r="H13" i="40"/>
  <c r="O13"/>
  <c r="S13"/>
  <c r="Z13"/>
  <c r="I14"/>
  <c r="T14"/>
  <c r="W14"/>
  <c r="J15"/>
  <c r="N16"/>
  <c r="H17"/>
  <c r="O17"/>
  <c r="S17"/>
  <c r="Z17"/>
  <c r="I18"/>
  <c r="T18"/>
  <c r="W18"/>
  <c r="J19"/>
  <c r="H5" i="41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I14"/>
  <c r="T14"/>
  <c r="W14"/>
  <c r="J15"/>
  <c r="N16"/>
  <c r="H17"/>
  <c r="O17"/>
  <c r="S17"/>
  <c r="Z17"/>
  <c r="I18"/>
  <c r="T18"/>
  <c r="W18"/>
  <c r="J19"/>
  <c r="N20"/>
  <c r="H21"/>
  <c r="O21"/>
  <c r="S21"/>
  <c r="Z21"/>
  <c r="I22"/>
  <c r="T22"/>
  <c r="W22"/>
  <c r="J23"/>
  <c r="I5" i="45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N14"/>
  <c r="P14" s="1"/>
  <c r="F6" i="48"/>
  <c r="K6"/>
  <c r="N6"/>
  <c r="J7"/>
  <c r="Q7"/>
  <c r="T8"/>
  <c r="F10"/>
  <c r="K10"/>
  <c r="N10"/>
  <c r="J11"/>
  <c r="Q11"/>
  <c r="T12"/>
  <c r="F14"/>
  <c r="K14"/>
  <c r="N14"/>
  <c r="J15"/>
  <c r="N15"/>
  <c r="T17"/>
  <c r="K19"/>
  <c r="J20"/>
  <c r="Q20"/>
  <c r="Q6" i="49"/>
  <c r="S7"/>
  <c r="N8"/>
  <c r="T8"/>
  <c r="O9"/>
  <c r="W9"/>
  <c r="H10" i="41"/>
  <c r="O10"/>
  <c r="S10"/>
  <c r="Z10"/>
  <c r="I11"/>
  <c r="T11"/>
  <c r="W11"/>
  <c r="J12"/>
  <c r="N13"/>
  <c r="H14"/>
  <c r="O14"/>
  <c r="S14"/>
  <c r="Z14"/>
  <c r="I15"/>
  <c r="T15"/>
  <c r="W15"/>
  <c r="J16"/>
  <c r="N17"/>
  <c r="H18"/>
  <c r="O18"/>
  <c r="S18"/>
  <c r="Z18"/>
  <c r="I19"/>
  <c r="T19"/>
  <c r="W19"/>
  <c r="J20"/>
  <c r="N21"/>
  <c r="H22"/>
  <c r="O22"/>
  <c r="S22"/>
  <c r="Z22"/>
  <c r="I23"/>
  <c r="T23"/>
  <c r="W23"/>
  <c r="H5" i="45"/>
  <c r="O5"/>
  <c r="S5"/>
  <c r="Z5"/>
  <c r="I6"/>
  <c r="T6"/>
  <c r="W6"/>
  <c r="J7"/>
  <c r="N8"/>
  <c r="H9"/>
  <c r="O9"/>
  <c r="S9"/>
  <c r="Z9"/>
  <c r="I10"/>
  <c r="T10"/>
  <c r="W10"/>
  <c r="J11"/>
  <c r="N12"/>
  <c r="H13"/>
  <c r="O13"/>
  <c r="S13"/>
  <c r="Z13"/>
  <c r="F5" i="48"/>
  <c r="K5"/>
  <c r="N5"/>
  <c r="J6"/>
  <c r="Q6"/>
  <c r="T7"/>
  <c r="F9"/>
  <c r="K9"/>
  <c r="N9"/>
  <c r="J10"/>
  <c r="Q10"/>
  <c r="T11"/>
  <c r="F13"/>
  <c r="K13"/>
  <c r="N13"/>
  <c r="J14"/>
  <c r="Q14"/>
  <c r="K16"/>
  <c r="J17"/>
  <c r="Q17"/>
  <c r="F20"/>
  <c r="N20"/>
  <c r="Q7" i="49"/>
  <c r="Z7"/>
  <c r="R8"/>
  <c r="N10" i="41"/>
  <c r="H11"/>
  <c r="O11"/>
  <c r="S11"/>
  <c r="Z11"/>
  <c r="I12"/>
  <c r="T12"/>
  <c r="W12"/>
  <c r="J13"/>
  <c r="N14"/>
  <c r="H15"/>
  <c r="O15"/>
  <c r="S15"/>
  <c r="Z15"/>
  <c r="I16"/>
  <c r="T16"/>
  <c r="W16"/>
  <c r="J17"/>
  <c r="N18"/>
  <c r="H19"/>
  <c r="O19"/>
  <c r="S19"/>
  <c r="Z19"/>
  <c r="I20"/>
  <c r="T20"/>
  <c r="W20"/>
  <c r="J21"/>
  <c r="N22"/>
  <c r="H23"/>
  <c r="O23"/>
  <c r="S23"/>
  <c r="Z23"/>
  <c r="N5" i="45"/>
  <c r="H6"/>
  <c r="O6"/>
  <c r="S6"/>
  <c r="Z6"/>
  <c r="I7"/>
  <c r="T7"/>
  <c r="W7"/>
  <c r="J8"/>
  <c r="N9"/>
  <c r="H10"/>
  <c r="O10"/>
  <c r="S10"/>
  <c r="Z10"/>
  <c r="I11"/>
  <c r="T11"/>
  <c r="W11"/>
  <c r="J12"/>
  <c r="N13"/>
  <c r="J14"/>
  <c r="T14"/>
  <c r="J5" i="48"/>
  <c r="Q5"/>
  <c r="T6"/>
  <c r="F8"/>
  <c r="K8"/>
  <c r="N8"/>
  <c r="J9"/>
  <c r="Q9"/>
  <c r="T10"/>
  <c r="F12"/>
  <c r="K12"/>
  <c r="N12"/>
  <c r="J13"/>
  <c r="Q13"/>
  <c r="T14"/>
  <c r="J16"/>
  <c r="Q16"/>
  <c r="F19"/>
  <c r="N19"/>
  <c r="T21"/>
  <c r="T6" i="49"/>
  <c r="Q8"/>
  <c r="Z8"/>
  <c r="R9"/>
  <c r="O12" i="40"/>
  <c r="S12"/>
  <c r="Z12"/>
  <c r="I13"/>
  <c r="T13"/>
  <c r="W13"/>
  <c r="J14"/>
  <c r="N15"/>
  <c r="H16"/>
  <c r="O16"/>
  <c r="S16"/>
  <c r="Z16"/>
  <c r="I17"/>
  <c r="T17"/>
  <c r="W17"/>
  <c r="J18"/>
  <c r="N19"/>
  <c r="I5" i="41"/>
  <c r="T5"/>
  <c r="W5"/>
  <c r="J6"/>
  <c r="N7"/>
  <c r="H8"/>
  <c r="O8"/>
  <c r="S8"/>
  <c r="Z8"/>
  <c r="I9"/>
  <c r="T9"/>
  <c r="W9"/>
  <c r="J10"/>
  <c r="N11"/>
  <c r="H12"/>
  <c r="O12"/>
  <c r="S12"/>
  <c r="Z12"/>
  <c r="I13"/>
  <c r="T13"/>
  <c r="W13"/>
  <c r="J14"/>
  <c r="N15"/>
  <c r="H16"/>
  <c r="O16"/>
  <c r="S16"/>
  <c r="Z16"/>
  <c r="I17"/>
  <c r="T17"/>
  <c r="W17"/>
  <c r="J18"/>
  <c r="N19"/>
  <c r="H20"/>
  <c r="O20"/>
  <c r="S20"/>
  <c r="Z20"/>
  <c r="I21"/>
  <c r="T21"/>
  <c r="W21"/>
  <c r="J22"/>
  <c r="N23"/>
  <c r="J5" i="45"/>
  <c r="N6"/>
  <c r="H7"/>
  <c r="O7"/>
  <c r="S7"/>
  <c r="Z7"/>
  <c r="I8"/>
  <c r="T8"/>
  <c r="W8"/>
  <c r="J9"/>
  <c r="N10"/>
  <c r="H11"/>
  <c r="O11"/>
  <c r="S11"/>
  <c r="Z11"/>
  <c r="I12"/>
  <c r="T12"/>
  <c r="W12"/>
  <c r="J13"/>
  <c r="O14"/>
  <c r="U14"/>
  <c r="S14"/>
  <c r="V14" s="1"/>
  <c r="X14" s="1"/>
  <c r="T5" i="48"/>
  <c r="F7"/>
  <c r="K7"/>
  <c r="N7"/>
  <c r="J8"/>
  <c r="Q8"/>
  <c r="T9"/>
  <c r="F11"/>
  <c r="K11"/>
  <c r="N11"/>
  <c r="J12"/>
  <c r="Q12"/>
  <c r="T13"/>
  <c r="F15"/>
  <c r="K15"/>
  <c r="F16"/>
  <c r="N16"/>
  <c r="T18"/>
  <c r="K20"/>
  <c r="J21"/>
  <c r="Q21"/>
  <c r="R6" i="49"/>
  <c r="N7"/>
  <c r="T7"/>
  <c r="O8"/>
  <c r="W8"/>
  <c r="P9"/>
  <c r="P10"/>
  <c r="S11"/>
  <c r="N12"/>
  <c r="Q12"/>
  <c r="T12"/>
  <c r="Z12"/>
  <c r="O13"/>
  <c r="R13"/>
  <c r="W13"/>
  <c r="P14"/>
  <c r="D14"/>
  <c r="N14" s="1"/>
  <c r="S15"/>
  <c r="N16"/>
  <c r="Q16"/>
  <c r="T16"/>
  <c r="Z16"/>
  <c r="O17"/>
  <c r="R17"/>
  <c r="W17"/>
  <c r="P18"/>
  <c r="S19"/>
  <c r="N20"/>
  <c r="Q20"/>
  <c r="T20"/>
  <c r="Z20"/>
  <c r="O21"/>
  <c r="R21"/>
  <c r="W21"/>
  <c r="P22"/>
  <c r="S23"/>
  <c r="N24"/>
  <c r="Q24"/>
  <c r="T24"/>
  <c r="Z24"/>
  <c r="O25"/>
  <c r="R25"/>
  <c r="W25"/>
  <c r="P26"/>
  <c r="S27"/>
  <c r="N28"/>
  <c r="Q28"/>
  <c r="T28"/>
  <c r="Z28"/>
  <c r="O29"/>
  <c r="R29"/>
  <c r="W29"/>
  <c r="P30"/>
  <c r="S31"/>
  <c r="N32"/>
  <c r="Q32"/>
  <c r="T32"/>
  <c r="Z32"/>
  <c r="O33"/>
  <c r="R33"/>
  <c r="W33"/>
  <c r="P34"/>
  <c r="S35"/>
  <c r="N36"/>
  <c r="Q36"/>
  <c r="T36"/>
  <c r="Z36"/>
  <c r="O37"/>
  <c r="R37"/>
  <c r="W37"/>
  <c r="P38"/>
  <c r="S39"/>
  <c r="N40"/>
  <c r="Q40"/>
  <c r="T40"/>
  <c r="Z40"/>
  <c r="O41"/>
  <c r="R41"/>
  <c r="W41"/>
  <c r="P42"/>
  <c r="S43"/>
  <c r="N44"/>
  <c r="Q44"/>
  <c r="T44"/>
  <c r="Z44"/>
  <c r="O45"/>
  <c r="R45"/>
  <c r="W45"/>
  <c r="P46"/>
  <c r="S47"/>
  <c r="N48"/>
  <c r="Q48"/>
  <c r="T48"/>
  <c r="Z48"/>
  <c r="O49"/>
  <c r="R49"/>
  <c r="W49"/>
  <c r="P50"/>
  <c r="F11" i="50"/>
  <c r="I10"/>
  <c r="J11"/>
  <c r="G13"/>
  <c r="N13"/>
  <c r="R13"/>
  <c r="Y13"/>
  <c r="H14"/>
  <c r="S14"/>
  <c r="V14"/>
  <c r="I15"/>
  <c r="M16"/>
  <c r="G17"/>
  <c r="N17"/>
  <c r="R17"/>
  <c r="Y17"/>
  <c r="H18"/>
  <c r="S18"/>
  <c r="V18"/>
  <c r="I19"/>
  <c r="M20"/>
  <c r="G21"/>
  <c r="N21"/>
  <c r="R21"/>
  <c r="Y21"/>
  <c r="H22"/>
  <c r="S22"/>
  <c r="V22"/>
  <c r="I23"/>
  <c r="M24"/>
  <c r="G25"/>
  <c r="N25"/>
  <c r="R25"/>
  <c r="Y25"/>
  <c r="H26"/>
  <c r="S26"/>
  <c r="V26"/>
  <c r="I27"/>
  <c r="M28"/>
  <c r="G29"/>
  <c r="N29"/>
  <c r="R29"/>
  <c r="Y29"/>
  <c r="H30"/>
  <c r="S30"/>
  <c r="V30"/>
  <c r="I31"/>
  <c r="M32"/>
  <c r="G33"/>
  <c r="N33"/>
  <c r="R33"/>
  <c r="Y33"/>
  <c r="H34"/>
  <c r="S34"/>
  <c r="V34"/>
  <c r="Q15" i="48"/>
  <c r="T16"/>
  <c r="F18"/>
  <c r="K18"/>
  <c r="N18"/>
  <c r="J19"/>
  <c r="Q19"/>
  <c r="T20"/>
  <c r="P6" i="49"/>
  <c r="S6"/>
  <c r="W6"/>
  <c r="P7"/>
  <c r="S8"/>
  <c r="N9"/>
  <c r="Q9"/>
  <c r="T9"/>
  <c r="Z9"/>
  <c r="O10"/>
  <c r="R10"/>
  <c r="W10"/>
  <c r="P11"/>
  <c r="S12"/>
  <c r="N13"/>
  <c r="Q13"/>
  <c r="T13"/>
  <c r="Z13"/>
  <c r="O14"/>
  <c r="R14"/>
  <c r="W14"/>
  <c r="P15"/>
  <c r="S16"/>
  <c r="N17"/>
  <c r="Q17"/>
  <c r="T17"/>
  <c r="Z17"/>
  <c r="O18"/>
  <c r="R18"/>
  <c r="W18"/>
  <c r="P19"/>
  <c r="D19"/>
  <c r="N19" s="1"/>
  <c r="S20"/>
  <c r="N21"/>
  <c r="Q21"/>
  <c r="T21"/>
  <c r="Z21"/>
  <c r="O22"/>
  <c r="R22"/>
  <c r="W22"/>
  <c r="P23"/>
  <c r="S24"/>
  <c r="N25"/>
  <c r="Q25"/>
  <c r="T25"/>
  <c r="Z25"/>
  <c r="O26"/>
  <c r="R26"/>
  <c r="W26"/>
  <c r="P27"/>
  <c r="S28"/>
  <c r="N29"/>
  <c r="Q29"/>
  <c r="T29"/>
  <c r="Z29"/>
  <c r="O30"/>
  <c r="R30"/>
  <c r="W30"/>
  <c r="P31"/>
  <c r="S32"/>
  <c r="N33"/>
  <c r="Q33"/>
  <c r="T33"/>
  <c r="Z33"/>
  <c r="O34"/>
  <c r="R34"/>
  <c r="W34"/>
  <c r="P35"/>
  <c r="S36"/>
  <c r="N37"/>
  <c r="Q37"/>
  <c r="T37"/>
  <c r="Z37"/>
  <c r="O38"/>
  <c r="R38"/>
  <c r="W38"/>
  <c r="P39"/>
  <c r="S40"/>
  <c r="N41"/>
  <c r="Q41"/>
  <c r="T41"/>
  <c r="Z41"/>
  <c r="O42"/>
  <c r="R42"/>
  <c r="W42"/>
  <c r="P43"/>
  <c r="S44"/>
  <c r="N45"/>
  <c r="Q45"/>
  <c r="T45"/>
  <c r="Z45"/>
  <c r="O46"/>
  <c r="R46"/>
  <c r="W46"/>
  <c r="P47"/>
  <c r="S48"/>
  <c r="N49"/>
  <c r="Q49"/>
  <c r="T49"/>
  <c r="Z49"/>
  <c r="O50"/>
  <c r="R50"/>
  <c r="W50"/>
  <c r="E11" i="50"/>
  <c r="H10"/>
  <c r="S10"/>
  <c r="Q11"/>
  <c r="U11"/>
  <c r="V10"/>
  <c r="M13"/>
  <c r="G14"/>
  <c r="N14"/>
  <c r="R14"/>
  <c r="Y14"/>
  <c r="H15"/>
  <c r="S15"/>
  <c r="V15"/>
  <c r="I16"/>
  <c r="M17"/>
  <c r="G18"/>
  <c r="N18"/>
  <c r="R18"/>
  <c r="Y18"/>
  <c r="H19"/>
  <c r="S19"/>
  <c r="V19"/>
  <c r="I20"/>
  <c r="M21"/>
  <c r="G22"/>
  <c r="N22"/>
  <c r="R22"/>
  <c r="Y22"/>
  <c r="H23"/>
  <c r="S23"/>
  <c r="V23"/>
  <c r="I24"/>
  <c r="M25"/>
  <c r="G26"/>
  <c r="N26"/>
  <c r="R26"/>
  <c r="Y26"/>
  <c r="H27"/>
  <c r="S27"/>
  <c r="V27"/>
  <c r="I28"/>
  <c r="M29"/>
  <c r="G30"/>
  <c r="N30"/>
  <c r="R30"/>
  <c r="Y30"/>
  <c r="H31"/>
  <c r="S31"/>
  <c r="V31"/>
  <c r="I32"/>
  <c r="M33"/>
  <c r="G34"/>
  <c r="N34"/>
  <c r="R34"/>
  <c r="Y34"/>
  <c r="T15" i="48"/>
  <c r="F17"/>
  <c r="K17"/>
  <c r="N17"/>
  <c r="J18"/>
  <c r="Q18"/>
  <c r="T19"/>
  <c r="F21"/>
  <c r="K21"/>
  <c r="N21"/>
  <c r="Z6" i="49"/>
  <c r="O7"/>
  <c r="R7"/>
  <c r="W7"/>
  <c r="P8"/>
  <c r="S9"/>
  <c r="N10"/>
  <c r="Q10"/>
  <c r="T10"/>
  <c r="Z10"/>
  <c r="O11"/>
  <c r="R11"/>
  <c r="W11"/>
  <c r="P12"/>
  <c r="S13"/>
  <c r="Q14"/>
  <c r="T14"/>
  <c r="Z14"/>
  <c r="O15"/>
  <c r="R15"/>
  <c r="W15"/>
  <c r="P16"/>
  <c r="S17"/>
  <c r="N18"/>
  <c r="Q18"/>
  <c r="T18"/>
  <c r="Z18"/>
  <c r="O19"/>
  <c r="R19"/>
  <c r="W19"/>
  <c r="P20"/>
  <c r="S21"/>
  <c r="N22"/>
  <c r="Q22"/>
  <c r="T22"/>
  <c r="Z22"/>
  <c r="O23"/>
  <c r="R23"/>
  <c r="W23"/>
  <c r="P24"/>
  <c r="S25"/>
  <c r="N26"/>
  <c r="Q26"/>
  <c r="T26"/>
  <c r="Z26"/>
  <c r="O27"/>
  <c r="R27"/>
  <c r="W27"/>
  <c r="P28"/>
  <c r="S29"/>
  <c r="N30"/>
  <c r="Q30"/>
  <c r="T30"/>
  <c r="Z30"/>
  <c r="O31"/>
  <c r="R31"/>
  <c r="W31"/>
  <c r="P32"/>
  <c r="S33"/>
  <c r="N34"/>
  <c r="Q34"/>
  <c r="T34"/>
  <c r="Z34"/>
  <c r="O35"/>
  <c r="R35"/>
  <c r="W35"/>
  <c r="P36"/>
  <c r="S37"/>
  <c r="N38"/>
  <c r="Q38"/>
  <c r="T38"/>
  <c r="Z38"/>
  <c r="O39"/>
  <c r="R39"/>
  <c r="W39"/>
  <c r="P40"/>
  <c r="S41"/>
  <c r="N42"/>
  <c r="Q42"/>
  <c r="T42"/>
  <c r="Z42"/>
  <c r="O43"/>
  <c r="R43"/>
  <c r="W43"/>
  <c r="P44"/>
  <c r="S45"/>
  <c r="N46"/>
  <c r="Q46"/>
  <c r="T46"/>
  <c r="Z46"/>
  <c r="O47"/>
  <c r="R47"/>
  <c r="W47"/>
  <c r="P48"/>
  <c r="S49"/>
  <c r="N50"/>
  <c r="Q50"/>
  <c r="T50"/>
  <c r="Z50"/>
  <c r="D11" i="50"/>
  <c r="G11" s="1"/>
  <c r="G10"/>
  <c r="L11"/>
  <c r="N11" s="1"/>
  <c r="N10"/>
  <c r="P11"/>
  <c r="R10"/>
  <c r="T11"/>
  <c r="X11"/>
  <c r="Y10"/>
  <c r="I13"/>
  <c r="M14"/>
  <c r="G15"/>
  <c r="N15"/>
  <c r="R15"/>
  <c r="Y15"/>
  <c r="H16"/>
  <c r="S16"/>
  <c r="V16"/>
  <c r="I17"/>
  <c r="M18"/>
  <c r="G19"/>
  <c r="N19"/>
  <c r="R19"/>
  <c r="Y19"/>
  <c r="H20"/>
  <c r="S20"/>
  <c r="V20"/>
  <c r="I21"/>
  <c r="M22"/>
  <c r="G23"/>
  <c r="N23"/>
  <c r="R23"/>
  <c r="Y23"/>
  <c r="H24"/>
  <c r="S24"/>
  <c r="V24"/>
  <c r="I25"/>
  <c r="M26"/>
  <c r="G27"/>
  <c r="N27"/>
  <c r="R27"/>
  <c r="Y27"/>
  <c r="H28"/>
  <c r="S28"/>
  <c r="V28"/>
  <c r="I29"/>
  <c r="M30"/>
  <c r="G31"/>
  <c r="N31"/>
  <c r="R31"/>
  <c r="Y31"/>
  <c r="H32"/>
  <c r="S32"/>
  <c r="V32"/>
  <c r="I33"/>
  <c r="M34"/>
  <c r="S10" i="49"/>
  <c r="N11"/>
  <c r="Q11"/>
  <c r="T11"/>
  <c r="Z11"/>
  <c r="O12"/>
  <c r="R12"/>
  <c r="W12"/>
  <c r="P13"/>
  <c r="S14"/>
  <c r="N15"/>
  <c r="Q15"/>
  <c r="T15"/>
  <c r="Z15"/>
  <c r="O16"/>
  <c r="R16"/>
  <c r="W16"/>
  <c r="P17"/>
  <c r="S18"/>
  <c r="Q19"/>
  <c r="T19"/>
  <c r="Z19"/>
  <c r="O20"/>
  <c r="R20"/>
  <c r="W20"/>
  <c r="P21"/>
  <c r="S22"/>
  <c r="N23"/>
  <c r="Q23"/>
  <c r="T23"/>
  <c r="Z23"/>
  <c r="O24"/>
  <c r="R24"/>
  <c r="W24"/>
  <c r="P25"/>
  <c r="S26"/>
  <c r="N27"/>
  <c r="Q27"/>
  <c r="T27"/>
  <c r="Z27"/>
  <c r="O28"/>
  <c r="R28"/>
  <c r="W28"/>
  <c r="P29"/>
  <c r="S30"/>
  <c r="N31"/>
  <c r="Q31"/>
  <c r="T31"/>
  <c r="Z31"/>
  <c r="O32"/>
  <c r="R32"/>
  <c r="W32"/>
  <c r="P33"/>
  <c r="S34"/>
  <c r="N35"/>
  <c r="Q35"/>
  <c r="T35"/>
  <c r="Z35"/>
  <c r="O36"/>
  <c r="R36"/>
  <c r="W36"/>
  <c r="P37"/>
  <c r="S38"/>
  <c r="N39"/>
  <c r="Q39"/>
  <c r="T39"/>
  <c r="Z39"/>
  <c r="O40"/>
  <c r="R40"/>
  <c r="W40"/>
  <c r="P41"/>
  <c r="S42"/>
  <c r="N43"/>
  <c r="Q43"/>
  <c r="T43"/>
  <c r="Z43"/>
  <c r="O44"/>
  <c r="R44"/>
  <c r="W44"/>
  <c r="P45"/>
  <c r="S46"/>
  <c r="N47"/>
  <c r="Q47"/>
  <c r="T47"/>
  <c r="Z47"/>
  <c r="O48"/>
  <c r="R48"/>
  <c r="W48"/>
  <c r="P49"/>
  <c r="S50"/>
  <c r="C11" i="50"/>
  <c r="M10"/>
  <c r="K11"/>
  <c r="O11"/>
  <c r="W11"/>
  <c r="H13"/>
  <c r="S13"/>
  <c r="V13"/>
  <c r="I14"/>
  <c r="M15"/>
  <c r="G16"/>
  <c r="N16"/>
  <c r="R16"/>
  <c r="Y16"/>
  <c r="H17"/>
  <c r="S17"/>
  <c r="V17"/>
  <c r="I18"/>
  <c r="M19"/>
  <c r="G20"/>
  <c r="N20"/>
  <c r="R20"/>
  <c r="Y20"/>
  <c r="H21"/>
  <c r="S21"/>
  <c r="V21"/>
  <c r="I22"/>
  <c r="M23"/>
  <c r="G24"/>
  <c r="N24"/>
  <c r="R24"/>
  <c r="Y24"/>
  <c r="H25"/>
  <c r="S25"/>
  <c r="V25"/>
  <c r="I26"/>
  <c r="M27"/>
  <c r="G28"/>
  <c r="N28"/>
  <c r="R28"/>
  <c r="Y28"/>
  <c r="H29"/>
  <c r="S29"/>
  <c r="V29"/>
  <c r="I30"/>
  <c r="M31"/>
  <c r="G32"/>
  <c r="N32"/>
  <c r="R32"/>
  <c r="Y32"/>
  <c r="H33"/>
  <c r="S33"/>
  <c r="V33"/>
  <c r="I34"/>
  <c r="H7" i="17"/>
  <c r="I20"/>
  <c r="H24"/>
  <c r="H37"/>
  <c r="J37" s="1"/>
  <c r="H49"/>
  <c r="H53"/>
  <c r="H66"/>
  <c r="J66" s="1"/>
  <c r="J83"/>
  <c r="I11"/>
  <c r="I12"/>
  <c r="H20"/>
  <c r="I21"/>
  <c r="I25"/>
  <c r="I34"/>
  <c r="I38"/>
  <c r="I50"/>
  <c r="I54"/>
  <c r="I63"/>
  <c r="I67"/>
  <c r="H10"/>
  <c r="J10" s="1"/>
  <c r="H11"/>
  <c r="J11" s="1"/>
  <c r="H23"/>
  <c r="J23" s="1"/>
  <c r="H34"/>
  <c r="H38"/>
  <c r="J38" s="1"/>
  <c r="H52"/>
  <c r="J52" s="1"/>
  <c r="H63"/>
  <c r="J63" s="1"/>
  <c r="H67"/>
  <c r="J67" s="1"/>
  <c r="I7"/>
  <c r="I8"/>
  <c r="I24"/>
  <c r="I35"/>
  <c r="I39"/>
  <c r="I49"/>
  <c r="I53"/>
  <c r="I64"/>
  <c r="I68"/>
  <c r="I83"/>
  <c r="H51" l="1"/>
  <c r="J51" s="1"/>
  <c r="I51"/>
  <c r="H22"/>
  <c r="J22" s="1"/>
  <c r="I22"/>
  <c r="I11" i="50"/>
  <c r="J49" i="17"/>
  <c r="J7"/>
  <c r="M11" i="50"/>
  <c r="S11"/>
  <c r="W14" i="45"/>
  <c r="Y14" s="1"/>
  <c r="N10" i="35"/>
  <c r="T10"/>
  <c r="Z7" i="27"/>
  <c r="S7"/>
  <c r="H7"/>
  <c r="J50" i="17"/>
  <c r="J21"/>
  <c r="Y16" i="2"/>
  <c r="Y18" i="9"/>
  <c r="H69" i="17"/>
  <c r="J69" s="1"/>
  <c r="I69"/>
  <c r="H40"/>
  <c r="I40"/>
  <c r="H13"/>
  <c r="J13" s="1"/>
  <c r="I13"/>
  <c r="J53"/>
  <c r="Z10" i="35"/>
  <c r="J68" i="17"/>
  <c r="J39"/>
  <c r="J12"/>
  <c r="H65"/>
  <c r="J65" s="1"/>
  <c r="I65"/>
  <c r="H36"/>
  <c r="I36"/>
  <c r="H9"/>
  <c r="J9" s="1"/>
  <c r="I9"/>
  <c r="V11" i="50"/>
  <c r="H11"/>
  <c r="J34" i="17"/>
  <c r="J20"/>
  <c r="J24"/>
  <c r="Y11" i="50"/>
  <c r="I10" i="35"/>
  <c r="O7" i="27"/>
  <c r="J64" i="17"/>
  <c r="J35"/>
  <c r="J8"/>
  <c r="H55"/>
  <c r="J55" s="1"/>
  <c r="I55"/>
  <c r="H26"/>
  <c r="J26" s="1"/>
  <c r="I26"/>
  <c r="R11" i="50"/>
  <c r="H10" i="35"/>
  <c r="J54" i="17"/>
  <c r="J25"/>
  <c r="Z14" i="45" l="1"/>
  <c r="J36" i="17"/>
  <c r="J40"/>
</calcChain>
</file>

<file path=xl/sharedStrings.xml><?xml version="1.0" encoding="utf-8"?>
<sst xmlns="http://schemas.openxmlformats.org/spreadsheetml/2006/main" count="2096" uniqueCount="523">
  <si>
    <t>ENCUESTA DE TURISMO RECEPTIVO DEL CABILDO DE TENERIFE</t>
  </si>
  <si>
    <t>I SEMESTRE 2011</t>
  </si>
  <si>
    <t>INDICE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</si>
  <si>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</si>
  <si>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</si>
  <si>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</si>
  <si>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</si>
  <si>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</si>
  <si>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</si>
  <si>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</si>
  <si>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DESTINO SEGÚN CONCEPTOS</t>
  </si>
  <si>
    <t>GASTO MEDIO EN DESTINO SEGÚN CONCEPTOS DE QUIÉNES GASTAN</t>
  </si>
  <si>
    <t>GASTO SEGÚN MERCADOS</t>
  </si>
  <si>
    <t>GASTO Y ESTIMACIÓN DE INGRESOS POR GRUPOS DE EDAD</t>
  </si>
  <si>
    <t>GASTO PERSONA SEGÚN ACTIVIDADES REALIZADAS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</si>
  <si>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</si>
  <si>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</si>
  <si>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</si>
  <si>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</si>
  <si>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</si>
  <si>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</si>
  <si>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</si>
  <si>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FORMULA DE CONTRATACIÓN POR MERCADOS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</si>
  <si>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</si>
  <si>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</si>
  <si>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</si>
  <si>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</si>
  <si>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</si>
  <si>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</si>
  <si>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</si>
  <si>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</si>
  <si>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</si>
  <si>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</si>
  <si>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</si>
  <si>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ASPECTOS NEGATIVOS DEL VIAJE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</si>
  <si>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</si>
  <si>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</si>
  <si>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</si>
  <si>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</si>
  <si>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</si>
  <si>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</si>
  <si>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</si>
  <si>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</si>
  <si>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</si>
  <si>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</si>
  <si>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</si>
  <si>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</si>
  <si>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</si>
  <si>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</si>
  <si>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</si>
  <si>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DISTRIBUCIÓN POR EDADES DE LOS TURISTAS  (%)</t>
  </si>
  <si>
    <t>I trimestre 2010</t>
  </si>
  <si>
    <t>I trimestre 2011</t>
  </si>
  <si>
    <t>var 11/10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</si>
  <si>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</si>
  <si>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</si>
  <si>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</si>
  <si>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</si>
  <si>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</si>
  <si>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</si>
  <si>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</si>
  <si>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</si>
  <si>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</si>
  <si>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</si>
  <si>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</si>
  <si>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DISTRIBUCIÓN POR EDADES DE LOS TURISTAS DE TENERIFE (%)</t>
  </si>
  <si>
    <t>Fuente: Encuesta al Turismo Receptivo Cabildo Tenerife
Elaboración: Turismo de Tenerife</t>
  </si>
  <si>
    <t>TABLA</t>
  </si>
  <si>
    <t>dif.08/07</t>
  </si>
  <si>
    <t>dif.09/08</t>
  </si>
  <si>
    <t>dif.10/09</t>
  </si>
  <si>
    <t>dif.  Invierno 
08-09/09-10</t>
  </si>
  <si>
    <t>dif.  Invierno 
09-10/10-11</t>
  </si>
  <si>
    <t>Dif 11/10</t>
  </si>
  <si>
    <t>Reino Unido</t>
  </si>
  <si>
    <t>Dinamarca</t>
  </si>
  <si>
    <t>Bélgica</t>
  </si>
  <si>
    <t>Francia</t>
  </si>
  <si>
    <t>Noruega</t>
  </si>
  <si>
    <t>Alemania</t>
  </si>
  <si>
    <t xml:space="preserve">Irlanda </t>
  </si>
  <si>
    <t>Suiza + Austria</t>
  </si>
  <si>
    <t>Total nórdicos</t>
  </si>
  <si>
    <t>Suecia</t>
  </si>
  <si>
    <t>Todos los países</t>
  </si>
  <si>
    <t>Holanda</t>
  </si>
  <si>
    <t>Finlandia</t>
  </si>
  <si>
    <t>Italia</t>
  </si>
  <si>
    <t>Península</t>
  </si>
  <si>
    <t>n.d.</t>
  </si>
  <si>
    <t>-</t>
  </si>
  <si>
    <t>España</t>
  </si>
  <si>
    <t>Rusia</t>
  </si>
  <si>
    <t>Canarias</t>
  </si>
  <si>
    <t>GRÁFICA</t>
  </si>
  <si>
    <t>DISTRIBUCIÓN DE LA RENTA MEDIA FAMILIAR DE LOS TURISTAS DE TENERIFE (%)</t>
  </si>
  <si>
    <t>var.  Invierno 
08-09/09-10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</si>
  <si>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</si>
  <si>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</si>
  <si>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</si>
  <si>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</si>
  <si>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</si>
  <si>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</si>
  <si>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</si>
  <si>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</si>
  <si>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</si>
  <si>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</si>
  <si>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</si>
  <si>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I trimestre 2010**</t>
  </si>
  <si>
    <t>I trimestre 2011*</t>
  </si>
  <si>
    <t>Var.11/10</t>
  </si>
  <si>
    <t>Invierno 10-11</t>
  </si>
  <si>
    <t>I semestre 2011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</si>
  <si>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</si>
  <si>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</si>
  <si>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</si>
  <si>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</si>
  <si>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</si>
  <si>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</si>
  <si>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</si>
  <si>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</si>
  <si>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</si>
  <si>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t>RENTA MEDIA FAMILIAR DE LOS TURISTAS DE TENERIFE SEGÚN MERCADOS (€)</t>
  </si>
  <si>
    <t>dif. respecto 
 renta media 
2009</t>
  </si>
  <si>
    <t>Posición respecto
 Renta media 
2010</t>
  </si>
  <si>
    <t>,</t>
  </si>
  <si>
    <t>Posición respecto
 Renta media 
Ene-Sep 2010</t>
  </si>
  <si>
    <t>dif. respecto renta media año 2010</t>
  </si>
  <si>
    <t>dif. respecto renta media I trimestre 2011</t>
  </si>
  <si>
    <t>dif. respecto renta media Invierno 10-11</t>
  </si>
  <si>
    <t>dif. respecto renta media  I semestre 2011</t>
  </si>
  <si>
    <t>RELACIÓN CON LOS ACOMPAÑANTES DE LOS TURISTAS EN TENERIFE (%)</t>
  </si>
  <si>
    <t>var.  Invierno 
09-10/10-11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</si>
  <si>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</si>
  <si>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</si>
  <si>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</si>
  <si>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</si>
  <si>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</si>
  <si>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</si>
  <si>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</si>
  <si>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</si>
  <si>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</si>
  <si>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</si>
  <si>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</si>
  <si>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</si>
  <si>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</si>
  <si>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</si>
  <si>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</si>
  <si>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</si>
  <si>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</si>
  <si>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</si>
  <si>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var.  Invierno 
08-09/09-11</t>
  </si>
  <si>
    <t>Alojamiento</t>
  </si>
  <si>
    <t>GASTO MEDIO DE LOS TURISTA SEGÚN MERCADOS 
 (Euros)</t>
  </si>
  <si>
    <t>I semestre 2010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</si>
  <si>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</si>
  <si>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</si>
  <si>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</si>
  <si>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</si>
  <si>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</si>
  <si>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</si>
  <si>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</si>
  <si>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</si>
  <si>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</si>
  <si>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Var I semestre 10/09</t>
  </si>
  <si>
    <t xml:space="preserve">GASTO MEDIO DIARIO DE LOS TURISTAS EN DESTINO SEGÚN CONCEPTO (€/persona/día) </t>
  </si>
  <si>
    <t>(€/persona/día)</t>
  </si>
  <si>
    <t>Peso cada concepto   año 2010</t>
  </si>
  <si>
    <t>Peso cada concepto   Invierno  10-11</t>
  </si>
  <si>
    <t>Peso cada concepto   semestre 2011</t>
  </si>
  <si>
    <t>Peso cada concepto   Ene-sep 2010</t>
  </si>
  <si>
    <t>Peso cada concepto   I trimestre11/10</t>
  </si>
  <si>
    <t>Var. I semestre 11/10</t>
  </si>
  <si>
    <t>Restaurantes</t>
  </si>
  <si>
    <t>Compras</t>
  </si>
  <si>
    <t>Compras de comida</t>
  </si>
  <si>
    <t>Extras alojamiento</t>
  </si>
  <si>
    <t>Excursiones organizadas</t>
  </si>
  <si>
    <t>Alquiler de coche</t>
  </si>
  <si>
    <t>Ocio/ diversión/cultura</t>
  </si>
  <si>
    <t>Alojamiento pagado en destino</t>
  </si>
  <si>
    <t>Transporte público</t>
  </si>
  <si>
    <t>Ocio nocturno</t>
  </si>
  <si>
    <t>Otros gastos</t>
  </si>
  <si>
    <t>Actividades deportivas</t>
  </si>
  <si>
    <t>Otros servicios fuera del alojamiento</t>
  </si>
  <si>
    <t>Tratamientos salud</t>
  </si>
  <si>
    <t>Time sharing</t>
  </si>
  <si>
    <t>Casinos</t>
  </si>
  <si>
    <t>Total</t>
  </si>
  <si>
    <t xml:space="preserve">FUENTE: Encuesta al Turismo Receptivo, Cabildo Insular de Tenerife. ELABORACIÓN: Turismo de Tenerife </t>
  </si>
  <si>
    <t xml:space="preserve">GASTO MEDIO DIARIO DE LOS TURISTAS EN DESTINO SEGÚN CONCEPTO (€/persona) </t>
  </si>
  <si>
    <t>(€/persona)</t>
  </si>
  <si>
    <t>Peso cada concepto   Invierno  09-10</t>
  </si>
  <si>
    <t>GASTO MEDIO DIARIO DE LOS TURISTAS EN DESTINO SEGÚN CONCEPTO (€/persona/día). (Base: Personas que gastan)</t>
  </si>
  <si>
    <t>Var. Invierno 09-10/10-11</t>
  </si>
  <si>
    <t>I semeste 2010</t>
  </si>
  <si>
    <t>I semeste 2011</t>
  </si>
  <si>
    <t xml:space="preserve">         </t>
  </si>
  <si>
    <t xml:space="preserve">GASTO TURÍSTICO E INGRESOS POR ESTIMACIÓN DEL GASTO EN DESTINO
</t>
  </si>
  <si>
    <t>Segmento de edad</t>
  </si>
  <si>
    <t>Peso</t>
  </si>
  <si>
    <t>Estimación nº de turistas</t>
  </si>
  <si>
    <t>Gasto por turista (€)</t>
  </si>
  <si>
    <t>Estimación de ingresos turísticos (€)</t>
  </si>
  <si>
    <t xml:space="preserve">origen </t>
  </si>
  <si>
    <t>destino</t>
  </si>
  <si>
    <t xml:space="preserve">Ingresos en origen que repercuten en destino (53%) </t>
  </si>
  <si>
    <t>Ingresos en destino</t>
  </si>
  <si>
    <t xml:space="preserve"> Estimación total</t>
  </si>
  <si>
    <t>15 a 25 años</t>
  </si>
  <si>
    <t>Más de 60 años</t>
  </si>
  <si>
    <t>FUENTE: Encuesta al Turismo Receptivo, Cabildo Insular de Tenerife. ELABORACIÓN: Turismo de Tenerife</t>
  </si>
  <si>
    <t>FUENTE: Encuesta al Turismo Receptivo, Cabildo Insular de Tenerife. 
ELABORACIÓN: Turismo de Tenerife</t>
  </si>
  <si>
    <t>AÑO 2010</t>
  </si>
  <si>
    <t>I TRIMESTRE 2011</t>
  </si>
  <si>
    <t>T. INVIERNO 10-11</t>
  </si>
  <si>
    <t>Golf (excluidos minigolf y campos de práctica)</t>
  </si>
  <si>
    <t>Buceo deportivo/fotográfico</t>
  </si>
  <si>
    <t>Excursión a otra isla canaria (en el día)</t>
  </si>
  <si>
    <t>Surf / windsurf</t>
  </si>
  <si>
    <t>Tratamientos de salud (hidroterapia, masajes,...)</t>
  </si>
  <si>
    <t>Visita a parques temáticos (zoológicos, botánicos, acuáticos)</t>
  </si>
  <si>
    <t xml:space="preserve">Navegación (vela/ pesca deportivas) </t>
  </si>
  <si>
    <t>Observación de cetáceos (en barco)</t>
  </si>
  <si>
    <t>Bike</t>
  </si>
  <si>
    <t>Fiestas y eventos populares (fiestas populares, carnavales,…)</t>
  </si>
  <si>
    <t>Rutas a caballo</t>
  </si>
  <si>
    <t>Visita a museos, conciertos, exposiciones</t>
  </si>
  <si>
    <t>Observación de estrellas</t>
  </si>
  <si>
    <t>Otras actividades</t>
  </si>
  <si>
    <t>Senderismo (a pié, más de una hora, fuera de áreas urbanas)</t>
  </si>
  <si>
    <t>Birdwatching</t>
  </si>
  <si>
    <t>NIVEL DE FIDELIDAD: PORCENTAJE DE REPETICIÓN DE VISITAS A TENERIFE  SEGÚN MERCADOS (%)</t>
  </si>
  <si>
    <t>var.  Invierno 09-10/10-11</t>
  </si>
  <si>
    <t>Ene-Sep 2009</t>
  </si>
  <si>
    <t>Ene-Sep 2010</t>
  </si>
  <si>
    <t>1ª visita</t>
  </si>
  <si>
    <t>repetidor</t>
  </si>
  <si>
    <t>Irlanda</t>
  </si>
  <si>
    <t>nueva versión;: ultimos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</si>
  <si>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</si>
  <si>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</si>
  <si>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</si>
  <si>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</si>
  <si>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</si>
  <si>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</si>
  <si>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</si>
  <si>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</si>
  <si>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</si>
  <si>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</si>
  <si>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</si>
  <si>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</si>
  <si>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</si>
  <si>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</si>
  <si>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</si>
  <si>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</si>
  <si>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</si>
  <si>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</si>
  <si>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</si>
  <si>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</si>
  <si>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</si>
  <si>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</si>
  <si>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</si>
  <si>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</si>
  <si>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</si>
  <si>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</si>
  <si>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</si>
  <si>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</si>
  <si>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</si>
  <si>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</si>
  <si>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</si>
  <si>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</si>
  <si>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</si>
  <si>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</si>
  <si>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</si>
  <si>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</si>
  <si>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</si>
  <si>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</si>
  <si>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</si>
  <si>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</si>
  <si>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</si>
  <si>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</si>
  <si>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</si>
  <si>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</si>
  <si>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</si>
  <si>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</si>
  <si>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</si>
  <si>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</si>
  <si>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</si>
  <si>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</si>
  <si>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</si>
  <si>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2010 **</t>
  </si>
  <si>
    <t>CONTRATACIÓN CON LA COMPAÑÍA</t>
  </si>
  <si>
    <t>compañía:pers/tf/fax</t>
  </si>
  <si>
    <t>compañía:portal web</t>
  </si>
  <si>
    <t>compañía:web compañía</t>
  </si>
  <si>
    <r>
      <rPr>
        <b/>
        <sz val="8"/>
        <color theme="3" tint="-0.249977111117893"/>
        <rFont val="Calibri"/>
        <family val="2"/>
        <scheme val="minor"/>
      </rP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</si>
  <si>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FORMULA DE CONTRATACIÓN DEL VUELO (1) (%)</t>
  </si>
  <si>
    <t>Directamente</t>
  </si>
  <si>
    <t>Portal web</t>
  </si>
  <si>
    <t>Web compañía</t>
  </si>
  <si>
    <t xml:space="preserve">no contesta 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</si>
  <si>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</si>
  <si>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FORMULA DE CONTRATACIÓN DEL ALOJAMIENTO (%)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</si>
  <si>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</si>
  <si>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</si>
  <si>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</si>
  <si>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</si>
  <si>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</si>
  <si>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</si>
  <si>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</si>
  <si>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</si>
  <si>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</si>
  <si>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</si>
  <si>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t>Portal Web</t>
  </si>
  <si>
    <t>Web propia del alojamiento</t>
  </si>
  <si>
    <t>FÓRMULA DE CONTRATACIÓN MODALIDAD PAQUETE TURÍSTICO  POR NACIONALIDADES (%)</t>
  </si>
  <si>
    <t>Media nacionalidades</t>
  </si>
  <si>
    <t>TRANSFER USADO POR LOS TURISTAS PARA SUS TRASLADOS AEROPUERTO - ALOJAMIENTO (%)</t>
  </si>
  <si>
    <t>Bus turístico</t>
  </si>
  <si>
    <t>Taxi</t>
  </si>
  <si>
    <t>Coche privado o alquiler</t>
  </si>
  <si>
    <t>Bus regular</t>
  </si>
  <si>
    <t>Limusina</t>
  </si>
  <si>
    <t>Transporte del alojamiento**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</si>
  <si>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</si>
  <si>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</si>
  <si>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var.10/09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</si>
  <si>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</si>
  <si>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</si>
  <si>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</si>
  <si>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</si>
  <si>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</si>
  <si>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</si>
  <si>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</si>
  <si>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</si>
  <si>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</si>
  <si>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</si>
  <si>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</si>
  <si>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</si>
  <si>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</si>
  <si>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</si>
  <si>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</si>
  <si>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</si>
  <si>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</si>
  <si>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</si>
  <si>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</si>
  <si>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</si>
  <si>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</si>
  <si>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</si>
  <si>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</si>
  <si>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Var Invierno 08-09/09-10</t>
  </si>
  <si>
    <t>Var Invierno 09-10/10-11</t>
  </si>
  <si>
    <t>FUENTE: Encuesta al Turismo Receptivo, Cabildo Insular de Tenerife.  ELABORACIÓN: Turismo de Tenerife</t>
  </si>
  <si>
    <t>PORCENTAJE DE TURISTAS QUE COMPRAN POR INTERNET SU VIAJE A TENERIFE POR NACIONALIDADES</t>
  </si>
  <si>
    <t>PORCENTAJE DE TURISTAS QUE REALIZAN ACTIVIDADES DURANTE LA ESTANCIA EN TENERIFE
(% realiza actividades)</t>
  </si>
  <si>
    <t>Realiza actividades</t>
  </si>
  <si>
    <t xml:space="preserve">Deportes de aventura / riesgo (parapente, escalada,...) </t>
  </si>
  <si>
    <t>Visita casinos de juego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</si>
  <si>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</si>
  <si>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</si>
  <si>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</si>
  <si>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</si>
  <si>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</si>
  <si>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</si>
  <si>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</si>
  <si>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</si>
  <si>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Vuelta/recorridos por la Isla*</t>
  </si>
  <si>
    <t xml:space="preserve">La Laguna (ciudad) </t>
  </si>
  <si>
    <t>La Orotava (centro urbano)</t>
  </si>
  <si>
    <t>Barranco de Masca</t>
  </si>
  <si>
    <t>Candelaria</t>
  </si>
  <si>
    <t>Playa de las Teresitas</t>
  </si>
  <si>
    <t>Teno/Buenavista*</t>
  </si>
  <si>
    <t>Anaga/Taganana</t>
  </si>
  <si>
    <t>Barranco del Infierno</t>
  </si>
  <si>
    <t>PORCENTAJE DE TURISTAS QUE REALIZAN ALGUNA VISITA A LUGARES DE INTERÉS EN SU VIAJE A TENERIFE POR NACIONALIDADES</t>
  </si>
  <si>
    <t>Irlanda (Eire)</t>
  </si>
  <si>
    <t>Británicos</t>
  </si>
  <si>
    <t>Diferencia Invierno 
08-09/09-10</t>
  </si>
  <si>
    <t>MOTIVOS MÁS IMPORTANTES A LA HORA DE ELEGIR TENERIFE (RESPUESTA ESPONTÁNEA)</t>
  </si>
  <si>
    <t>Invierno 10-11**</t>
  </si>
  <si>
    <t>clima</t>
  </si>
  <si>
    <t>accesibilidad /cercanía</t>
  </si>
  <si>
    <t>paisaje natural</t>
  </si>
  <si>
    <t>playas /mar</t>
  </si>
  <si>
    <t>precio del viaje</t>
  </si>
  <si>
    <t>características del alojamiento</t>
  </si>
  <si>
    <t>relax</t>
  </si>
  <si>
    <t>conocer/ excursiones</t>
  </si>
  <si>
    <t>buenas referencias /fidelidad</t>
  </si>
  <si>
    <t>amabilidad/ hospitalidad/ambiente</t>
  </si>
  <si>
    <t>visita familiares /amigos</t>
  </si>
  <si>
    <t>destino preparado para el turismo</t>
  </si>
  <si>
    <t>gastronomía</t>
  </si>
  <si>
    <t>precios en tenerife</t>
  </si>
  <si>
    <t>actividades /ocio</t>
  </si>
  <si>
    <t>alojamiento (contratación)</t>
  </si>
  <si>
    <t>el teide</t>
  </si>
  <si>
    <t>seguridad</t>
  </si>
  <si>
    <t>negocios/estudios/médicos</t>
  </si>
  <si>
    <t>otros</t>
  </si>
  <si>
    <t>deportes</t>
  </si>
  <si>
    <t>loro parque</t>
  </si>
  <si>
    <t>cultura/eventos/costumbres</t>
  </si>
  <si>
    <t>turismo familiar</t>
  </si>
  <si>
    <t>senderismo</t>
  </si>
  <si>
    <t>la isla</t>
  </si>
  <si>
    <t>medioambiente urbano</t>
  </si>
  <si>
    <t>está en españa</t>
  </si>
  <si>
    <t>celebración/aniversarios/evento</t>
  </si>
  <si>
    <t>ocio nocturno</t>
  </si>
  <si>
    <t>comercio/compras</t>
  </si>
  <si>
    <t>siam park</t>
  </si>
  <si>
    <t>lugares específicos</t>
  </si>
  <si>
    <t>servicios</t>
  </si>
  <si>
    <t>restaurantes/bares/cafés</t>
  </si>
  <si>
    <t>infraestructuras urbanas</t>
  </si>
  <si>
    <t>otros parques temáticos</t>
  </si>
  <si>
    <t>carreteras/transporte</t>
  </si>
  <si>
    <t>pubs/clubs/bares</t>
  </si>
  <si>
    <t>no contestan</t>
  </si>
  <si>
    <r>
      <rPr>
        <b/>
        <sz val="8"/>
        <color theme="3" tint="-0.249977111117893"/>
        <rFont val="Calibri"/>
        <family val="2"/>
        <scheme val="minor"/>
      </rPr>
      <t>**NO ES POSIBLE COMPARATIVA CON AÑOS ANTERIORES, YA QUE EN 2011 LA PREGUNTA DE MOTIVACIÓN PASA A SER ESPONTÁNEA. LOS DATOS DEL INVIERNO 10-11 HACEN REFERENCIA AL PERÍODO ENERO-ABRIL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</si>
  <si>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</si>
  <si>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Diferencia Invierno 
09-10/10-11</t>
  </si>
  <si>
    <t>Factores naturales</t>
  </si>
  <si>
    <t>Factores alojativos</t>
  </si>
  <si>
    <t>Servicios e infraestructuras</t>
  </si>
  <si>
    <t>Factores ambientales</t>
  </si>
  <si>
    <t>Media de satisfacción factores</t>
  </si>
  <si>
    <t>Factores genéricos</t>
  </si>
  <si>
    <t>Oferta de restauración</t>
  </si>
  <si>
    <t>Oferta comercial</t>
  </si>
  <si>
    <t>Oferta de actividades y ocio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</si>
  <si>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</si>
  <si>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</si>
  <si>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</si>
  <si>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ORDEN DE IMPORTANCIA DE LOS FACTORES EN SU VIAJE
(escala 1-8)</t>
  </si>
  <si>
    <t>2010**</t>
  </si>
  <si>
    <t>*indica orden: EL DATO ES UNA MEDIA DEL ORDEN DE IMPORTANCIA ASIGNADO: CUÁNTO MÁS CERCANO ES A UNO, MÁS IMPORTANTE ES PARA EL TURISTA.
**Dato referido al período julio-diciembre 2010
Fuente: Encuesta al Turismo Receptivo Cabildo Tenerife. Elaboración: Turismo de Tenerife</t>
  </si>
  <si>
    <t>SATISFACCIÓN GLOBAL DE LOS TURISTAS CON SU VIAJE A TENERIFE POR NACIONALIDADES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</si>
  <si>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</si>
  <si>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</si>
  <si>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</si>
  <si>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Diferencia  I semestre 10/09</t>
  </si>
  <si>
    <t>Diferencia  I semestre 11/10</t>
  </si>
  <si>
    <t>ÍNDICE MEDIO DE SATISFACCIÓN GLOBAL</t>
  </si>
  <si>
    <t>nd</t>
  </si>
  <si>
    <t>ÍNDICE SATISFACCIÓN  MEDIA DE FACTORES</t>
  </si>
  <si>
    <t>Calidad alojamiento</t>
  </si>
  <si>
    <t>Trato alojamiento</t>
  </si>
  <si>
    <t>Calidad de la comida/ bebida en el alojamiento</t>
  </si>
  <si>
    <t>Precios del alojamiento</t>
  </si>
  <si>
    <t>Piscinas del alojamiento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</si>
  <si>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</si>
  <si>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</si>
  <si>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</si>
  <si>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</si>
  <si>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t>Paisaje natural / naturaleza</t>
  </si>
  <si>
    <t>El sol</t>
  </si>
  <si>
    <t>La temperatura</t>
  </si>
  <si>
    <t>El baño en el mar</t>
  </si>
  <si>
    <t>Las playas</t>
  </si>
  <si>
    <t>Calidad de restaurantes y bares</t>
  </si>
  <si>
    <t>Oferta de productos y gastronomía local</t>
  </si>
  <si>
    <t>El trato del personal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</si>
  <si>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</si>
  <si>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</si>
  <si>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</si>
  <si>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</si>
  <si>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</si>
  <si>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</si>
  <si>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Seguridad personal</t>
  </si>
  <si>
    <t>Asistencia médica-sanitaria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</si>
  <si>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</si>
  <si>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</si>
  <si>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</si>
  <si>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</si>
  <si>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</si>
  <si>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</si>
  <si>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</si>
  <si>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</si>
  <si>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</si>
  <si>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</si>
  <si>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</si>
  <si>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ASPECTOS NEGATIVOS QUE LOS TURISTAS OBSERVAN EN SU VIAJE A TENERIFE 
(Escala 1 a 10)</t>
  </si>
  <si>
    <t>var.08/07</t>
  </si>
  <si>
    <t>var.09/08</t>
  </si>
  <si>
    <t>NO SE QUEJAN</t>
  </si>
  <si>
    <t>SE QUEJAN</t>
  </si>
  <si>
    <t>Factores de queja de los turistas</t>
  </si>
  <si>
    <t>Actividades realizadas en sus vacaciones</t>
  </si>
  <si>
    <t>Aeropuertos</t>
  </si>
  <si>
    <t>Carreteras y tráfico urbano</t>
  </si>
  <si>
    <t>Clima</t>
  </si>
  <si>
    <t>Infraestructura urbana</t>
  </si>
  <si>
    <t>Medioambiente natural</t>
  </si>
  <si>
    <t>Medioambiente urbano</t>
  </si>
  <si>
    <t>Playas-mar</t>
  </si>
  <si>
    <t>Calidad de los restaurantes y bub</t>
  </si>
  <si>
    <t>Comercio no alimenticio</t>
  </si>
  <si>
    <t xml:space="preserve">Tenerife en general </t>
  </si>
  <si>
    <t>Venta callejera</t>
  </si>
  <si>
    <t>Reflejo de la crisis</t>
  </si>
  <si>
    <t>var. Invierno 08-09/09-10</t>
  </si>
  <si>
    <t>Invierno 09-10/10-11</t>
  </si>
  <si>
    <t>Dif. I semestre 10/09</t>
  </si>
  <si>
    <t>Dif. I semestre 11/10</t>
  </si>
  <si>
    <t>Dif 10/09</t>
  </si>
  <si>
    <t>dif.11/10</t>
  </si>
  <si>
    <t xml:space="preserve">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</si>
  <si>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 xml:space="preserve">
Fuente: Encuesta al Turismo Receptivo Cabildo Tenerife. Elaboración: Turismo de Tenerife</t>
  </si>
  <si>
    <t>I semestre 2011**</t>
  </si>
  <si>
    <r>
      <rPr>
        <b/>
        <sz val="12"/>
        <color theme="3" tint="-0.249977111117893"/>
        <rFont val="Arial"/>
        <family val="2"/>
      </rPr>
      <t>** Cambio metodológico en los intervalos de renta: los datos 2010 hacen referencia a los datos recogidos de julio a diciembre 2010. No es posible la comparativa 2011/2010 ni 2010/2009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</si>
  <si>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r>
      <rPr>
        <b/>
        <sz val="9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diciembre 2010. No es posible la comparativa 2011/2010 ni 2010/2009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</si>
  <si>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r>
      <t xml:space="preserve">NIVEL DE FIDELIDAD: PORCENTAJE DE REPETICIÓN DE VISITAS A TENERIFE  SEGÚN MERCADOS (%)
 </t>
    </r>
    <r>
      <rPr>
        <b/>
        <sz val="16"/>
        <color indexed="9"/>
        <rFont val="Calibri"/>
        <family val="2"/>
        <scheme val="minor"/>
      </rPr>
      <t>ÚLTIMOS 5 AÑOS</t>
    </r>
  </si>
  <si>
    <t>Directamente (persona, tfno, fax)</t>
  </si>
  <si>
    <t>TOUROPERADOR/AGENCIA DE VIAJES</t>
  </si>
  <si>
    <t>directo con turoperador/agencia viajes</t>
  </si>
  <si>
    <t>portal o web  turoperador/agencia viajes</t>
  </si>
  <si>
    <t>directo:pers/tf/fax</t>
  </si>
  <si>
    <t>portal web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</si>
</sst>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#,##0.0"/>
    <numFmt numFmtId="167" formatCode="_-* #,##0.00\ [$€-1]_-;\-* #,##0.00\ [$€-1]_-;_-* &quot;-&quot;??\ [$€-1]_-"/>
  </numFmts>
  <fonts count="28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80"/>
      <name val="Arial"/>
      <family val="2"/>
    </font>
    <font>
      <i/>
      <sz val="10"/>
      <name val="Arial"/>
      <family val="2"/>
    </font>
    <font>
      <b/>
      <sz val="12"/>
      <color indexed="9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6"/>
      <color indexed="9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5F5F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3" fontId="8" fillId="0" borderId="0">
      <alignment vertical="center"/>
    </xf>
    <xf numFmtId="0" fontId="8" fillId="0" borderId="0"/>
    <xf numFmtId="167" fontId="8" fillId="0" borderId="0" applyFont="0" applyFill="0" applyBorder="0" applyAlignment="0" applyProtection="0"/>
    <xf numFmtId="0" fontId="1" fillId="0" borderId="0"/>
  </cellStyleXfs>
  <cellXfs count="4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7" borderId="0" xfId="0" applyNumberFormat="1" applyFont="1" applyFill="1" applyBorder="1" applyAlignment="1" applyProtection="1">
      <alignment vertical="center" wrapText="1"/>
      <protection hidden="1"/>
    </xf>
    <xf numFmtId="165" fontId="7" fillId="5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/>
    <xf numFmtId="0" fontId="11" fillId="6" borderId="0" xfId="0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16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164" fontId="6" fillId="8" borderId="0" xfId="0" applyNumberFormat="1" applyFont="1" applyFill="1" applyBorder="1" applyAlignment="1" applyProtection="1">
      <alignment vertical="center" wrapText="1"/>
      <protection hidden="1"/>
    </xf>
    <xf numFmtId="164" fontId="6" fillId="8" borderId="0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4" fillId="9" borderId="0" xfId="0" applyNumberFormat="1" applyFont="1" applyFill="1" applyBorder="1" applyAlignment="1" applyProtection="1">
      <alignment horizontal="center" vertical="center"/>
      <protection hidden="1"/>
    </xf>
    <xf numFmtId="0" fontId="11" fillId="10" borderId="0" xfId="0" applyFont="1" applyFill="1" applyBorder="1" applyAlignment="1" applyProtection="1">
      <alignment vertical="center" wrapText="1"/>
      <protection hidden="1"/>
    </xf>
    <xf numFmtId="0" fontId="11" fillId="10" borderId="0" xfId="0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vertical="center" wrapText="1"/>
      <protection hidden="1"/>
    </xf>
    <xf numFmtId="164" fontId="5" fillId="7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vertical="center" wrapText="1"/>
      <protection hidden="1"/>
    </xf>
    <xf numFmtId="0" fontId="15" fillId="11" borderId="0" xfId="0" applyFont="1" applyFill="1" applyBorder="1" applyAlignment="1" applyProtection="1">
      <alignment vertical="center" wrapText="1"/>
      <protection hidden="1"/>
    </xf>
    <xf numFmtId="2" fontId="11" fillId="11" borderId="0" xfId="0" applyNumberFormat="1" applyFont="1" applyFill="1" applyBorder="1" applyAlignment="1" applyProtection="1">
      <alignment vertical="center" wrapText="1"/>
      <protection hidden="1"/>
    </xf>
    <xf numFmtId="165" fontId="11" fillId="11" borderId="0" xfId="1" applyNumberFormat="1" applyFont="1" applyFill="1" applyBorder="1" applyAlignment="1" applyProtection="1">
      <alignment vertical="center" wrapText="1"/>
      <protection hidden="1"/>
    </xf>
    <xf numFmtId="0" fontId="16" fillId="10" borderId="0" xfId="0" applyFont="1" applyFill="1" applyBorder="1" applyAlignment="1" applyProtection="1">
      <alignment horizontal="left" vertical="center" wrapText="1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164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5" borderId="0" xfId="1" applyNumberFormat="1" applyFont="1" applyFill="1" applyBorder="1" applyAlignment="1" applyProtection="1">
      <alignment vertical="center" wrapText="1"/>
      <protection hidden="1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64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12" fillId="7" borderId="0" xfId="0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Alignment="1" applyProtection="1">
      <alignment vertical="center" wrapText="1"/>
      <protection hidden="1"/>
    </xf>
    <xf numFmtId="164" fontId="7" fillId="8" borderId="0" xfId="0" applyNumberFormat="1" applyFont="1" applyFill="1" applyBorder="1" applyAlignment="1" applyProtection="1">
      <alignment vertical="center" wrapText="1"/>
      <protection hidden="1"/>
    </xf>
    <xf numFmtId="164" fontId="7" fillId="8" borderId="0" xfId="1" applyNumberFormat="1" applyFont="1" applyFill="1" applyBorder="1" applyAlignment="1" applyProtection="1">
      <alignment vertical="center" wrapText="1"/>
      <protection hidden="1"/>
    </xf>
    <xf numFmtId="0" fontId="13" fillId="10" borderId="0" xfId="0" applyFont="1" applyFill="1" applyBorder="1" applyAlignment="1" applyProtection="1">
      <alignment vertical="center" wrapText="1"/>
      <protection hidden="1"/>
    </xf>
    <xf numFmtId="0" fontId="17" fillId="0" borderId="0" xfId="0" applyFont="1"/>
    <xf numFmtId="0" fontId="3" fillId="0" borderId="0" xfId="0" applyFont="1"/>
    <xf numFmtId="0" fontId="6" fillId="5" borderId="0" xfId="0" applyFont="1" applyFill="1" applyBorder="1" applyAlignment="1" applyProtection="1">
      <alignment vertical="center"/>
      <protection hidden="1"/>
    </xf>
    <xf numFmtId="0" fontId="6" fillId="7" borderId="0" xfId="0" applyFont="1" applyFill="1" applyBorder="1" applyAlignment="1" applyProtection="1">
      <alignment vertical="center"/>
      <protection hidden="1"/>
    </xf>
    <xf numFmtId="164" fontId="7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4" fontId="6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right" vertical="center"/>
      <protection hidden="1"/>
    </xf>
    <xf numFmtId="165" fontId="7" fillId="4" borderId="0" xfId="1" applyNumberFormat="1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6" fillId="10" borderId="0" xfId="0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vertical="center"/>
      <protection hidden="1"/>
    </xf>
    <xf numFmtId="165" fontId="6" fillId="5" borderId="0" xfId="1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4" fontId="20" fillId="7" borderId="0" xfId="0" applyNumberFormat="1" applyFont="1" applyFill="1" applyBorder="1" applyAlignment="1" applyProtection="1">
      <alignment vertical="center"/>
      <protection hidden="1"/>
    </xf>
    <xf numFmtId="165" fontId="12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4" fontId="20" fillId="0" borderId="0" xfId="0" applyNumberFormat="1" applyFont="1" applyFill="1" applyBorder="1" applyAlignment="1" applyProtection="1">
      <alignment horizontal="right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4" fontId="7" fillId="7" borderId="0" xfId="0" quotePrefix="1" applyNumberFormat="1" applyFont="1" applyFill="1" applyBorder="1" applyAlignment="1" applyProtection="1">
      <alignment vertical="center"/>
      <protection hidden="1"/>
    </xf>
    <xf numFmtId="4" fontId="20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6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4" fontId="7" fillId="4" borderId="0" xfId="0" quotePrefix="1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4" fontId="20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/>
    <xf numFmtId="0" fontId="6" fillId="6" borderId="0" xfId="3" applyFont="1" applyFill="1" applyBorder="1" applyAlignment="1" applyProtection="1">
      <alignment horizontal="right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12" borderId="0" xfId="0" applyNumberFormat="1" applyFont="1" applyFill="1" applyBorder="1" applyAlignment="1" applyProtection="1">
      <alignment vertical="center"/>
      <protection hidden="1"/>
    </xf>
    <xf numFmtId="165" fontId="7" fillId="12" borderId="0" xfId="1" applyNumberFormat="1" applyFont="1" applyFill="1" applyBorder="1" applyAlignment="1" applyProtection="1">
      <alignment horizontal="right" vertical="center"/>
      <protection hidden="1"/>
    </xf>
    <xf numFmtId="0" fontId="8" fillId="7" borderId="0" xfId="3" applyFont="1" applyFill="1" applyAlignment="1">
      <alignment vertical="center" wrapText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right" vertical="center" wrapText="1"/>
      <protection hidden="1"/>
    </xf>
    <xf numFmtId="0" fontId="6" fillId="7" borderId="0" xfId="3" applyFont="1" applyFill="1" applyBorder="1" applyAlignment="1" applyProtection="1">
      <alignment vertical="center" wrapText="1"/>
      <protection hidden="1"/>
    </xf>
    <xf numFmtId="4" fontId="7" fillId="7" borderId="0" xfId="3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Protection="1"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6" fillId="11" borderId="0" xfId="0" applyNumberFormat="1" applyFont="1" applyFill="1" applyBorder="1" applyAlignment="1" applyProtection="1">
      <alignment horizontal="right"/>
      <protection hidden="1"/>
    </xf>
    <xf numFmtId="165" fontId="6" fillId="11" borderId="0" xfId="1" applyNumberFormat="1" applyFont="1" applyFill="1" applyBorder="1" applyAlignment="1" applyProtection="1">
      <alignment horizontal="right"/>
      <protection hidden="1"/>
    </xf>
    <xf numFmtId="2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11" borderId="0" xfId="0" applyNumberFormat="1" applyFont="1" applyFill="1" applyBorder="1" applyAlignment="1" applyProtection="1">
      <alignment horizontal="right"/>
      <protection hidden="1"/>
    </xf>
    <xf numFmtId="0" fontId="5" fillId="5" borderId="0" xfId="0" applyFont="1" applyFill="1" applyBorder="1" applyAlignment="1" applyProtection="1">
      <alignment horizontal="right" vertical="center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3" borderId="0" xfId="3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Fill="1" applyBorder="1" applyAlignment="1" applyProtection="1">
      <alignment vertical="center" wrapText="1"/>
      <protection hidden="1"/>
    </xf>
    <xf numFmtId="2" fontId="5" fillId="3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horizontal="right" vertical="center" wrapText="1"/>
      <protection hidden="1"/>
    </xf>
    <xf numFmtId="165" fontId="5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horizontal="left" vertical="center" wrapText="1" indent="2"/>
      <protection hidden="1"/>
    </xf>
    <xf numFmtId="2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0" xfId="3" applyFont="1" applyFill="1" applyBorder="1" applyAlignment="1" applyProtection="1">
      <alignment vertical="center" wrapText="1"/>
      <protection hidden="1"/>
    </xf>
    <xf numFmtId="2" fontId="11" fillId="4" borderId="0" xfId="3" applyNumberFormat="1" applyFont="1" applyFill="1" applyBorder="1" applyAlignment="1" applyProtection="1">
      <alignment vertical="center" wrapText="1"/>
      <protection hidden="1"/>
    </xf>
    <xf numFmtId="165" fontId="5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5" fillId="7" borderId="0" xfId="3" applyFont="1" applyFill="1" applyAlignment="1">
      <alignment vertical="center" wrapText="1"/>
    </xf>
    <xf numFmtId="0" fontId="5" fillId="6" borderId="0" xfId="0" applyFont="1" applyFill="1" applyBorder="1" applyAlignment="1" applyProtection="1">
      <alignment horizontal="right" vertical="center"/>
      <protection hidden="1"/>
    </xf>
    <xf numFmtId="0" fontId="5" fillId="7" borderId="0" xfId="0" applyFont="1" applyFill="1" applyBorder="1" applyAlignment="1" applyProtection="1">
      <alignment vertical="center" wrapText="1"/>
      <protection hidden="1"/>
    </xf>
    <xf numFmtId="2" fontId="5" fillId="5" borderId="0" xfId="0" applyNumberFormat="1" applyFont="1" applyFill="1" applyBorder="1" applyAlignment="1" applyProtection="1">
      <alignment vertical="center" wrapText="1"/>
      <protection hidden="1"/>
    </xf>
    <xf numFmtId="2" fontId="5" fillId="7" borderId="0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/>
    <xf numFmtId="0" fontId="5" fillId="7" borderId="0" xfId="0" applyFont="1" applyFill="1" applyBorder="1" applyAlignment="1" applyProtection="1">
      <alignment horizontal="right" vertical="center" wrapText="1"/>
      <protection hidden="1"/>
    </xf>
    <xf numFmtId="0" fontId="11" fillId="11" borderId="0" xfId="3" applyFont="1" applyFill="1" applyBorder="1" applyAlignment="1" applyProtection="1">
      <alignment vertical="center" wrapText="1"/>
      <protection hidden="1"/>
    </xf>
    <xf numFmtId="2" fontId="11" fillId="11" borderId="0" xfId="3" applyNumberFormat="1" applyFont="1" applyFill="1" applyBorder="1" applyAlignment="1" applyProtection="1">
      <alignment vertical="center" wrapText="1"/>
      <protection hidden="1"/>
    </xf>
    <xf numFmtId="165" fontId="5" fillId="11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Border="1" applyAlignment="1" applyProtection="1">
      <alignment horizontal="right" vertical="center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13" borderId="0" xfId="3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right" vertical="center" wrapText="1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2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/>
      <protection hidden="1"/>
    </xf>
    <xf numFmtId="2" fontId="7" fillId="7" borderId="0" xfId="0" applyNumberFormat="1" applyFont="1" applyFill="1" applyBorder="1" applyAlignment="1" applyProtection="1">
      <alignment horizontal="center" vertical="center"/>
      <protection hidden="1"/>
    </xf>
    <xf numFmtId="0" fontId="6" fillId="7" borderId="0" xfId="0" applyFont="1" applyFill="1" applyBorder="1" applyAlignment="1" applyProtection="1">
      <alignment horizontal="left" vertical="center"/>
      <protection hidden="1"/>
    </xf>
    <xf numFmtId="2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2" fontId="6" fillId="11" borderId="0" xfId="0" applyNumberFormat="1" applyFont="1" applyFill="1" applyBorder="1" applyAlignment="1" applyProtection="1">
      <alignment horizontal="center" vertical="center"/>
      <protection hidden="1"/>
    </xf>
    <xf numFmtId="165" fontId="6" fillId="11" borderId="0" xfId="1" applyNumberFormat="1" applyFont="1" applyFill="1" applyBorder="1" applyAlignment="1" applyProtection="1">
      <alignment horizontal="right" vertical="center"/>
      <protection hidden="1"/>
    </xf>
    <xf numFmtId="165" fontId="7" fillId="8" borderId="0" xfId="1" applyNumberFormat="1" applyFont="1" applyFill="1" applyBorder="1" applyAlignment="1" applyProtection="1">
      <alignment horizontal="right" vertical="center"/>
      <protection hidden="1"/>
    </xf>
    <xf numFmtId="0" fontId="8" fillId="0" borderId="0" xfId="4"/>
    <xf numFmtId="0" fontId="8" fillId="0" borderId="0" xfId="4" applyBorder="1"/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6" fillId="15" borderId="0" xfId="0" applyFont="1" applyFill="1" applyBorder="1" applyProtection="1">
      <protection hidden="1"/>
    </xf>
    <xf numFmtId="165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Border="1" applyProtection="1">
      <protection hidden="1"/>
    </xf>
    <xf numFmtId="165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0" borderId="0" xfId="0" applyNumberFormat="1" applyFont="1" applyBorder="1" applyAlignment="1" applyProtection="1">
      <alignment horizontal="right" vertical="center" wrapText="1"/>
      <protection hidden="1"/>
    </xf>
    <xf numFmtId="3" fontId="7" fillId="16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0" borderId="0" xfId="4" applyNumberFormat="1" applyFont="1" applyFill="1" applyBorder="1" applyAlignment="1">
      <alignment horizontal="center" wrapText="1"/>
    </xf>
    <xf numFmtId="4" fontId="8" fillId="0" borderId="0" xfId="4" applyNumberFormat="1" applyFont="1" applyFill="1" applyBorder="1" applyAlignment="1">
      <alignment vertical="center" wrapText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17" borderId="0" xfId="0" applyFont="1" applyFill="1" applyBorder="1" applyAlignment="1" applyProtection="1">
      <alignment horizontal="center" vertical="center" wrapText="1"/>
      <protection hidden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5" fillId="18" borderId="0" xfId="0" applyFont="1" applyFill="1" applyBorder="1" applyProtection="1">
      <protection hidden="1"/>
    </xf>
    <xf numFmtId="165" fontId="5" fillId="18" borderId="0" xfId="0" applyNumberFormat="1" applyFont="1" applyFill="1" applyBorder="1" applyAlignment="1" applyProtection="1">
      <alignment horizontal="right" wrapText="1"/>
      <protection hidden="1"/>
    </xf>
    <xf numFmtId="3" fontId="5" fillId="18" borderId="0" xfId="0" applyNumberFormat="1" applyFont="1" applyFill="1" applyBorder="1" applyProtection="1">
      <protection hidden="1"/>
    </xf>
    <xf numFmtId="4" fontId="5" fillId="18" borderId="0" xfId="0" applyNumberFormat="1" applyFont="1" applyFill="1" applyBorder="1" applyProtection="1">
      <protection hidden="1"/>
    </xf>
    <xf numFmtId="0" fontId="5" fillId="0" borderId="0" xfId="0" applyFont="1" applyBorder="1" applyProtection="1">
      <protection hidden="1"/>
    </xf>
    <xf numFmtId="165" fontId="5" fillId="0" borderId="0" xfId="0" applyNumberFormat="1" applyFont="1" applyFill="1" applyBorder="1" applyAlignment="1" applyProtection="1">
      <alignment horizontal="right" wrapText="1"/>
      <protection hidden="1"/>
    </xf>
    <xf numFmtId="3" fontId="5" fillId="0" borderId="0" xfId="0" applyNumberFormat="1" applyFont="1" applyBorder="1" applyProtection="1">
      <protection hidden="1"/>
    </xf>
    <xf numFmtId="4" fontId="5" fillId="0" borderId="0" xfId="0" applyNumberFormat="1" applyFont="1" applyBorder="1" applyProtection="1">
      <protection hidden="1"/>
    </xf>
    <xf numFmtId="3" fontId="5" fillId="19" borderId="0" xfId="0" applyNumberFormat="1" applyFont="1" applyFill="1" applyBorder="1" applyProtection="1"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9" fillId="0" borderId="0" xfId="4" applyFont="1"/>
    <xf numFmtId="0" fontId="5" fillId="15" borderId="0" xfId="0" applyFont="1" applyFill="1" applyBorder="1" applyProtection="1">
      <protection hidden="1"/>
    </xf>
    <xf numFmtId="165" fontId="5" fillId="15" borderId="0" xfId="0" applyNumberFormat="1" applyFont="1" applyFill="1" applyBorder="1" applyAlignment="1" applyProtection="1">
      <alignment horizontal="right" wrapText="1"/>
      <protection hidden="1"/>
    </xf>
    <xf numFmtId="3" fontId="9" fillId="15" borderId="0" xfId="0" applyNumberFormat="1" applyFont="1" applyFill="1" applyBorder="1" applyProtection="1">
      <protection hidden="1"/>
    </xf>
    <xf numFmtId="4" fontId="5" fillId="15" borderId="0" xfId="0" applyNumberFormat="1" applyFont="1" applyFill="1" applyBorder="1" applyProtection="1">
      <protection hidden="1"/>
    </xf>
    <xf numFmtId="3" fontId="5" fillId="15" borderId="0" xfId="0" applyNumberFormat="1" applyFont="1" applyFill="1" applyBorder="1" applyProtection="1">
      <protection hidden="1"/>
    </xf>
    <xf numFmtId="4" fontId="5" fillId="0" borderId="0" xfId="0" applyNumberFormat="1" applyFont="1" applyFill="1" applyBorder="1" applyProtection="1">
      <protection hidden="1"/>
    </xf>
    <xf numFmtId="3" fontId="5" fillId="16" borderId="0" xfId="0" applyNumberFormat="1" applyFont="1" applyFill="1" applyBorder="1" applyProtection="1">
      <protection hidden="1"/>
    </xf>
    <xf numFmtId="165" fontId="8" fillId="0" borderId="0" xfId="1" applyNumberFormat="1"/>
    <xf numFmtId="4" fontId="25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/>
    <xf numFmtId="166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 inden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0" fontId="6" fillId="6" borderId="0" xfId="0" applyFont="1" applyFill="1" applyBorder="1" applyAlignment="1" applyProtection="1">
      <alignment horizontal="right"/>
      <protection hidden="1"/>
    </xf>
    <xf numFmtId="0" fontId="6" fillId="10" borderId="0" xfId="0" applyFont="1" applyFill="1" applyBorder="1" applyAlignment="1" applyProtection="1">
      <alignment horizontal="right"/>
      <protection hidden="1"/>
    </xf>
    <xf numFmtId="0" fontId="6" fillId="7" borderId="0" xfId="0" applyFont="1" applyFill="1" applyProtection="1"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20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7" borderId="0" xfId="0" applyNumberFormat="1" applyFont="1" applyFill="1" applyBorder="1" applyProtection="1">
      <protection hidden="1"/>
    </xf>
    <xf numFmtId="0" fontId="6" fillId="7" borderId="0" xfId="0" applyFont="1" applyFill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165" fontId="6" fillId="4" borderId="0" xfId="1" applyNumberFormat="1" applyFont="1" applyFill="1" applyBorder="1" applyAlignment="1" applyProtection="1">
      <alignment horizontal="right"/>
      <protection hidden="1"/>
    </xf>
    <xf numFmtId="164" fontId="6" fillId="11" borderId="0" xfId="0" applyNumberFormat="1" applyFont="1" applyFill="1" applyBorder="1" applyProtection="1">
      <protection hidden="1"/>
    </xf>
    <xf numFmtId="165" fontId="6" fillId="11" borderId="0" xfId="1" applyNumberFormat="1" applyFont="1" applyFill="1" applyBorder="1" applyProtection="1">
      <protection hidden="1"/>
    </xf>
    <xf numFmtId="165" fontId="6" fillId="4" borderId="0" xfId="1" applyNumberFormat="1" applyFont="1" applyFill="1" applyBorder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164" fontId="7" fillId="0" borderId="0" xfId="0" applyNumberFormat="1" applyFont="1" applyFill="1" applyBorder="1" applyProtection="1">
      <protection hidden="1"/>
    </xf>
    <xf numFmtId="165" fontId="7" fillId="5" borderId="0" xfId="1" applyNumberFormat="1" applyFont="1" applyFill="1" applyBorder="1" applyAlignment="1" applyProtection="1">
      <alignment horizontal="right"/>
      <protection hidden="1"/>
    </xf>
    <xf numFmtId="165" fontId="7" fillId="5" borderId="0" xfId="1" applyNumberFormat="1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11" fillId="6" borderId="0" xfId="2" applyFont="1" applyFill="1" applyAlignment="1" applyProtection="1">
      <alignment horizontal="center" vertical="center"/>
    </xf>
    <xf numFmtId="0" fontId="9" fillId="0" borderId="0" xfId="0" applyFont="1"/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0" fillId="7" borderId="0" xfId="0" applyFill="1" applyAlignment="1">
      <alignment vertical="center" wrapText="1"/>
    </xf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Protection="1">
      <protection hidden="1"/>
    </xf>
    <xf numFmtId="0" fontId="5" fillId="7" borderId="0" xfId="0" applyFont="1" applyFill="1" applyAlignment="1">
      <alignment vertical="center" wrapText="1"/>
    </xf>
    <xf numFmtId="0" fontId="26" fillId="6" borderId="0" xfId="0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2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Protection="1">
      <protection hidden="1"/>
    </xf>
    <xf numFmtId="2" fontId="7" fillId="5" borderId="0" xfId="1" applyNumberFormat="1" applyFont="1" applyFill="1" applyBorder="1" applyAlignment="1" applyProtection="1">
      <alignment horizontal="right" vertical="center"/>
      <protection hidden="1"/>
    </xf>
    <xf numFmtId="2" fontId="7" fillId="0" borderId="0" xfId="0" applyNumberFormat="1" applyFont="1" applyFill="1" applyBorder="1" applyProtection="1">
      <protection hidden="1"/>
    </xf>
    <xf numFmtId="2" fontId="6" fillId="11" borderId="0" xfId="0" applyNumberFormat="1" applyFont="1" applyFill="1" applyBorder="1" applyProtection="1">
      <protection hidden="1"/>
    </xf>
    <xf numFmtId="2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Protection="1">
      <protection hidden="1"/>
    </xf>
    <xf numFmtId="0" fontId="19" fillId="5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164" fontId="1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2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165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7" fillId="5" borderId="0" xfId="7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 indent="3"/>
      <protection hidden="1"/>
    </xf>
    <xf numFmtId="164" fontId="7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13" fillId="0" borderId="0" xfId="6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164" fontId="6" fillId="5" borderId="0" xfId="0" applyNumberFormat="1" applyFont="1" applyFill="1" applyBorder="1" applyAlignment="1" applyProtection="1">
      <alignment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right" vertical="center" wrapText="1"/>
      <protection hidden="1"/>
    </xf>
    <xf numFmtId="165" fontId="6" fillId="5" borderId="0" xfId="1" applyNumberFormat="1" applyFont="1" applyFill="1" applyAlignment="1" applyProtection="1">
      <alignment horizontal="right" vertical="center" wrapText="1"/>
      <protection hidden="1"/>
    </xf>
    <xf numFmtId="0" fontId="6" fillId="3" borderId="0" xfId="0" applyFont="1" applyFill="1" applyAlignment="1" applyProtection="1">
      <alignment horizontal="left" indent="10"/>
      <protection hidden="1"/>
    </xf>
    <xf numFmtId="164" fontId="7" fillId="3" borderId="0" xfId="0" applyNumberFormat="1" applyFont="1" applyFill="1" applyAlignment="1" applyProtection="1">
      <alignment horizontal="right" vertical="center" wrapText="1"/>
      <protection hidden="1"/>
    </xf>
    <xf numFmtId="165" fontId="6" fillId="3" borderId="0" xfId="1" applyNumberFormat="1" applyFont="1" applyFill="1" applyAlignment="1" applyProtection="1">
      <alignment horizontal="right" vertical="center" wrapText="1"/>
      <protection hidden="1"/>
    </xf>
    <xf numFmtId="0" fontId="6" fillId="4" borderId="0" xfId="0" applyFont="1" applyFill="1" applyAlignment="1" applyProtection="1">
      <alignment vertical="center" wrapText="1"/>
      <protection hidden="1"/>
    </xf>
    <xf numFmtId="164" fontId="6" fillId="4" borderId="0" xfId="0" applyNumberFormat="1" applyFont="1" applyFill="1" applyAlignment="1" applyProtection="1">
      <alignment horizontal="right" vertical="center" wrapText="1"/>
      <protection hidden="1"/>
    </xf>
    <xf numFmtId="165" fontId="6" fillId="4" borderId="0" xfId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6" fillId="5" borderId="0" xfId="1" applyNumberFormat="1" applyFont="1" applyFill="1" applyProtection="1">
      <protection hidden="1"/>
    </xf>
    <xf numFmtId="164" fontId="7" fillId="0" borderId="0" xfId="0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165" fontId="6" fillId="5" borderId="0" xfId="1" quotePrefix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0" fontId="0" fillId="7" borderId="0" xfId="0" applyFill="1"/>
    <xf numFmtId="164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6" fillId="21" borderId="0" xfId="0" applyNumberFormat="1" applyFont="1" applyFill="1" applyBorder="1" applyAlignment="1" applyProtection="1">
      <alignment vertical="center" wrapText="1"/>
      <protection hidden="1"/>
    </xf>
    <xf numFmtId="165" fontId="6" fillId="21" borderId="0" xfId="1" applyNumberFormat="1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left" vertical="center" wrapText="1" indent="1"/>
      <protection hidden="1"/>
    </xf>
    <xf numFmtId="164" fontId="7" fillId="5" borderId="0" xfId="0" applyNumberFormat="1" applyFont="1" applyFill="1" applyBorder="1" applyAlignment="1" applyProtection="1">
      <alignment vertical="center" wrapText="1"/>
      <protection hidden="1"/>
    </xf>
    <xf numFmtId="0" fontId="8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164" fontId="7" fillId="20" borderId="0" xfId="0" applyNumberFormat="1" applyFont="1" applyFill="1" applyAlignment="1" applyProtection="1">
      <alignment horizontal="right"/>
      <protection hidden="1"/>
    </xf>
    <xf numFmtId="164" fontId="7" fillId="21" borderId="0" xfId="0" applyNumberFormat="1" applyFont="1" applyFill="1" applyBorder="1" applyAlignment="1" applyProtection="1">
      <alignment vertical="center"/>
      <protection hidden="1"/>
    </xf>
    <xf numFmtId="165" fontId="7" fillId="21" borderId="0" xfId="1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164" fontId="7" fillId="0" borderId="0" xfId="0" applyNumberFormat="1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164" fontId="7" fillId="22" borderId="0" xfId="0" applyNumberFormat="1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horizontal="left" vertical="center" indent="2"/>
      <protection hidden="1"/>
    </xf>
    <xf numFmtId="0" fontId="6" fillId="4" borderId="0" xfId="0" applyFont="1" applyFill="1" applyAlignment="1" applyProtection="1">
      <alignment vertical="center"/>
      <protection hidden="1"/>
    </xf>
    <xf numFmtId="166" fontId="6" fillId="21" borderId="0" xfId="0" applyNumberFormat="1" applyFont="1" applyFill="1" applyBorder="1" applyAlignment="1" applyProtection="1">
      <alignment horizontal="right" vertical="center"/>
      <protection hidden="1"/>
    </xf>
    <xf numFmtId="166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7" borderId="0" xfId="0" applyNumberFormat="1" applyFont="1" applyFill="1" applyBorder="1" applyAlignment="1" applyProtection="1">
      <alignment horizontal="right" vertical="center"/>
      <protection hidden="1"/>
    </xf>
    <xf numFmtId="166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6" fontId="0" fillId="7" borderId="0" xfId="0" applyNumberFormat="1" applyFill="1" applyAlignment="1" applyProtection="1">
      <alignment vertical="center"/>
      <protection hidden="1"/>
    </xf>
    <xf numFmtId="0" fontId="9" fillId="7" borderId="0" xfId="0" applyFont="1" applyFill="1" applyAlignment="1">
      <alignment vertical="center"/>
    </xf>
    <xf numFmtId="0" fontId="0" fillId="7" borderId="0" xfId="0" applyFill="1" applyBorder="1"/>
    <xf numFmtId="164" fontId="6" fillId="0" borderId="0" xfId="0" applyNumberFormat="1" applyFont="1" applyBorder="1" applyProtection="1">
      <protection hidden="1"/>
    </xf>
    <xf numFmtId="164" fontId="7" fillId="0" borderId="0" xfId="0" applyNumberFormat="1" applyFont="1" applyBorder="1" applyAlignment="1" applyProtection="1">
      <alignment horizontal="right" vertical="center" wrapText="1"/>
      <protection hidden="1"/>
    </xf>
    <xf numFmtId="164" fontId="6" fillId="0" borderId="0" xfId="0" applyNumberFormat="1" applyFont="1" applyBorder="1" applyAlignment="1" applyProtection="1">
      <alignment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2" fontId="7" fillId="0" borderId="0" xfId="0" applyNumberFormat="1" applyFont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Alignment="1" applyProtection="1">
      <alignment horizontal="right"/>
      <protection hidden="1"/>
    </xf>
    <xf numFmtId="2" fontId="7" fillId="0" borderId="0" xfId="0" applyNumberFormat="1" applyFont="1" applyBorder="1" applyProtection="1">
      <protection hidden="1"/>
    </xf>
    <xf numFmtId="2" fontId="6" fillId="21" borderId="0" xfId="0" applyNumberFormat="1" applyFont="1" applyFill="1" applyBorder="1" applyProtection="1"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5" fillId="7" borderId="0" xfId="0" applyFont="1" applyFill="1"/>
    <xf numFmtId="0" fontId="7" fillId="5" borderId="0" xfId="0" applyFont="1" applyFill="1" applyBorder="1" applyAlignment="1" applyProtection="1">
      <alignment horizontal="center"/>
      <protection hidden="1"/>
    </xf>
    <xf numFmtId="0" fontId="8" fillId="7" borderId="0" xfId="0" applyFont="1" applyFill="1"/>
    <xf numFmtId="0" fontId="8" fillId="0" borderId="0" xfId="8"/>
    <xf numFmtId="0" fontId="6" fillId="7" borderId="0" xfId="8" applyFont="1" applyFill="1" applyProtection="1">
      <protection hidden="1"/>
    </xf>
    <xf numFmtId="2" fontId="7" fillId="7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7" borderId="0" xfId="8" applyNumberFormat="1" applyFont="1" applyFill="1" applyBorder="1" applyProtection="1">
      <protection hidden="1"/>
    </xf>
    <xf numFmtId="164" fontId="6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8" applyFont="1" applyFill="1" applyProtection="1">
      <protection hidden="1"/>
    </xf>
    <xf numFmtId="2" fontId="7" fillId="0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8" applyNumberFormat="1" applyFont="1" applyFill="1" applyBorder="1" applyProtection="1">
      <protection hidden="1"/>
    </xf>
    <xf numFmtId="0" fontId="6" fillId="4" borderId="0" xfId="8" applyFont="1" applyFill="1" applyProtection="1">
      <protection hidden="1"/>
    </xf>
    <xf numFmtId="2" fontId="6" fillId="4" borderId="0" xfId="8" applyNumberFormat="1" applyFont="1" applyFill="1" applyBorder="1" applyAlignment="1" applyProtection="1">
      <alignment horizontal="right" vertical="center" wrapText="1"/>
      <protection hidden="1"/>
    </xf>
    <xf numFmtId="164" fontId="6" fillId="11" borderId="0" xfId="8" applyNumberFormat="1" applyFont="1" applyFill="1" applyBorder="1" applyProtection="1">
      <protection hidden="1"/>
    </xf>
    <xf numFmtId="164" fontId="6" fillId="21" borderId="0" xfId="1" applyNumberFormat="1" applyFont="1" applyFill="1" applyBorder="1" applyAlignment="1" applyProtection="1">
      <alignment horizontal="right" vertical="center"/>
      <protection hidden="1"/>
    </xf>
    <xf numFmtId="0" fontId="5" fillId="0" borderId="0" xfId="8" applyFont="1"/>
    <xf numFmtId="0" fontId="6" fillId="12" borderId="0" xfId="5" applyFont="1" applyFill="1" applyBorder="1" applyAlignment="1">
      <alignment vertical="center" wrapText="1"/>
    </xf>
    <xf numFmtId="2" fontId="6" fillId="12" borderId="0" xfId="9" applyNumberFormat="1" applyFont="1" applyFill="1" applyBorder="1" applyAlignment="1">
      <alignment horizontal="right" vertical="center" wrapText="1"/>
    </xf>
    <xf numFmtId="2" fontId="6" fillId="8" borderId="0" xfId="9" applyNumberFormat="1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vertical="center" wrapText="1"/>
    </xf>
    <xf numFmtId="2" fontId="6" fillId="4" borderId="0" xfId="9" applyNumberFormat="1" applyFont="1" applyFill="1" applyBorder="1" applyAlignment="1">
      <alignment horizontal="right" vertical="center" wrapText="1"/>
    </xf>
    <xf numFmtId="2" fontId="6" fillId="21" borderId="0" xfId="9" applyNumberFormat="1" applyFont="1" applyFill="1" applyBorder="1" applyAlignment="1">
      <alignment horizontal="center" vertical="center" wrapText="1"/>
    </xf>
    <xf numFmtId="3" fontId="6" fillId="0" borderId="0" xfId="9" applyFont="1" applyFill="1" applyBorder="1" applyAlignment="1">
      <alignment vertical="center" wrapText="1"/>
    </xf>
    <xf numFmtId="2" fontId="6" fillId="0" borderId="0" xfId="9" applyNumberFormat="1" applyFont="1" applyFill="1" applyBorder="1" applyAlignment="1">
      <alignment horizontal="right" vertical="center" wrapText="1"/>
    </xf>
    <xf numFmtId="2" fontId="6" fillId="23" borderId="0" xfId="9" applyNumberFormat="1" applyFont="1" applyFill="1" applyBorder="1" applyAlignment="1">
      <alignment horizontal="center" vertical="center" wrapText="1"/>
    </xf>
    <xf numFmtId="3" fontId="6" fillId="3" borderId="0" xfId="9" applyFont="1" applyFill="1" applyBorder="1" applyAlignment="1">
      <alignment horizontal="left" vertical="center" wrapText="1" indent="3"/>
    </xf>
    <xf numFmtId="2" fontId="7" fillId="3" borderId="0" xfId="9" applyNumberFormat="1" applyFont="1" applyFill="1" applyBorder="1" applyAlignment="1">
      <alignment horizontal="right" vertical="center" wrapText="1"/>
    </xf>
    <xf numFmtId="2" fontId="7" fillId="7" borderId="0" xfId="9" applyNumberFormat="1" applyFont="1" applyFill="1" applyBorder="1" applyAlignment="1">
      <alignment horizontal="center" vertical="center" wrapText="1"/>
    </xf>
    <xf numFmtId="2" fontId="7" fillId="5" borderId="0" xfId="9" applyNumberFormat="1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vertical="center" wrapText="1"/>
    </xf>
    <xf numFmtId="2" fontId="6" fillId="0" borderId="0" xfId="5" applyNumberFormat="1" applyFont="1" applyFill="1" applyBorder="1" applyAlignment="1">
      <alignment horizontal="right" vertical="center" wrapText="1"/>
    </xf>
    <xf numFmtId="2" fontId="6" fillId="23" borderId="0" xfId="5" applyNumberFormat="1" applyFont="1" applyFill="1" applyBorder="1" applyAlignment="1">
      <alignment horizontal="center" vertical="center" wrapText="1"/>
    </xf>
    <xf numFmtId="2" fontId="7" fillId="12" borderId="0" xfId="9" applyNumberFormat="1" applyFont="1" applyFill="1" applyBorder="1" applyAlignment="1">
      <alignment horizontal="right" vertical="center" wrapText="1"/>
    </xf>
    <xf numFmtId="2" fontId="6" fillId="12" borderId="0" xfId="5" applyNumberFormat="1" applyFont="1" applyFill="1" applyBorder="1" applyAlignment="1">
      <alignment horizontal="right" vertical="center" wrapText="1"/>
    </xf>
    <xf numFmtId="165" fontId="6" fillId="12" borderId="0" xfId="1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3" fontId="6" fillId="3" borderId="0" xfId="9" applyFont="1" applyFill="1" applyBorder="1" applyAlignment="1">
      <alignment horizontal="center" vertical="center" wrapText="1"/>
    </xf>
    <xf numFmtId="2" fontId="6" fillId="3" borderId="0" xfId="9" applyNumberFormat="1" applyFont="1" applyFill="1" applyBorder="1" applyAlignment="1">
      <alignment horizontal="right" vertical="center" wrapText="1"/>
    </xf>
    <xf numFmtId="3" fontId="6" fillId="7" borderId="0" xfId="9" applyFont="1" applyFill="1" applyBorder="1" applyAlignment="1">
      <alignment horizontal="left" vertical="center" wrapText="1" indent="1"/>
    </xf>
    <xf numFmtId="2" fontId="7" fillId="7" borderId="0" xfId="9" applyNumberFormat="1" applyFont="1" applyFill="1" applyBorder="1" applyAlignment="1">
      <alignment horizontal="right" vertical="center" wrapText="1"/>
    </xf>
    <xf numFmtId="165" fontId="7" fillId="5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4" applyFill="1"/>
    <xf numFmtId="3" fontId="0" fillId="0" borderId="0" xfId="0" applyNumberFormat="1" applyFill="1"/>
    <xf numFmtId="2" fontId="11" fillId="0" borderId="0" xfId="3" applyNumberFormat="1" applyFont="1" applyFill="1" applyBorder="1" applyAlignment="1" applyProtection="1">
      <alignment vertical="center" wrapText="1"/>
      <protection hidden="1"/>
    </xf>
    <xf numFmtId="3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0" borderId="0" xfId="1" applyNumberFormat="1" applyFill="1"/>
    <xf numFmtId="0" fontId="6" fillId="0" borderId="0" xfId="0" applyFont="1" applyFill="1" applyBorder="1" applyAlignment="1" applyProtection="1">
      <alignment horizontal="left" vertical="center" wrapText="1" inden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19" fillId="6" borderId="0" xfId="0" applyFont="1" applyFill="1" applyBorder="1" applyAlignment="1" applyProtection="1">
      <alignment horizontal="left" vertical="center" wrapText="1"/>
      <protection hidden="1"/>
    </xf>
    <xf numFmtId="9" fontId="0" fillId="0" borderId="0" xfId="1" applyFont="1" applyAlignment="1" applyProtection="1">
      <alignment vertical="center" wrapText="1"/>
      <protection hidden="1"/>
    </xf>
    <xf numFmtId="0" fontId="7" fillId="5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16" fillId="10" borderId="0" xfId="0" applyFont="1" applyFill="1" applyBorder="1" applyAlignment="1" applyProtection="1">
      <alignment horizontal="left" vertical="center" wrapText="1"/>
      <protection hidden="1"/>
    </xf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>
      <alignment horizontal="center" vertical="center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14" fillId="9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9" borderId="0" xfId="0" applyNumberFormat="1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Border="1" applyAlignment="1" applyProtection="1">
      <alignment horizontal="left" vertical="center" wrapText="1"/>
      <protection hidden="1"/>
    </xf>
    <xf numFmtId="0" fontId="13" fillId="10" borderId="0" xfId="0" applyFont="1" applyFill="1" applyBorder="1" applyAlignment="1" applyProtection="1">
      <alignment horizontal="left" vertical="center" wrapText="1"/>
      <protection hidden="1"/>
    </xf>
    <xf numFmtId="0" fontId="11" fillId="6" borderId="0" xfId="2" applyFont="1" applyFill="1" applyAlignment="1" applyProtection="1">
      <alignment horizontal="center" vertical="center"/>
    </xf>
    <xf numFmtId="0" fontId="22" fillId="6" borderId="0" xfId="2" applyFont="1" applyFill="1" applyAlignment="1" applyProtection="1">
      <alignment horizontal="center" vertical="center"/>
    </xf>
    <xf numFmtId="0" fontId="6" fillId="5" borderId="0" xfId="3" applyFont="1" applyFill="1" applyBorder="1" applyAlignment="1" applyProtection="1">
      <alignment horizontal="center" wrapText="1"/>
      <protection hidden="1"/>
    </xf>
    <xf numFmtId="0" fontId="13" fillId="5" borderId="0" xfId="3" applyFont="1" applyFill="1" applyBorder="1" applyAlignment="1" applyProtection="1">
      <alignment horizontal="left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13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6" fillId="10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11" fillId="13" borderId="0" xfId="3" applyFont="1" applyFill="1" applyBorder="1" applyAlignment="1" applyProtection="1">
      <alignment horizontal="center" vertical="center" wrapText="1"/>
      <protection hidden="1"/>
    </xf>
    <xf numFmtId="0" fontId="24" fillId="2" borderId="0" xfId="3" applyFont="1" applyFill="1" applyBorder="1" applyAlignment="1" applyProtection="1">
      <alignment horizontal="center" vertical="center" wrapText="1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10" fillId="14" borderId="0" xfId="0" applyFont="1" applyFill="1" applyBorder="1" applyAlignment="1" applyProtection="1">
      <alignment horizontal="center" vertical="top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16" fillId="5" borderId="0" xfId="3" applyFont="1" applyFill="1" applyBorder="1" applyAlignment="1" applyProtection="1">
      <alignment horizontal="left" vertical="center" wrapText="1"/>
      <protection hidden="1"/>
    </xf>
    <xf numFmtId="0" fontId="10" fillId="14" borderId="0" xfId="0" applyFont="1" applyFill="1" applyBorder="1" applyAlignment="1" applyProtection="1">
      <alignment horizontal="center" vertical="center" wrapText="1"/>
      <protection hidden="1"/>
    </xf>
    <xf numFmtId="0" fontId="24" fillId="14" borderId="0" xfId="0" applyFont="1" applyFill="1" applyBorder="1" applyAlignment="1" applyProtection="1">
      <alignment horizontal="center" vertical="center" wrapText="1"/>
      <protection hidden="1"/>
    </xf>
    <xf numFmtId="0" fontId="24" fillId="14" borderId="0" xfId="0" applyFont="1" applyFill="1" applyBorder="1" applyAlignment="1" applyProtection="1">
      <alignment horizontal="center" vertical="top" wrapText="1"/>
      <protection hidden="1"/>
    </xf>
    <xf numFmtId="0" fontId="5" fillId="5" borderId="0" xfId="0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/>
      <protection hidden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10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5" applyFont="1" applyFill="1" applyBorder="1" applyAlignment="1" applyProtection="1">
      <alignment horizontal="center" vertical="center" wrapText="1"/>
      <protection hidden="1"/>
    </xf>
    <xf numFmtId="0" fontId="13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0" fontId="13" fillId="10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8" applyFont="1" applyFill="1" applyAlignment="1" applyProtection="1">
      <alignment horizontal="center" vertical="center" wrapText="1"/>
      <protection hidden="1"/>
    </xf>
    <xf numFmtId="0" fontId="10" fillId="2" borderId="0" xfId="5" applyFont="1" applyFill="1" applyBorder="1" applyAlignment="1">
      <alignment horizontal="center" vertical="center" wrapText="1"/>
    </xf>
    <xf numFmtId="3" fontId="13" fillId="5" borderId="0" xfId="9" applyFont="1" applyFill="1" applyBorder="1" applyAlignment="1">
      <alignment horizontal="left" vertical="center" wrapText="1"/>
    </xf>
    <xf numFmtId="3" fontId="13" fillId="6" borderId="0" xfId="9" applyFont="1" applyFill="1" applyBorder="1" applyAlignment="1">
      <alignment horizontal="left" vertical="center" wrapText="1"/>
    </xf>
  </cellXfs>
  <cellStyles count="13">
    <cellStyle name="Estilo 1" xfId="10"/>
    <cellStyle name="Euro" xfId="11"/>
    <cellStyle name="Hipervínculo" xfId="2" builtinId="8"/>
    <cellStyle name="Normal" xfId="0" builtinId="0"/>
    <cellStyle name="Normal 2" xfId="8"/>
    <cellStyle name="Normal 3" xfId="12"/>
    <cellStyle name="Normal_Análisis de las Encuestas INVESTUR 2005-2006" xfId="5"/>
    <cellStyle name="Normal_Edad x España 1 semestre 2008" xfId="4"/>
    <cellStyle name="Normal_Tablas y Gráficos publicación 2006" xfId="9"/>
    <cellStyle name="Normal_WEB Análisis de las Encuestas INVESTUR" xfId="3"/>
    <cellStyle name="Normal_WEB Análisis de las Encuestas INVESTUR 2" xfId="6"/>
    <cellStyle name="Porcentual" xfId="1" builtinId="5"/>
    <cellStyle name="Porcentual 2" xfId="7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9186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"/>
          <c:y val="0.23647541765922891"/>
          <c:w val="0.67420551812468721"/>
          <c:h val="0.6562316915413023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423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606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99" l="0.70000000000000062" r="0.70000000000000062" t="0.75000000000001399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717"/>
          <c:y val="0.18254029894318471"/>
          <c:w val="0.69868209251542701"/>
          <c:h val="0.76580871476599865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1022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'!$R$5:$R$13</c:f>
              <c:numCache>
                <c:formatCode>0.0</c:formatCode>
                <c:ptCount val="9"/>
                <c:pt idx="0">
                  <c:v>31.381777108433734</c:v>
                </c:pt>
                <c:pt idx="1">
                  <c:v>20.406626506024097</c:v>
                </c:pt>
                <c:pt idx="2">
                  <c:v>15.116716867469879</c:v>
                </c:pt>
                <c:pt idx="3">
                  <c:v>13.064759036144578</c:v>
                </c:pt>
                <c:pt idx="4">
                  <c:v>8.5466867469879517</c:v>
                </c:pt>
                <c:pt idx="5">
                  <c:v>6.024096385542169</c:v>
                </c:pt>
                <c:pt idx="6">
                  <c:v>2.5790662650602409</c:v>
                </c:pt>
                <c:pt idx="7">
                  <c:v>1.6566265060240963</c:v>
                </c:pt>
                <c:pt idx="8">
                  <c:v>1.223644578313253</c:v>
                </c:pt>
              </c:numCache>
            </c:numRef>
          </c:val>
        </c:ser>
        <c:dLbls>
          <c:showVal val="1"/>
        </c:dLbls>
        <c:gapWidth val="13"/>
        <c:shape val="box"/>
        <c:axId val="444729216"/>
        <c:axId val="444730752"/>
        <c:axId val="0"/>
      </c:bar3DChart>
      <c:catAx>
        <c:axId val="44472921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4730752"/>
        <c:crosses val="autoZero"/>
        <c:auto val="1"/>
        <c:lblAlgn val="ctr"/>
        <c:lblOffset val="100"/>
        <c:tickLblSkip val="1"/>
        <c:tickMarkSkip val="1"/>
      </c:catAx>
      <c:valAx>
        <c:axId val="444730752"/>
        <c:scaling>
          <c:orientation val="minMax"/>
        </c:scaling>
        <c:delete val="1"/>
        <c:axPos val="b"/>
        <c:numFmt formatCode="0.0" sourceLinked="1"/>
        <c:tickLblPos val="none"/>
        <c:crossAx val="4447292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62117385412622"/>
          <c:y val="0.20578750168297524"/>
          <c:w val="0.78955263525163155"/>
          <c:h val="0.7516747936337731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alojamiento'!$Q$4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4"/>
              <c:numFmt formatCode="#,##0.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alojamiento'!$Q$5:$Q$11</c:f>
              <c:numCache>
                <c:formatCode>0.0</c:formatCode>
                <c:ptCount val="7"/>
                <c:pt idx="0">
                  <c:v>52.070783132530117</c:v>
                </c:pt>
                <c:pt idx="1">
                  <c:v>19.672439759036145</c:v>
                </c:pt>
                <c:pt idx="2">
                  <c:v>11.671686746987952</c:v>
                </c:pt>
                <c:pt idx="3">
                  <c:v>7.8125</c:v>
                </c:pt>
                <c:pt idx="4">
                  <c:v>8.2831325301204828</c:v>
                </c:pt>
                <c:pt idx="5">
                  <c:v>0.45180722891566266</c:v>
                </c:pt>
                <c:pt idx="6">
                  <c:v>3.7650602409638557E-2</c:v>
                </c:pt>
              </c:numCache>
            </c:numRef>
          </c:val>
        </c:ser>
        <c:gapWidth val="18"/>
        <c:axId val="445270656"/>
        <c:axId val="445292928"/>
      </c:barChart>
      <c:barChart>
        <c:barDir val="bar"/>
        <c:grouping val="clustered"/>
        <c:ser>
          <c:idx val="1"/>
          <c:order val="1"/>
          <c:tx>
            <c:strRef>
              <c:f>'Tipo de alojamiento'!$S$4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76089860122544828"/>
                  <c:y val="5.5807785239852014E-3"/>
                </c:manualLayout>
              </c:layout>
              <c:showVal val="1"/>
            </c:dLbl>
            <c:dLbl>
              <c:idx val="1"/>
              <c:layout>
                <c:manualLayout>
                  <c:x val="0.29902981681320756"/>
                  <c:y val="-2.7869848750776758E-3"/>
                </c:manualLayout>
              </c:layout>
              <c:showVal val="1"/>
            </c:dLbl>
            <c:dLbl>
              <c:idx val="2"/>
              <c:layout>
                <c:manualLayout>
                  <c:x val="0.20410241172683621"/>
                  <c:y val="8.3703990534486784E-3"/>
                </c:manualLayout>
              </c:layout>
              <c:showVal val="1"/>
            </c:dLbl>
            <c:dLbl>
              <c:idx val="3"/>
              <c:layout>
                <c:manualLayout>
                  <c:x val="-0.24894801528882918"/>
                  <c:y val="2.7907187187908864E-3"/>
                </c:manualLayout>
              </c:layout>
              <c:showVal val="1"/>
            </c:dLbl>
            <c:dLbl>
              <c:idx val="4"/>
              <c:layout>
                <c:manualLayout>
                  <c:x val="0.16525546656582196"/>
                  <c:y val="-2.7869848750776758E-3"/>
                </c:manualLayout>
              </c:layout>
              <c:showVal val="1"/>
            </c:dLbl>
            <c:dLbl>
              <c:idx val="5"/>
              <c:layout>
                <c:manualLayout>
                  <c:x val="-0.17688920102825911"/>
                  <c:y val="1.7571029238412358E-6"/>
                </c:manualLayout>
              </c:layout>
              <c:showVal val="1"/>
            </c:dLbl>
            <c:dLbl>
              <c:idx val="6"/>
              <c:layout>
                <c:manualLayout>
                  <c:x val="8.0924352723492049E-2"/>
                  <c:y val="8.7855146192062999E-7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3879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3879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779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alojamiento'!$S$5:$S$11</c:f>
              <c:numCache>
                <c:formatCode>0.0%</c:formatCode>
                <c:ptCount val="7"/>
                <c:pt idx="0">
                  <c:v>-3.690362575814865E-2</c:v>
                </c:pt>
                <c:pt idx="1">
                  <c:v>1.7003248934728488E-2</c:v>
                </c:pt>
                <c:pt idx="2">
                  <c:v>0.11632376065106986</c:v>
                </c:pt>
                <c:pt idx="3">
                  <c:v>-4.7928370786516905E-2</c:v>
                </c:pt>
                <c:pt idx="4">
                  <c:v>0.1146259977876769</c:v>
                </c:pt>
                <c:pt idx="5">
                  <c:v>-5.7634383688600521E-2</c:v>
                </c:pt>
                <c:pt idx="6">
                  <c:v>1.0417921686746987</c:v>
                </c:pt>
              </c:numCache>
            </c:numRef>
          </c:val>
        </c:ser>
        <c:gapWidth val="18"/>
        <c:axId val="445296000"/>
        <c:axId val="445294464"/>
      </c:barChart>
      <c:catAx>
        <c:axId val="445270656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5292928"/>
        <c:crosses val="autoZero"/>
        <c:auto val="1"/>
        <c:lblAlgn val="ctr"/>
        <c:lblOffset val="100"/>
      </c:catAx>
      <c:valAx>
        <c:axId val="445292928"/>
        <c:scaling>
          <c:orientation val="minMax"/>
        </c:scaling>
        <c:delete val="1"/>
        <c:axPos val="t"/>
        <c:numFmt formatCode="0.0" sourceLinked="1"/>
        <c:tickLblPos val="none"/>
        <c:crossAx val="445270656"/>
        <c:crosses val="autoZero"/>
        <c:crossBetween val="between"/>
      </c:valAx>
      <c:valAx>
        <c:axId val="445294464"/>
        <c:scaling>
          <c:orientation val="minMax"/>
        </c:scaling>
        <c:delete val="1"/>
        <c:axPos val="t"/>
        <c:numFmt formatCode="0.0%" sourceLinked="1"/>
        <c:tickLblPos val="none"/>
        <c:crossAx val="445296000"/>
        <c:crosses val="autoZero"/>
        <c:crossBetween val="between"/>
      </c:valAx>
      <c:catAx>
        <c:axId val="445296000"/>
        <c:scaling>
          <c:orientation val="maxMin"/>
        </c:scaling>
        <c:delete val="1"/>
        <c:axPos val="l"/>
        <c:tickLblPos val="none"/>
        <c:crossAx val="445294464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514"/>
          <c:y val="0.15065378505228191"/>
          <c:w val="0.63167218162910665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nacionalidades'!$C$3:$I$3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50545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Italia</c:v>
                </c:pt>
                <c:pt idx="2">
                  <c:v>Rusia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Reino Unido</c:v>
                </c:pt>
                <c:pt idx="6">
                  <c:v>Todos los países</c:v>
                </c:pt>
                <c:pt idx="7">
                  <c:v>Noruega</c:v>
                </c:pt>
                <c:pt idx="8">
                  <c:v>Holanda</c:v>
                </c:pt>
                <c:pt idx="9">
                  <c:v>Francia</c:v>
                </c:pt>
                <c:pt idx="10">
                  <c:v>Resto del Mundo</c:v>
                </c:pt>
                <c:pt idx="11">
                  <c:v>Total nórdicos</c:v>
                </c:pt>
                <c:pt idx="12">
                  <c:v>Finlandia</c:v>
                </c:pt>
                <c:pt idx="13">
                  <c:v>Irlanda</c:v>
                </c:pt>
                <c:pt idx="14">
                  <c:v>Dinamarca</c:v>
                </c:pt>
                <c:pt idx="15">
                  <c:v>Suecia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nacionalidades'!$R$5:$R$23</c:f>
              <c:numCache>
                <c:formatCode>0.00</c:formatCode>
                <c:ptCount val="19"/>
                <c:pt idx="0">
                  <c:v>12.675753228120508</c:v>
                </c:pt>
                <c:pt idx="1">
                  <c:v>12.021739130434781</c:v>
                </c:pt>
                <c:pt idx="2">
                  <c:v>11.21818181818182</c:v>
                </c:pt>
                <c:pt idx="3">
                  <c:v>10.166666666666673</c:v>
                </c:pt>
                <c:pt idx="4">
                  <c:v>10.103658536585373</c:v>
                </c:pt>
                <c:pt idx="5">
                  <c:v>9.9389312977099262</c:v>
                </c:pt>
                <c:pt idx="6">
                  <c:v>9.4587725903614324</c:v>
                </c:pt>
                <c:pt idx="7">
                  <c:v>9.3629629629629658</c:v>
                </c:pt>
                <c:pt idx="8">
                  <c:v>9.1685393258426942</c:v>
                </c:pt>
                <c:pt idx="9">
                  <c:v>8.8932038834951488</c:v>
                </c:pt>
                <c:pt idx="10">
                  <c:v>8.4251207729468618</c:v>
                </c:pt>
                <c:pt idx="11">
                  <c:v>8.3146417445482932</c:v>
                </c:pt>
                <c:pt idx="12">
                  <c:v>8.1631578947368428</c:v>
                </c:pt>
                <c:pt idx="13">
                  <c:v>8.1515151515151505</c:v>
                </c:pt>
                <c:pt idx="14">
                  <c:v>8.0378787878787836</c:v>
                </c:pt>
                <c:pt idx="15">
                  <c:v>7.9027027027027046</c:v>
                </c:pt>
                <c:pt idx="16">
                  <c:v>6.9671957671957685</c:v>
                </c:pt>
                <c:pt idx="17">
                  <c:v>6.7890466531440197</c:v>
                </c:pt>
                <c:pt idx="18">
                  <c:v>2.682926829268292</c:v>
                </c:pt>
              </c:numCache>
            </c:numRef>
          </c:val>
        </c:ser>
        <c:gapWidth val="18"/>
        <c:axId val="445444480"/>
        <c:axId val="445446016"/>
      </c:barChart>
      <c:barChart>
        <c:barDir val="bar"/>
        <c:grouping val="clustered"/>
        <c:ser>
          <c:idx val="1"/>
          <c:order val="1"/>
          <c:tx>
            <c:strRef>
              <c:f>'estancia media nacionalidades'!$T$4</c:f>
              <c:strCache>
                <c:ptCount val="1"/>
                <c:pt idx="0">
                  <c:v>Dif.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dLbl>
              <c:idx val="6"/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dLbl>
              <c:idx val="7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6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Italia</c:v>
                </c:pt>
                <c:pt idx="2">
                  <c:v>Rusia</c:v>
                </c:pt>
                <c:pt idx="3">
                  <c:v>Suiza + Austria</c:v>
                </c:pt>
                <c:pt idx="4">
                  <c:v>Bélgica</c:v>
                </c:pt>
                <c:pt idx="5">
                  <c:v>Reino Unido</c:v>
                </c:pt>
                <c:pt idx="6">
                  <c:v>Todos los países</c:v>
                </c:pt>
                <c:pt idx="7">
                  <c:v>Noruega</c:v>
                </c:pt>
                <c:pt idx="8">
                  <c:v>Holanda</c:v>
                </c:pt>
                <c:pt idx="9">
                  <c:v>Francia</c:v>
                </c:pt>
                <c:pt idx="10">
                  <c:v>Resto del Mundo</c:v>
                </c:pt>
                <c:pt idx="11">
                  <c:v>Total nórdicos</c:v>
                </c:pt>
                <c:pt idx="12">
                  <c:v>Finlandia</c:v>
                </c:pt>
                <c:pt idx="13">
                  <c:v>Irlanda</c:v>
                </c:pt>
                <c:pt idx="14">
                  <c:v>Dinamarca</c:v>
                </c:pt>
                <c:pt idx="15">
                  <c:v>Suecia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nacionalidades'!$T$5:$T$23</c:f>
              <c:numCache>
                <c:formatCode>0.00</c:formatCode>
                <c:ptCount val="19"/>
                <c:pt idx="0">
                  <c:v>-0.5666290433476231</c:v>
                </c:pt>
                <c:pt idx="1">
                  <c:v>1.9850418827283551</c:v>
                </c:pt>
                <c:pt idx="2">
                  <c:v>-0.43699059561127918</c:v>
                </c:pt>
                <c:pt idx="3">
                  <c:v>-2.1190476190476115</c:v>
                </c:pt>
                <c:pt idx="4">
                  <c:v>-0.51322458029774687</c:v>
                </c:pt>
                <c:pt idx="5">
                  <c:v>-0.18881739338955583</c:v>
                </c:pt>
                <c:pt idx="6">
                  <c:v>-0.48480107735019473</c:v>
                </c:pt>
                <c:pt idx="7">
                  <c:v>-1.1775775775775728</c:v>
                </c:pt>
                <c:pt idx="8">
                  <c:v>-1.1155515832482124</c:v>
                </c:pt>
                <c:pt idx="9">
                  <c:v>-0.86995401124169014</c:v>
                </c:pt>
                <c:pt idx="10">
                  <c:v>-1.4391649413388521</c:v>
                </c:pt>
                <c:pt idx="11">
                  <c:v>-2.9996905030087042</c:v>
                </c:pt>
                <c:pt idx="12">
                  <c:v>-5.2344324667089452</c:v>
                </c:pt>
                <c:pt idx="13">
                  <c:v>-0.5654659805603206</c:v>
                </c:pt>
                <c:pt idx="14">
                  <c:v>-1.2642794855025166</c:v>
                </c:pt>
                <c:pt idx="15">
                  <c:v>-3.5114387114387036</c:v>
                </c:pt>
                <c:pt idx="16">
                  <c:v>0.17880291005291671</c:v>
                </c:pt>
                <c:pt idx="17">
                  <c:v>0.1699990340964046</c:v>
                </c:pt>
                <c:pt idx="18">
                  <c:v>-0.54921602787456525</c:v>
                </c:pt>
              </c:numCache>
            </c:numRef>
          </c:val>
        </c:ser>
        <c:gapWidth val="18"/>
        <c:axId val="444609664"/>
        <c:axId val="445447552"/>
      </c:barChart>
      <c:catAx>
        <c:axId val="445444480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5446016"/>
        <c:crosses val="autoZero"/>
        <c:auto val="1"/>
        <c:lblAlgn val="ctr"/>
        <c:lblOffset val="100"/>
      </c:catAx>
      <c:valAx>
        <c:axId val="445446016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445444480"/>
        <c:crosses val="autoZero"/>
        <c:crossBetween val="between"/>
      </c:valAx>
      <c:valAx>
        <c:axId val="445447552"/>
        <c:scaling>
          <c:orientation val="minMax"/>
        </c:scaling>
        <c:delete val="1"/>
        <c:axPos val="t"/>
        <c:numFmt formatCode="0.00" sourceLinked="1"/>
        <c:tickLblPos val="none"/>
        <c:crossAx val="444609664"/>
        <c:crosses val="autoZero"/>
        <c:crossBetween val="between"/>
      </c:valAx>
      <c:catAx>
        <c:axId val="444609664"/>
        <c:scaling>
          <c:orientation val="maxMin"/>
        </c:scaling>
        <c:delete val="1"/>
        <c:axPos val="r"/>
        <c:tickLblPos val="none"/>
        <c:crossAx val="44544755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91"/>
          <c:w val="0.62761447341078591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'!$C$4:$AD$4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9"/>
          <c:y val="0.2343256675379044"/>
          <c:w val="0.44085654491426807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version'!$G$5:$G$8</c:f>
            </c:numRef>
          </c:val>
        </c:ser>
        <c:gapWidth val="25"/>
        <c:axId val="445671296"/>
        <c:axId val="445672832"/>
      </c:barChart>
      <c:barChart>
        <c:barDir val="bar"/>
        <c:grouping val="clustered"/>
        <c:ser>
          <c:idx val="1"/>
          <c:order val="1"/>
          <c:tx>
            <c:strRef>
              <c:f>'fórmde contratación(new version'!$J$4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0.45321556074787639"/>
                  <c:y val="4.149721368336265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15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version'!$J$5:$J$8</c:f>
            </c:numRef>
          </c:val>
        </c:ser>
        <c:axId val="445688448"/>
        <c:axId val="445686912"/>
      </c:barChart>
      <c:catAx>
        <c:axId val="445671296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5672832"/>
        <c:crosses val="autoZero"/>
        <c:auto val="1"/>
        <c:lblAlgn val="ctr"/>
        <c:lblOffset val="100"/>
      </c:catAx>
      <c:valAx>
        <c:axId val="445672832"/>
        <c:scaling>
          <c:orientation val="minMax"/>
        </c:scaling>
        <c:delete val="1"/>
        <c:axPos val="t"/>
        <c:numFmt formatCode="0.0" sourceLinked="1"/>
        <c:tickLblPos val="none"/>
        <c:crossAx val="445671296"/>
        <c:crosses val="autoZero"/>
        <c:crossBetween val="between"/>
      </c:valAx>
      <c:valAx>
        <c:axId val="445686912"/>
        <c:scaling>
          <c:orientation val="minMax"/>
        </c:scaling>
        <c:delete val="1"/>
        <c:axPos val="t"/>
        <c:numFmt formatCode="0.0%" sourceLinked="1"/>
        <c:tickLblPos val="none"/>
        <c:crossAx val="445688448"/>
        <c:crosses val="autoZero"/>
        <c:crossBetween val="between"/>
      </c:valAx>
      <c:catAx>
        <c:axId val="445688448"/>
        <c:scaling>
          <c:orientation val="maxMin"/>
        </c:scaling>
        <c:delete val="1"/>
        <c:axPos val="r"/>
        <c:numFmt formatCode="General" sourceLinked="1"/>
        <c:tickLblPos val="none"/>
        <c:crossAx val="445686912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8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'!$C$4:$AD$4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912"/>
          <c:y val="0.2343256675379044"/>
          <c:w val="0.44085654491426818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-0.1507586882036222"/>
                  <c:y val="8.3507306889353851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version'!$G$5:$G$6</c:f>
            </c:numRef>
          </c:val>
        </c:ser>
        <c:gapWidth val="25"/>
        <c:axId val="445802368"/>
        <c:axId val="445803904"/>
      </c:barChart>
      <c:barChart>
        <c:barDir val="bar"/>
        <c:grouping val="clustered"/>
        <c:ser>
          <c:idx val="1"/>
          <c:order val="1"/>
          <c:tx>
            <c:strRef>
              <c:f>'fórmde contratación(new version'!$J$4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Lbls>
            <c:dLbl>
              <c:idx val="0"/>
              <c:layout>
                <c:manualLayout>
                  <c:x val="0.38258281591453608"/>
                  <c:y val="-8.7243436950339454E-2"/>
                </c:manualLayout>
              </c:layout>
              <c:showVal val="1"/>
            </c:dLbl>
            <c:dLbl>
              <c:idx val="1"/>
              <c:layout>
                <c:manualLayout>
                  <c:x val="0.45218418182308989"/>
                  <c:y val="-0.2797749028761801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2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version'!$J$5:$J$8</c:f>
            </c:numRef>
          </c:val>
        </c:ser>
        <c:axId val="445835904"/>
        <c:axId val="445834368"/>
      </c:barChart>
      <c:catAx>
        <c:axId val="44580236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5803904"/>
        <c:crosses val="autoZero"/>
        <c:auto val="1"/>
        <c:lblAlgn val="ctr"/>
        <c:lblOffset val="100"/>
      </c:catAx>
      <c:valAx>
        <c:axId val="445803904"/>
        <c:scaling>
          <c:orientation val="minMax"/>
        </c:scaling>
        <c:delete val="1"/>
        <c:axPos val="t"/>
        <c:numFmt formatCode="0.0" sourceLinked="1"/>
        <c:tickLblPos val="none"/>
        <c:crossAx val="445802368"/>
        <c:crosses val="autoZero"/>
        <c:crossBetween val="between"/>
      </c:valAx>
      <c:valAx>
        <c:axId val="445834368"/>
        <c:scaling>
          <c:orientation val="minMax"/>
        </c:scaling>
        <c:delete val="1"/>
        <c:axPos val="t"/>
        <c:numFmt formatCode="0.0%" sourceLinked="1"/>
        <c:tickLblPos val="none"/>
        <c:crossAx val="445835904"/>
        <c:crosses val="autoZero"/>
        <c:crossBetween val="between"/>
      </c:valAx>
      <c:catAx>
        <c:axId val="445835904"/>
        <c:scaling>
          <c:orientation val="maxMin"/>
        </c:scaling>
        <c:delete val="1"/>
        <c:axPos val="r"/>
        <c:numFmt formatCode="General" sourceLinked="1"/>
        <c:tickLblPos val="none"/>
        <c:crossAx val="445834368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9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'!$C$4:$AD$4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41556057137781727"/>
          <c:y val="0.2860759869902596"/>
          <c:w val="0.47749132446275555"/>
          <c:h val="0.63569970021220301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2572123993482851"/>
                  <c:y val="5.1611849954162426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26920604984257207"/>
                  <c:y val="-3.1895414987002232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version'!$R$5:$R$6</c:f>
              <c:numCache>
                <c:formatCode>0.0</c:formatCode>
                <c:ptCount val="2"/>
                <c:pt idx="0">
                  <c:v>45.7078313253012</c:v>
                </c:pt>
                <c:pt idx="1">
                  <c:v>50.941265060240966</c:v>
                </c:pt>
              </c:numCache>
            </c:numRef>
          </c:val>
        </c:ser>
        <c:gapWidth val="25"/>
        <c:axId val="445840768"/>
        <c:axId val="44603916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version'!$T$4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0.33608084650181463"/>
                  <c:y val="-1.722791087431276E-2"/>
                </c:manualLayout>
              </c:layout>
              <c:showVal val="1"/>
            </c:dLbl>
            <c:dLbl>
              <c:idx val="1"/>
              <c:layout>
                <c:manualLayout>
                  <c:x val="-0.51745995696123237"/>
                  <c:y val="7.30066100968108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36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version'!$T$5:$T$6</c:f>
              <c:numCache>
                <c:formatCode>0.0%</c:formatCode>
                <c:ptCount val="2"/>
                <c:pt idx="0">
                  <c:v>9.4364544269794237E-2</c:v>
                </c:pt>
                <c:pt idx="1">
                  <c:v>-0.10712837614193027</c:v>
                </c:pt>
              </c:numCache>
            </c:numRef>
          </c:val>
        </c:ser>
        <c:axId val="446042496"/>
        <c:axId val="446040704"/>
      </c:barChart>
      <c:catAx>
        <c:axId val="44584076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039168"/>
        <c:crosses val="autoZero"/>
        <c:auto val="1"/>
        <c:lblAlgn val="ctr"/>
        <c:lblOffset val="100"/>
      </c:catAx>
      <c:valAx>
        <c:axId val="446039168"/>
        <c:scaling>
          <c:orientation val="minMax"/>
        </c:scaling>
        <c:delete val="1"/>
        <c:axPos val="t"/>
        <c:numFmt formatCode="0.0" sourceLinked="1"/>
        <c:tickLblPos val="none"/>
        <c:crossAx val="445840768"/>
        <c:crosses val="autoZero"/>
        <c:crossBetween val="between"/>
      </c:valAx>
      <c:valAx>
        <c:axId val="446040704"/>
        <c:scaling>
          <c:orientation val="minMax"/>
        </c:scaling>
        <c:delete val="1"/>
        <c:axPos val="t"/>
        <c:numFmt formatCode="0.0%" sourceLinked="1"/>
        <c:tickLblPos val="none"/>
        <c:crossAx val="446042496"/>
        <c:crosses val="autoZero"/>
        <c:crossBetween val="between"/>
      </c:valAx>
      <c:catAx>
        <c:axId val="446042496"/>
        <c:scaling>
          <c:orientation val="maxMin"/>
        </c:scaling>
        <c:delete val="1"/>
        <c:axPos val="r"/>
        <c:numFmt formatCode="General" sourceLinked="1"/>
        <c:tickLblPos val="none"/>
        <c:crossAx val="44604070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2776857543"/>
          <c:y val="0.16947490514629729"/>
          <c:w val="0.60727570889387961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855" l="0.70000000000000062" r="0.70000000000000062" t="0.75000000000000855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'!$C$4:$AD$4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912"/>
          <c:y val="0.2343256675379044"/>
          <c:w val="0.48078435149734738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version'!$R$5:$R$8</c:f>
              <c:numCache>
                <c:formatCode>0.0</c:formatCode>
                <c:ptCount val="4"/>
                <c:pt idx="0">
                  <c:v>45.7078313253012</c:v>
                </c:pt>
                <c:pt idx="1">
                  <c:v>50.941265060240966</c:v>
                </c:pt>
                <c:pt idx="2">
                  <c:v>1.0730421686746987</c:v>
                </c:pt>
                <c:pt idx="3">
                  <c:v>2.2778614457831323</c:v>
                </c:pt>
              </c:numCache>
            </c:numRef>
          </c:val>
        </c:ser>
        <c:gapWidth val="25"/>
        <c:axId val="446104704"/>
        <c:axId val="44610624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version'!$T$4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-0.55178726512396958"/>
                  <c:y val="1.2500671236554843E-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2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version'!$T$5:$T$8</c:f>
              <c:numCache>
                <c:formatCode>0.0%</c:formatCode>
                <c:ptCount val="4"/>
                <c:pt idx="0">
                  <c:v>9.4364544269794237E-2</c:v>
                </c:pt>
                <c:pt idx="1">
                  <c:v>-0.10712837614193027</c:v>
                </c:pt>
                <c:pt idx="2">
                  <c:v>0.76336596385542133</c:v>
                </c:pt>
                <c:pt idx="3">
                  <c:v>2.9847879420909438</c:v>
                </c:pt>
              </c:numCache>
            </c:numRef>
          </c:val>
        </c:ser>
        <c:axId val="446121856"/>
        <c:axId val="446120320"/>
      </c:barChart>
      <c:catAx>
        <c:axId val="446104704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106240"/>
        <c:crosses val="autoZero"/>
        <c:auto val="1"/>
        <c:lblAlgn val="ctr"/>
        <c:lblOffset val="100"/>
      </c:catAx>
      <c:valAx>
        <c:axId val="446106240"/>
        <c:scaling>
          <c:orientation val="minMax"/>
        </c:scaling>
        <c:delete val="1"/>
        <c:axPos val="t"/>
        <c:numFmt formatCode="0.0" sourceLinked="1"/>
        <c:tickLblPos val="none"/>
        <c:crossAx val="446104704"/>
        <c:crosses val="autoZero"/>
        <c:crossBetween val="between"/>
      </c:valAx>
      <c:valAx>
        <c:axId val="446120320"/>
        <c:scaling>
          <c:orientation val="minMax"/>
        </c:scaling>
        <c:delete val="1"/>
        <c:axPos val="t"/>
        <c:numFmt formatCode="0.0%" sourceLinked="1"/>
        <c:tickLblPos val="none"/>
        <c:crossAx val="446121856"/>
        <c:crosses val="autoZero"/>
        <c:crossBetween val="between"/>
      </c:valAx>
      <c:catAx>
        <c:axId val="446121856"/>
        <c:scaling>
          <c:orientation val="maxMin"/>
        </c:scaling>
        <c:delete val="1"/>
        <c:axPos val="r"/>
        <c:numFmt formatCode="General" sourceLinked="1"/>
        <c:tickLblPos val="none"/>
        <c:crossAx val="44612032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38"/>
          <c:y val="0.14512189107885518"/>
          <c:w val="0.43288994838948169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</a:t>
            </a:r>
            <a:r>
              <a:rPr lang="es-ES" baseline="0"/>
              <a:t> DEL VUELO </a:t>
            </a:r>
            <a:r>
              <a:rPr lang="es-ES"/>
              <a:t>(%)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I</a:t>
            </a:r>
            <a:r>
              <a:rPr lang="es-ES" baseline="0"/>
              <a:t>nvierno 10-11</a:t>
            </a:r>
            <a:endParaRPr lang="es-ES"/>
          </a:p>
        </c:rich>
      </c:tx>
      <c:layout>
        <c:manualLayout>
          <c:xMode val="edge"/>
          <c:yMode val="edge"/>
          <c:x val="0.15238892865664519"/>
          <c:y val="1.6701461377870607E-2"/>
        </c:manualLayout>
      </c:layout>
    </c:title>
    <c:plotArea>
      <c:layout>
        <c:manualLayout>
          <c:layoutTarget val="inner"/>
          <c:xMode val="edge"/>
          <c:yMode val="edge"/>
          <c:x val="0.3668873549396694"/>
          <c:y val="0.2343256675379044"/>
          <c:w val="0.44085654491426834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version'!$K$25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92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version'!$C$26:$C$29</c:f>
              <c:strCache>
                <c:ptCount val="4"/>
                <c:pt idx="0">
                  <c:v>Directamente (persona, tfno, fax)</c:v>
                </c:pt>
                <c:pt idx="1">
                  <c:v>Portal web</c:v>
                </c:pt>
                <c:pt idx="2">
                  <c:v>Web compañía</c:v>
                </c:pt>
                <c:pt idx="3">
                  <c:v>no contesta </c:v>
                </c:pt>
              </c:strCache>
            </c:strRef>
          </c:cat>
          <c:val>
            <c:numRef>
              <c:f>'fórmde contratación(new version'!$K$26:$K$29</c:f>
              <c:numCache>
                <c:formatCode>0.0</c:formatCode>
                <c:ptCount val="4"/>
                <c:pt idx="0">
                  <c:v>42.601656626506021</c:v>
                </c:pt>
                <c:pt idx="1">
                  <c:v>45.368975903614455</c:v>
                </c:pt>
                <c:pt idx="2">
                  <c:v>8.9043674698795172</c:v>
                </c:pt>
                <c:pt idx="3">
                  <c:v>3.125</c:v>
                </c:pt>
              </c:numCache>
            </c:numRef>
          </c:val>
        </c:ser>
        <c:gapWidth val="25"/>
        <c:axId val="446143872"/>
        <c:axId val="446170240"/>
      </c:barChart>
      <c:catAx>
        <c:axId val="44614387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170240"/>
        <c:crosses val="autoZero"/>
        <c:auto val="1"/>
        <c:lblAlgn val="ctr"/>
        <c:lblOffset val="100"/>
      </c:catAx>
      <c:valAx>
        <c:axId val="446170240"/>
        <c:scaling>
          <c:orientation val="minMax"/>
        </c:scaling>
        <c:delete val="1"/>
        <c:axPos val="t"/>
        <c:numFmt formatCode="0.0" sourceLinked="1"/>
        <c:tickLblPos val="none"/>
        <c:crossAx val="446143872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855" l="0.70000000000000062" r="0.70000000000000062" t="0.75000000000000855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</a:t>
            </a:r>
            <a:r>
              <a:rPr lang="es-ES" baseline="0"/>
              <a:t> DEL ALOJAMIENTO </a:t>
            </a:r>
            <a:r>
              <a:rPr lang="es-ES"/>
              <a:t>(%)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Invierno 10-11</a:t>
            </a:r>
          </a:p>
        </c:rich>
      </c:tx>
      <c:layout>
        <c:manualLayout>
          <c:xMode val="edge"/>
          <c:yMode val="edge"/>
          <c:x val="0.15238892865664519"/>
          <c:y val="1.6701461377870614E-2"/>
        </c:manualLayout>
      </c:layout>
    </c:title>
    <c:plotArea>
      <c:layout>
        <c:manualLayout>
          <c:layoutTarget val="inner"/>
          <c:xMode val="edge"/>
          <c:yMode val="edge"/>
          <c:x val="0.36688735493966962"/>
          <c:y val="0.2343256675379044"/>
          <c:w val="0.44085654491426846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version'!$K$54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99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('fórmde contratación(new version'!$C$55:$C$57,'fórmde contratación(new version'!$C$64:$C$65)</c:f>
              <c:strCache>
                <c:ptCount val="5"/>
                <c:pt idx="0">
                  <c:v>Directamente</c:v>
                </c:pt>
                <c:pt idx="1">
                  <c:v>Portal Web</c:v>
                </c:pt>
                <c:pt idx="2">
                  <c:v>Web propia del alojamiento</c:v>
                </c:pt>
                <c:pt idx="3">
                  <c:v>otra modalidad</c:v>
                </c:pt>
                <c:pt idx="4">
                  <c:v>no contesta</c:v>
                </c:pt>
              </c:strCache>
            </c:strRef>
          </c:cat>
          <c:val>
            <c:numRef>
              <c:f>('fórmde contratación(new version'!$K$55:$K$57,'fórmde contratación(new version'!$K$65,'fórmde contratación(new version'!$K$67)</c:f>
              <c:numCache>
                <c:formatCode>0.0</c:formatCode>
                <c:ptCount val="5"/>
                <c:pt idx="0">
                  <c:v>41.434487951807228</c:v>
                </c:pt>
                <c:pt idx="1">
                  <c:v>36.125753012048193</c:v>
                </c:pt>
                <c:pt idx="2">
                  <c:v>3.5391566265060241</c:v>
                </c:pt>
                <c:pt idx="3">
                  <c:v>1.8072289156626506</c:v>
                </c:pt>
                <c:pt idx="4">
                  <c:v>16.283885542168672</c:v>
                </c:pt>
              </c:numCache>
            </c:numRef>
          </c:val>
        </c:ser>
        <c:gapWidth val="25"/>
        <c:axId val="446191872"/>
        <c:axId val="446218240"/>
      </c:barChart>
      <c:catAx>
        <c:axId val="44619187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218240"/>
        <c:crosses val="autoZero"/>
        <c:auto val="1"/>
        <c:lblAlgn val="ctr"/>
        <c:lblOffset val="100"/>
      </c:catAx>
      <c:valAx>
        <c:axId val="446218240"/>
        <c:scaling>
          <c:orientation val="minMax"/>
        </c:scaling>
        <c:delete val="1"/>
        <c:axPos val="t"/>
        <c:numFmt formatCode="0.0" sourceLinked="1"/>
        <c:tickLblPos val="none"/>
        <c:crossAx val="446191872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877" l="0.70000000000000062" r="0.70000000000000062" t="0.75000000000000877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mer'!$C$3:$W$3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2666989940040491"/>
          <c:y val="0.13680027944502746"/>
          <c:w val="0.61135551604437266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/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rgbClr val="4F81BD">
                        <a:lumMod val="60000"/>
                        <a:lumOff val="40000"/>
                      </a:srgb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Holanda</c:v>
                </c:pt>
                <c:pt idx="1">
                  <c:v>Total nórdicos</c:v>
                </c:pt>
                <c:pt idx="2">
                  <c:v>Suecia</c:v>
                </c:pt>
                <c:pt idx="3">
                  <c:v>Noruega</c:v>
                </c:pt>
                <c:pt idx="4">
                  <c:v>Finlandia</c:v>
                </c:pt>
                <c:pt idx="5">
                  <c:v>Dinamarca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Canarias</c:v>
                </c:pt>
                <c:pt idx="14">
                  <c:v>Reino Unido</c:v>
                </c:pt>
                <c:pt idx="15">
                  <c:v>Rusia</c:v>
                </c:pt>
                <c:pt idx="16">
                  <c:v>Francia</c:v>
                </c:pt>
                <c:pt idx="17">
                  <c:v>Irlanda</c:v>
                </c:pt>
              </c:strCache>
            </c:strRef>
          </c:cat>
          <c:val>
            <c:numRef>
              <c:f>'fórmula de contratación por mer'!$R$5:$R$22</c:f>
              <c:numCache>
                <c:formatCode>0.0</c:formatCode>
                <c:ptCount val="18"/>
                <c:pt idx="0">
                  <c:v>74.719101123595507</c:v>
                </c:pt>
                <c:pt idx="1">
                  <c:v>76.012461059190031</c:v>
                </c:pt>
                <c:pt idx="2">
                  <c:v>74.594594594594597</c:v>
                </c:pt>
                <c:pt idx="3">
                  <c:v>73.333333333333329</c:v>
                </c:pt>
                <c:pt idx="4">
                  <c:v>77.89473684210526</c:v>
                </c:pt>
                <c:pt idx="5">
                  <c:v>78.030303030303031</c:v>
                </c:pt>
                <c:pt idx="6">
                  <c:v>64.418938307030132</c:v>
                </c:pt>
                <c:pt idx="7">
                  <c:v>70.238095238095241</c:v>
                </c:pt>
                <c:pt idx="8">
                  <c:v>49.390243902439025</c:v>
                </c:pt>
                <c:pt idx="9">
                  <c:v>50.941265060240966</c:v>
                </c:pt>
                <c:pt idx="10">
                  <c:v>50.724637681159422</c:v>
                </c:pt>
                <c:pt idx="11">
                  <c:v>37.728194726166329</c:v>
                </c:pt>
                <c:pt idx="12">
                  <c:v>39.25925925925926</c:v>
                </c:pt>
                <c:pt idx="13">
                  <c:v>2.4390243902439024</c:v>
                </c:pt>
                <c:pt idx="14">
                  <c:v>46.18320610687023</c:v>
                </c:pt>
                <c:pt idx="15">
                  <c:v>34.545454545454547</c:v>
                </c:pt>
                <c:pt idx="16">
                  <c:v>33.495145631067963</c:v>
                </c:pt>
                <c:pt idx="17">
                  <c:v>30.303030303030305</c:v>
                </c:pt>
              </c:numCache>
            </c:numRef>
          </c:val>
        </c:ser>
        <c:gapWidth val="18"/>
        <c:axId val="446617088"/>
        <c:axId val="446618624"/>
      </c:barChart>
      <c:barChart>
        <c:barDir val="bar"/>
        <c:grouping val="clustered"/>
        <c:ser>
          <c:idx val="1"/>
          <c:order val="1"/>
          <c:tx>
            <c:strRef>
              <c:f>'fórmula de contratación por mer'!$T$4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61222927779189784"/>
                  <c:y val="1.7460113140881486E-1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0.61001839579436656"/>
                  <c:y val="1.905204210187992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0.6058823438858999"/>
                  <c:y val="3.809808780999109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0.61205594168764099"/>
                  <c:y val="4.4972953265905965E-7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.52929457131641533"/>
                  <c:y val="1.9026557428362628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5"/>
              <c:layout>
                <c:manualLayout>
                  <c:x val="0.53352745129732659"/>
                  <c:y val="-1.3491885979771789E-6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6"/>
              <c:layout>
                <c:manualLayout>
                  <c:x val="-0.58851425096789556"/>
                  <c:y val="0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-0.57088753935083625"/>
                  <c:y val="-2.2486476632952983E-6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49268771022390567"/>
                  <c:y val="-3.8102585105317661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0.48254015901971231"/>
                  <c:y val="-1.9023559231478269E-3"/>
                </c:manualLayout>
              </c:layout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chemeClr val="bg1">
                        <a:lumMod val="75000"/>
                      </a:schemeClr>
                    </a:gs>
                    <a:gs pos="100000">
                      <a:srgbClr val="4F81BD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-0.46422041086506438"/>
                  <c:y val="-6.9840452563525684E-17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0.40884260435187592"/>
                  <c:y val="2.9981968843937312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0.41286350936338273"/>
                  <c:y val="2.9981968843937312E-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17285627419739713"/>
                  <c:y val="2.2486476632952983E-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42146981627296665"/>
                  <c:y val="1.9052042101879928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38642882982735777"/>
                  <c:y val="1.9050543003437761E-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0.37185058612541538"/>
                  <c:y val="2.9981968843937312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0.26465405900508771"/>
                  <c:y val="-1.9044546609668987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Holanda</c:v>
                </c:pt>
                <c:pt idx="1">
                  <c:v>Total nórdicos</c:v>
                </c:pt>
                <c:pt idx="2">
                  <c:v>Suecia</c:v>
                </c:pt>
                <c:pt idx="3">
                  <c:v>Noruega</c:v>
                </c:pt>
                <c:pt idx="4">
                  <c:v>Finlandia</c:v>
                </c:pt>
                <c:pt idx="5">
                  <c:v>Dinamarca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Canarias</c:v>
                </c:pt>
                <c:pt idx="14">
                  <c:v>Reino Unido</c:v>
                </c:pt>
                <c:pt idx="15">
                  <c:v>Rusia</c:v>
                </c:pt>
                <c:pt idx="16">
                  <c:v>Francia</c:v>
                </c:pt>
                <c:pt idx="17">
                  <c:v>Irlanda</c:v>
                </c:pt>
              </c:strCache>
            </c:strRef>
          </c:cat>
          <c:val>
            <c:numRef>
              <c:f>'fórmula de contratación por mer'!$T$5:$T$22</c:f>
              <c:numCache>
                <c:formatCode>0.0%</c:formatCode>
                <c:ptCount val="18"/>
                <c:pt idx="0">
                  <c:v>-8.0380293863439922E-2</c:v>
                </c:pt>
                <c:pt idx="1">
                  <c:v>-2.7424980696008072E-3</c:v>
                </c:pt>
                <c:pt idx="2">
                  <c:v>-8.8288288288288164E-2</c:v>
                </c:pt>
                <c:pt idx="3">
                  <c:v>-0.11521739130434783</c:v>
                </c:pt>
                <c:pt idx="4">
                  <c:v>0.14429436422915676</c:v>
                </c:pt>
                <c:pt idx="5">
                  <c:v>7.388238823882376E-2</c:v>
                </c:pt>
                <c:pt idx="6">
                  <c:v>-0.14502806143978397</c:v>
                </c:pt>
                <c:pt idx="7">
                  <c:v>-5.1169590643274754E-2</c:v>
                </c:pt>
                <c:pt idx="8">
                  <c:v>-0.2393902439024389</c:v>
                </c:pt>
                <c:pt idx="9">
                  <c:v>-0.10712837614193027</c:v>
                </c:pt>
                <c:pt idx="10">
                  <c:v>-0.1082281439925199</c:v>
                </c:pt>
                <c:pt idx="11">
                  <c:v>-0.24543610547667338</c:v>
                </c:pt>
                <c:pt idx="12">
                  <c:v>-0.2496523827581848</c:v>
                </c:pt>
                <c:pt idx="13">
                  <c:v>-0.31707317073170738</c:v>
                </c:pt>
                <c:pt idx="14">
                  <c:v>-6.7548375643529113E-2</c:v>
                </c:pt>
                <c:pt idx="15">
                  <c:v>-0.22937062937062935</c:v>
                </c:pt>
                <c:pt idx="16">
                  <c:v>-0.22859664607237418</c:v>
                </c:pt>
                <c:pt idx="17">
                  <c:v>0.23543123543123556</c:v>
                </c:pt>
              </c:numCache>
            </c:numRef>
          </c:val>
        </c:ser>
        <c:gapWidth val="18"/>
        <c:axId val="446306560"/>
        <c:axId val="446305024"/>
      </c:barChart>
      <c:catAx>
        <c:axId val="44661708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618624"/>
        <c:crosses val="autoZero"/>
        <c:auto val="1"/>
        <c:lblAlgn val="ctr"/>
        <c:lblOffset val="100"/>
      </c:catAx>
      <c:valAx>
        <c:axId val="446618624"/>
        <c:scaling>
          <c:orientation val="minMax"/>
        </c:scaling>
        <c:delete val="1"/>
        <c:axPos val="t"/>
        <c:numFmt formatCode="0.0" sourceLinked="1"/>
        <c:tickLblPos val="none"/>
        <c:crossAx val="446617088"/>
        <c:crosses val="autoZero"/>
        <c:crossBetween val="between"/>
      </c:valAx>
      <c:valAx>
        <c:axId val="446305024"/>
        <c:scaling>
          <c:orientation val="minMax"/>
        </c:scaling>
        <c:delete val="1"/>
        <c:axPos val="t"/>
        <c:numFmt formatCode="0.0%" sourceLinked="1"/>
        <c:tickLblPos val="none"/>
        <c:crossAx val="446306560"/>
        <c:crosses val="autoZero"/>
        <c:crossBetween val="between"/>
      </c:valAx>
      <c:catAx>
        <c:axId val="446306560"/>
        <c:scaling>
          <c:orientation val="maxMin"/>
        </c:scaling>
        <c:delete val="1"/>
        <c:axPos val="r"/>
        <c:numFmt formatCode="General" sourceLinked="1"/>
        <c:tickLblPos val="none"/>
        <c:crossAx val="44630502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194"/>
          <c:y val="9.5606584741760842E-2"/>
          <c:w val="0.66671515767274092"/>
          <c:h val="2.985507564692538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9197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06"/>
          <c:y val="0.23647541765922891"/>
          <c:w val="0.67420551812468765"/>
          <c:h val="0.65623169154130256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437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661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21" l="0.70000000000000062" r="0.70000000000000062" t="0.75000000000001421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42660743526462691"/>
          <c:y val="0.13856194524299806"/>
          <c:w val="0.4147617564175555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'!$R$5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'!$R$6,'Servi contrata origen '!$R$8:$R$12)</c:f>
              <c:numCache>
                <c:formatCode>0.0</c:formatCode>
                <c:ptCount val="6"/>
                <c:pt idx="0">
                  <c:v>14.777861445783133</c:v>
                </c:pt>
                <c:pt idx="1">
                  <c:v>23.964608433734941</c:v>
                </c:pt>
                <c:pt idx="2">
                  <c:v>9.4503012048192776</c:v>
                </c:pt>
                <c:pt idx="3">
                  <c:v>24.397590361445783</c:v>
                </c:pt>
                <c:pt idx="4">
                  <c:v>5.0075301204819276</c:v>
                </c:pt>
                <c:pt idx="5">
                  <c:v>22.402108433734941</c:v>
                </c:pt>
              </c:numCache>
            </c:numRef>
          </c:val>
        </c:ser>
        <c:gapWidth val="66"/>
        <c:axId val="446449152"/>
        <c:axId val="446450688"/>
      </c:barChart>
      <c:barChart>
        <c:barDir val="bar"/>
        <c:grouping val="clustered"/>
        <c:ser>
          <c:idx val="1"/>
          <c:order val="1"/>
          <c:tx>
            <c:strRef>
              <c:f>'Servi contrata origen '!$T$5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32954860840415023"/>
                  <c:y val="9.9797411255153886E-7"/>
                </c:manualLayout>
              </c:layout>
              <c:showVal val="1"/>
            </c:dLbl>
            <c:dLbl>
              <c:idx val="1"/>
              <c:layout>
                <c:manualLayout>
                  <c:x val="-0.43122550275275101"/>
                  <c:y val="1.6145040693442377E-3"/>
                </c:manualLayout>
              </c:layout>
              <c:showVal val="1"/>
            </c:dLbl>
            <c:dLbl>
              <c:idx val="2"/>
              <c:layout>
                <c:manualLayout>
                  <c:x val="0.20253568738065048"/>
                  <c:y val="7.7067665519865523E-3"/>
                </c:manualLayout>
              </c:layout>
              <c:showVal val="1"/>
            </c:dLbl>
            <c:dLbl>
              <c:idx val="3"/>
              <c:layout>
                <c:manualLayout>
                  <c:x val="-0.42551938433438691"/>
                  <c:y val="1.6241030707663659E-3"/>
                </c:manualLayout>
              </c:layout>
              <c:showVal val="1"/>
            </c:dLbl>
            <c:dLbl>
              <c:idx val="4"/>
              <c:layout>
                <c:manualLayout>
                  <c:x val="-0.24921671919723273"/>
                  <c:y val="-4.6481205626932302E-4"/>
                </c:manualLayout>
              </c:layout>
              <c:showVal val="1"/>
            </c:dLbl>
            <c:dLbl>
              <c:idx val="5"/>
              <c:layout>
                <c:manualLayout>
                  <c:x val="0.258767258053134"/>
                  <c:y val="1.1975689350618506E-6"/>
                </c:manualLayout>
              </c:layout>
              <c:showVal val="1"/>
            </c:dLbl>
            <c:dLbl>
              <c:idx val="6"/>
              <c:layout>
                <c:manualLayout>
                  <c:x val="0.12997538674002596"/>
                  <c:y val="2.30734957045300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'!$T$6,'Servi contrata origen '!$T$8:$T$12)</c:f>
              <c:numCache>
                <c:formatCode>0.0%</c:formatCode>
                <c:ptCount val="6"/>
                <c:pt idx="0">
                  <c:v>-6.3781044153248478E-2</c:v>
                </c:pt>
                <c:pt idx="1">
                  <c:v>-8.863904953615287E-2</c:v>
                </c:pt>
                <c:pt idx="2">
                  <c:v>0.48118449230447813</c:v>
                </c:pt>
                <c:pt idx="3">
                  <c:v>-0.12897871935404548</c:v>
                </c:pt>
                <c:pt idx="4">
                  <c:v>-0.30901181060118343</c:v>
                </c:pt>
                <c:pt idx="5">
                  <c:v>0.37583957005826263</c:v>
                </c:pt>
              </c:numCache>
            </c:numRef>
          </c:val>
        </c:ser>
        <c:axId val="446466304"/>
        <c:axId val="446464768"/>
      </c:barChart>
      <c:catAx>
        <c:axId val="44644915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450688"/>
        <c:crosses val="autoZero"/>
        <c:auto val="1"/>
        <c:lblAlgn val="ctr"/>
        <c:lblOffset val="100"/>
      </c:catAx>
      <c:valAx>
        <c:axId val="446450688"/>
        <c:scaling>
          <c:orientation val="minMax"/>
        </c:scaling>
        <c:delete val="1"/>
        <c:axPos val="t"/>
        <c:numFmt formatCode="0.0" sourceLinked="1"/>
        <c:tickLblPos val="none"/>
        <c:crossAx val="446449152"/>
        <c:crosses val="autoZero"/>
        <c:crossBetween val="between"/>
      </c:valAx>
      <c:valAx>
        <c:axId val="446464768"/>
        <c:scaling>
          <c:orientation val="minMax"/>
        </c:scaling>
        <c:delete val="1"/>
        <c:axPos val="t"/>
        <c:numFmt formatCode="0.0%" sourceLinked="1"/>
        <c:tickLblPos val="none"/>
        <c:crossAx val="446466304"/>
        <c:crosses val="autoZero"/>
        <c:crossBetween val="between"/>
      </c:valAx>
      <c:catAx>
        <c:axId val="446466304"/>
        <c:scaling>
          <c:orientation val="maxMin"/>
        </c:scaling>
        <c:delete val="1"/>
        <c:axPos val="r"/>
        <c:numFmt formatCode="General" sourceLinked="1"/>
        <c:tickLblPos val="none"/>
        <c:crossAx val="44646476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2963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88" l="0.70000000000000062" r="0.70000000000000062" t="0.75000000000000788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51105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7"/>
            <c:spPr>
              <a:gradFill>
                <a:gsLst>
                  <a:gs pos="0">
                    <a:srgbClr val="F79646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Rusia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Holanda</c:v>
                </c:pt>
                <c:pt idx="4">
                  <c:v>Italia</c:v>
                </c:pt>
                <c:pt idx="5">
                  <c:v>Francia</c:v>
                </c:pt>
                <c:pt idx="6">
                  <c:v>Alemania</c:v>
                </c:pt>
                <c:pt idx="7">
                  <c:v>Todos los países</c:v>
                </c:pt>
                <c:pt idx="8">
                  <c:v>Bélgica</c:v>
                </c:pt>
                <c:pt idx="9">
                  <c:v>Península</c:v>
                </c:pt>
                <c:pt idx="10">
                  <c:v>España</c:v>
                </c:pt>
                <c:pt idx="11">
                  <c:v>Suecia</c:v>
                </c:pt>
                <c:pt idx="12">
                  <c:v>Dinamarca</c:v>
                </c:pt>
                <c:pt idx="13">
                  <c:v>Total nórdicos</c:v>
                </c:pt>
                <c:pt idx="14">
                  <c:v>Noruega</c:v>
                </c:pt>
                <c:pt idx="15">
                  <c:v>Finlandia</c:v>
                </c:pt>
                <c:pt idx="16">
                  <c:v>Reino Unido</c:v>
                </c:pt>
                <c:pt idx="17">
                  <c:v>Irlanda</c:v>
                </c:pt>
                <c:pt idx="18">
                  <c:v>Canarias</c:v>
                </c:pt>
              </c:strCache>
            </c:strRef>
          </c:cat>
          <c:val>
            <c:numRef>
              <c:f>'escala nacionalidad'!$R$5:$R$23</c:f>
              <c:numCache>
                <c:formatCode>0.0</c:formatCode>
                <c:ptCount val="19"/>
                <c:pt idx="0">
                  <c:v>42.727272727272727</c:v>
                </c:pt>
                <c:pt idx="1">
                  <c:v>35.748792270531403</c:v>
                </c:pt>
                <c:pt idx="2">
                  <c:v>35.714285714285715</c:v>
                </c:pt>
                <c:pt idx="3">
                  <c:v>28.651685393258425</c:v>
                </c:pt>
                <c:pt idx="4">
                  <c:v>28.260869565217391</c:v>
                </c:pt>
                <c:pt idx="5">
                  <c:v>26.21359223300971</c:v>
                </c:pt>
                <c:pt idx="6">
                  <c:v>17.073170731707318</c:v>
                </c:pt>
                <c:pt idx="7">
                  <c:v>10.579819277108435</c:v>
                </c:pt>
                <c:pt idx="8">
                  <c:v>10.365853658536585</c:v>
                </c:pt>
                <c:pt idx="9">
                  <c:v>9.1005291005291014</c:v>
                </c:pt>
                <c:pt idx="10">
                  <c:v>8.7221095334685597</c:v>
                </c:pt>
                <c:pt idx="11">
                  <c:v>6.4864864864864868</c:v>
                </c:pt>
                <c:pt idx="12">
                  <c:v>5.3030303030303028</c:v>
                </c:pt>
                <c:pt idx="13">
                  <c:v>4.5171339563862931</c:v>
                </c:pt>
                <c:pt idx="14">
                  <c:v>3.7037037037037037</c:v>
                </c:pt>
                <c:pt idx="15">
                  <c:v>2.6315789473684212</c:v>
                </c:pt>
                <c:pt idx="16">
                  <c:v>0.8724100327153762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gapWidth val="22"/>
        <c:overlap val="-73"/>
        <c:axId val="445122048"/>
        <c:axId val="445123584"/>
      </c:barChart>
      <c:barChart>
        <c:barDir val="bar"/>
        <c:grouping val="clustered"/>
        <c:ser>
          <c:idx val="1"/>
          <c:order val="1"/>
          <c:tx>
            <c:strRef>
              <c:f>'escala nacionalidad'!$T$4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707422417786012"/>
                  <c:y val="2.605236958810282E-3"/>
                </c:manualLayout>
              </c:layout>
              <c:showVal val="1"/>
            </c:dLbl>
            <c:dLbl>
              <c:idx val="1"/>
              <c:layout>
                <c:manualLayout>
                  <c:x val="0.61867407750501946"/>
                  <c:y val="9.4697781652066821E-5"/>
                </c:manualLayout>
              </c:layout>
              <c:showVal val="1"/>
            </c:dLbl>
            <c:dLbl>
              <c:idx val="2"/>
              <c:layout>
                <c:manualLayout>
                  <c:x val="0.62059456538520918"/>
                  <c:y val="-2.2346390004334793E-3"/>
                </c:manualLayout>
              </c:layout>
              <c:showVal val="1"/>
            </c:dLbl>
            <c:dLbl>
              <c:idx val="3"/>
              <c:layout>
                <c:manualLayout>
                  <c:x val="0.51371375636868999"/>
                  <c:y val="-8.8219462585325829E-5"/>
                </c:manualLayout>
              </c:layout>
              <c:showVal val="1"/>
            </c:dLbl>
            <c:dLbl>
              <c:idx val="4"/>
              <c:layout>
                <c:manualLayout>
                  <c:x val="-0.60461726107765856"/>
                  <c:y val="-2.7807231900005302E-3"/>
                </c:manualLayout>
              </c:layout>
              <c:showVal val="1"/>
            </c:dLbl>
            <c:dLbl>
              <c:idx val="5"/>
              <c:layout>
                <c:manualLayout>
                  <c:x val="-0.5707046472132169"/>
                  <c:y val="-2.5074905564209274E-3"/>
                </c:manualLayout>
              </c:layout>
              <c:showVal val="1"/>
            </c:dLbl>
            <c:dLbl>
              <c:idx val="6"/>
              <c:layout>
                <c:manualLayout>
                  <c:x val="-0.40497406206577163"/>
                  <c:y val="-5.0187918887634533E-3"/>
                </c:manualLayout>
              </c:layout>
              <c:showVal val="1"/>
            </c:dLbl>
            <c:dLbl>
              <c:idx val="7"/>
              <c:layout>
                <c:manualLayout>
                  <c:x val="-0.30340373629766926"/>
                  <c:y val="-2.5993302561317828E-3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0.31080579736917757"/>
                  <c:y val="-2.5082175462530871E-3"/>
                </c:manualLayout>
              </c:layout>
              <c:showVal val="1"/>
            </c:dLbl>
            <c:dLbl>
              <c:idx val="9"/>
              <c:layout>
                <c:manualLayout>
                  <c:x val="0.20233178940867685"/>
                  <c:y val="-4.836446260914307E-3"/>
                </c:manualLayout>
              </c:layout>
              <c:showVal val="1"/>
            </c:dLbl>
            <c:dLbl>
              <c:idx val="10"/>
              <c:layout>
                <c:manualLayout>
                  <c:x val="0.18850486336266808"/>
                  <c:y val="-5.0182202723752086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0.15619623282383849"/>
                  <c:y val="-7.5295216047177472E-3"/>
                </c:manualLayout>
              </c:layout>
              <c:showVal val="1"/>
            </c:dLbl>
            <c:dLbl>
              <c:idx val="12"/>
              <c:layout>
                <c:manualLayout>
                  <c:x val="-0.21937316658947062"/>
                  <c:y val="-5.2013280554087833E-3"/>
                </c:manualLayout>
              </c:layout>
              <c:showVal val="1"/>
            </c:dLbl>
            <c:dLbl>
              <c:idx val="13"/>
              <c:layout>
                <c:manualLayout>
                  <c:x val="-0.21490690134321444"/>
                  <c:y val="-7.5300932211059823E-3"/>
                </c:manualLayout>
              </c:layout>
              <c:showVal val="1"/>
            </c:dLbl>
            <c:dLbl>
              <c:idx val="14"/>
              <c:layout>
                <c:manualLayout>
                  <c:x val="0.1118406669754516"/>
                  <c:y val="-4.8307300970318878E-3"/>
                </c:manualLayout>
              </c:layout>
              <c:showVal val="1"/>
            </c:dLbl>
            <c:dLbl>
              <c:idx val="15"/>
              <c:layout>
                <c:manualLayout>
                  <c:x val="-0.17830291801760073"/>
                  <c:y val="-2.7094616802663806E-4"/>
                </c:manualLayout>
              </c:layout>
              <c:showVal val="1"/>
            </c:dLbl>
            <c:dLbl>
              <c:idx val="16"/>
              <c:layout>
                <c:manualLayout>
                  <c:x val="-0.15423838196696055"/>
                  <c:y val="-2.5088243279934876E-3"/>
                </c:manualLayout>
              </c:layout>
              <c:showVal val="1"/>
            </c:dLbl>
            <c:dLbl>
              <c:idx val="17"/>
              <c:layout>
                <c:manualLayout>
                  <c:x val="-0.15249251468200092"/>
                  <c:y val="-2.5107878464345019E-3"/>
                </c:manualLayout>
              </c:layout>
              <c:showVal val="1"/>
            </c:dLbl>
            <c:dLbl>
              <c:idx val="18"/>
              <c:layout>
                <c:manualLayout>
                  <c:x val="4.1004322989038132E-2"/>
                  <c:y val="-4.9298102709938087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Rusia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Holanda</c:v>
                </c:pt>
                <c:pt idx="4">
                  <c:v>Italia</c:v>
                </c:pt>
                <c:pt idx="5">
                  <c:v>Francia</c:v>
                </c:pt>
                <c:pt idx="6">
                  <c:v>Alemania</c:v>
                </c:pt>
                <c:pt idx="7">
                  <c:v>Todos los países</c:v>
                </c:pt>
                <c:pt idx="8">
                  <c:v>Bélgica</c:v>
                </c:pt>
                <c:pt idx="9">
                  <c:v>Península</c:v>
                </c:pt>
                <c:pt idx="10">
                  <c:v>España</c:v>
                </c:pt>
                <c:pt idx="11">
                  <c:v>Suecia</c:v>
                </c:pt>
                <c:pt idx="12">
                  <c:v>Dinamarca</c:v>
                </c:pt>
                <c:pt idx="13">
                  <c:v>Total nórdicos</c:v>
                </c:pt>
                <c:pt idx="14">
                  <c:v>Noruega</c:v>
                </c:pt>
                <c:pt idx="15">
                  <c:v>Finlandia</c:v>
                </c:pt>
                <c:pt idx="16">
                  <c:v>Reino Unido</c:v>
                </c:pt>
                <c:pt idx="17">
                  <c:v>Irlanda</c:v>
                </c:pt>
                <c:pt idx="18">
                  <c:v>Canarias</c:v>
                </c:pt>
              </c:strCache>
            </c:strRef>
          </c:cat>
          <c:val>
            <c:numRef>
              <c:f>'escala nacionalidad'!$T$5:$T$23</c:f>
              <c:numCache>
                <c:formatCode>0.0%</c:formatCode>
                <c:ptCount val="19"/>
                <c:pt idx="0">
                  <c:v>0.95645933014354045</c:v>
                </c:pt>
                <c:pt idx="1">
                  <c:v>0.63691838291380631</c:v>
                </c:pt>
                <c:pt idx="2">
                  <c:v>0.44736842105263164</c:v>
                </c:pt>
                <c:pt idx="3">
                  <c:v>0.5280898876404494</c:v>
                </c:pt>
                <c:pt idx="4">
                  <c:v>-0.28361981799797786</c:v>
                </c:pt>
                <c:pt idx="5">
                  <c:v>-0.47572815533980584</c:v>
                </c:pt>
                <c:pt idx="6">
                  <c:v>-4.4431839667233852E-2</c:v>
                </c:pt>
                <c:pt idx="7">
                  <c:v>-4.4669094496452288E-4</c:v>
                </c:pt>
                <c:pt idx="8">
                  <c:v>-0.46788617886178863</c:v>
                </c:pt>
                <c:pt idx="9">
                  <c:v>9.1675834250093402E-3</c:v>
                </c:pt>
                <c:pt idx="10">
                  <c:v>1.5564436768220391E-2</c:v>
                </c:pt>
                <c:pt idx="11">
                  <c:v>0.28432432432432453</c:v>
                </c:pt>
                <c:pt idx="12">
                  <c:v>-0.32988980716253447</c:v>
                </c:pt>
                <c:pt idx="13">
                  <c:v>-0.28884096173815799</c:v>
                </c:pt>
                <c:pt idx="14">
                  <c:v>2.7777777777777679E-2</c:v>
                </c:pt>
                <c:pt idx="15">
                  <c:v>-0.68796992481203012</c:v>
                </c:pt>
                <c:pt idx="16">
                  <c:v>-0.44456561250454385</c:v>
                </c:pt>
                <c:pt idx="17">
                  <c:v>-1</c:v>
                </c:pt>
                <c:pt idx="18">
                  <c:v>0</c:v>
                </c:pt>
              </c:numCache>
            </c:numRef>
          </c:val>
        </c:ser>
        <c:gapWidth val="18"/>
        <c:axId val="445147392"/>
        <c:axId val="445145856"/>
      </c:barChart>
      <c:catAx>
        <c:axId val="445122048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5123584"/>
        <c:crosses val="autoZero"/>
        <c:auto val="1"/>
        <c:lblAlgn val="ctr"/>
        <c:lblOffset val="100"/>
      </c:catAx>
      <c:valAx>
        <c:axId val="445123584"/>
        <c:scaling>
          <c:orientation val="minMax"/>
        </c:scaling>
        <c:delete val="1"/>
        <c:axPos val="t"/>
        <c:numFmt formatCode="0.0" sourceLinked="1"/>
        <c:tickLblPos val="none"/>
        <c:crossAx val="445122048"/>
        <c:crosses val="autoZero"/>
        <c:crossBetween val="between"/>
      </c:valAx>
      <c:valAx>
        <c:axId val="445145856"/>
        <c:scaling>
          <c:orientation val="minMax"/>
        </c:scaling>
        <c:delete val="1"/>
        <c:axPos val="t"/>
        <c:numFmt formatCode="0.0%" sourceLinked="1"/>
        <c:tickLblPos val="none"/>
        <c:crossAx val="445147392"/>
        <c:crosses val="autoZero"/>
        <c:crossBetween val="between"/>
      </c:valAx>
      <c:catAx>
        <c:axId val="445147392"/>
        <c:scaling>
          <c:orientation val="maxMin"/>
        </c:scaling>
        <c:delete val="1"/>
        <c:axPos val="r"/>
        <c:tickLblPos val="none"/>
        <c:crossAx val="44514585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97"/>
          <c:w val="0.6823554313775296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internet'!$C$4:$W$4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379"/>
          <c:y val="0.13602706505793241"/>
          <c:w val="0.69764715054183246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internet'!$R$5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internet'!$R$6:$R$12</c:f>
              <c:numCache>
                <c:formatCode>0.0</c:formatCode>
                <c:ptCount val="7"/>
                <c:pt idx="0">
                  <c:v>77.183734939759034</c:v>
                </c:pt>
                <c:pt idx="1">
                  <c:v>21.423192771084338</c:v>
                </c:pt>
                <c:pt idx="2">
                  <c:v>11.144578313253012</c:v>
                </c:pt>
                <c:pt idx="3">
                  <c:v>44.61596385542169</c:v>
                </c:pt>
                <c:pt idx="4">
                  <c:v>55.760542168674704</c:v>
                </c:pt>
                <c:pt idx="5">
                  <c:v>21.347891566265059</c:v>
                </c:pt>
                <c:pt idx="6">
                  <c:v>1.4683734939759037</c:v>
                </c:pt>
              </c:numCache>
            </c:numRef>
          </c:val>
        </c:ser>
        <c:gapWidth val="66"/>
        <c:axId val="446978304"/>
        <c:axId val="446992384"/>
      </c:barChart>
      <c:barChart>
        <c:barDir val="bar"/>
        <c:grouping val="clustered"/>
        <c:ser>
          <c:idx val="1"/>
          <c:order val="1"/>
          <c:tx>
            <c:strRef>
              <c:f>'Uso de internet'!$T$5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1983331725381785"/>
                  <c:y val="2.5354430442869752E-3"/>
                </c:manualLayout>
              </c:layout>
              <c:showVal val="1"/>
            </c:dLbl>
            <c:dLbl>
              <c:idx val="1"/>
              <c:layout>
                <c:manualLayout>
                  <c:x val="-0.32056669165176388"/>
                  <c:y val="-9.1994833768008742E-4"/>
                </c:manualLayout>
              </c:layout>
              <c:showVal val="1"/>
            </c:dLbl>
            <c:dLbl>
              <c:idx val="2"/>
              <c:layout>
                <c:manualLayout>
                  <c:x val="-0.2533148789954528"/>
                  <c:y val="-1.8422902963602021E-3"/>
                </c:manualLayout>
              </c:layout>
              <c:showVal val="1"/>
            </c:dLbl>
            <c:dLbl>
              <c:idx val="3"/>
              <c:layout>
                <c:manualLayout>
                  <c:x val="0.40992125984251981"/>
                  <c:y val="1.6244707853570275E-3"/>
                </c:manualLayout>
              </c:layout>
              <c:showVal val="1"/>
            </c:dLbl>
            <c:dLbl>
              <c:idx val="4"/>
              <c:layout>
                <c:manualLayout>
                  <c:x val="0.49123616852323243"/>
                  <c:y val="-4.6416300559010511E-4"/>
                </c:manualLayout>
              </c:layout>
              <c:showVal val="1"/>
            </c:dLbl>
            <c:dLbl>
              <c:idx val="5"/>
              <c:layout>
                <c:manualLayout>
                  <c:x val="-0.30653506200509101"/>
                  <c:y val="-5.0629073519071694E-3"/>
                </c:manualLayout>
              </c:layout>
              <c:showVal val="1"/>
            </c:dLbl>
            <c:dLbl>
              <c:idx val="6"/>
              <c:layout>
                <c:manualLayout>
                  <c:x val="-0.15656793843276756"/>
                  <c:y val="-2.7588476709569103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internet'!$T$6:$T$12</c:f>
              <c:numCache>
                <c:formatCode>0.0%</c:formatCode>
                <c:ptCount val="7"/>
                <c:pt idx="0">
                  <c:v>4.3548727445308577E-2</c:v>
                </c:pt>
                <c:pt idx="1">
                  <c:v>-6.0048750828556874E-2</c:v>
                </c:pt>
                <c:pt idx="2">
                  <c:v>-0.14029803424223208</c:v>
                </c:pt>
                <c:pt idx="3">
                  <c:v>0.16772380303065559</c:v>
                </c:pt>
                <c:pt idx="4">
                  <c:v>8.9691604254857227E-2</c:v>
                </c:pt>
                <c:pt idx="5">
                  <c:v>-0.11083244267392156</c:v>
                </c:pt>
                <c:pt idx="6">
                  <c:v>-0.27609186746987957</c:v>
                </c:pt>
              </c:numCache>
            </c:numRef>
          </c:val>
        </c:ser>
        <c:axId val="446995456"/>
        <c:axId val="446993920"/>
      </c:barChart>
      <c:catAx>
        <c:axId val="4469783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6992384"/>
        <c:crosses val="autoZero"/>
        <c:auto val="1"/>
        <c:lblAlgn val="ctr"/>
        <c:lblOffset val="100"/>
      </c:catAx>
      <c:valAx>
        <c:axId val="446992384"/>
        <c:scaling>
          <c:orientation val="minMax"/>
        </c:scaling>
        <c:delete val="1"/>
        <c:axPos val="t"/>
        <c:numFmt formatCode="0.0" sourceLinked="1"/>
        <c:tickLblPos val="none"/>
        <c:crossAx val="446978304"/>
        <c:crosses val="autoZero"/>
        <c:crossBetween val="between"/>
      </c:valAx>
      <c:valAx>
        <c:axId val="446993920"/>
        <c:scaling>
          <c:orientation val="minMax"/>
        </c:scaling>
        <c:delete val="1"/>
        <c:axPos val="t"/>
        <c:numFmt formatCode="0.0%" sourceLinked="1"/>
        <c:tickLblPos val="none"/>
        <c:crossAx val="446995456"/>
        <c:crosses val="autoZero"/>
        <c:crossBetween val="between"/>
      </c:valAx>
      <c:catAx>
        <c:axId val="446995456"/>
        <c:scaling>
          <c:orientation val="maxMin"/>
        </c:scaling>
        <c:delete val="1"/>
        <c:axPos val="r"/>
        <c:numFmt formatCode="General" sourceLinked="1"/>
        <c:tickLblPos val="none"/>
        <c:crossAx val="44699392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8174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88" l="0.70000000000000062" r="0.70000000000000062" t="0.75000000000000788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959839697457173"/>
          <c:y val="0.26635769713568558"/>
          <c:w val="0.86394225721785423"/>
          <c:h val="0.58326800182585192"/>
        </c:manualLayout>
      </c:layout>
      <c:lineChart>
        <c:grouping val="standard"/>
        <c:ser>
          <c:idx val="0"/>
          <c:order val="0"/>
          <c:tx>
            <c:strRef>
              <c:f>'Uso de internet'!$C$6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Val val="1"/>
          </c:dLbls>
          <c:cat>
            <c:strRef>
              <c:f>('Uso de internet'!$D$5:$G$5,'Uso de internet'!$Y$5,'Uso de internet'!$R$5)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I semestre 2011</c:v>
                </c:pt>
              </c:strCache>
            </c:strRef>
          </c:cat>
          <c:val>
            <c:numRef>
              <c:f>('Uso de internet'!$D$6:$G$6,'Uso de internet'!$Y$6,'Uso de internet'!$R$6)</c:f>
              <c:numCache>
                <c:formatCode>0.0</c:formatCode>
                <c:ptCount val="5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  <c:pt idx="4">
                  <c:v>77.183734939759034</c:v>
                </c:pt>
              </c:numCache>
            </c:numRef>
          </c:val>
        </c:ser>
        <c:ser>
          <c:idx val="1"/>
          <c:order val="1"/>
          <c:tx>
            <c:strRef>
              <c:f>'Uso de internet'!$C$10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Val val="1"/>
          </c:dLbls>
          <c:cat>
            <c:strRef>
              <c:f>('Uso de internet'!$D$5:$G$5,'Uso de internet'!$Y$5,'Uso de internet'!$R$5)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I semestre 2011</c:v>
                </c:pt>
              </c:strCache>
            </c:strRef>
          </c:cat>
          <c:val>
            <c:numRef>
              <c:f>('Uso de internet'!$D$10:$G$10,'Uso de internet'!$Y$10,'Uso de internet'!$R$10)</c:f>
              <c:numCache>
                <c:formatCode>0.0</c:formatCode>
                <c:ptCount val="5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  <c:pt idx="4">
                  <c:v>55.760542168674704</c:v>
                </c:pt>
              </c:numCache>
            </c:numRef>
          </c:val>
        </c:ser>
        <c:marker val="1"/>
        <c:axId val="445613184"/>
        <c:axId val="447008128"/>
      </c:lineChart>
      <c:catAx>
        <c:axId val="4456131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7008128"/>
        <c:crosses val="autoZero"/>
        <c:auto val="1"/>
        <c:lblAlgn val="ctr"/>
        <c:lblOffset val="100"/>
      </c:catAx>
      <c:valAx>
        <c:axId val="447008128"/>
        <c:scaling>
          <c:orientation val="minMax"/>
          <c:max val="80"/>
          <c:min val="20"/>
        </c:scaling>
        <c:axPos val="l"/>
        <c:numFmt formatCode="0.0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561318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4485000020494568"/>
          <c:y val="0.16344602305146719"/>
          <c:w val="0.42015360983102917"/>
          <c:h val="6.55178021225607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2710402963708388"/>
          <c:y val="0.1812720687956402"/>
          <c:w val="0.48034375167389792"/>
          <c:h val="0.75770791201933474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Fiestas y eventos populares (fiestas populares, carnavales,…)</c:v>
                </c:pt>
                <c:pt idx="6">
                  <c:v>Excursión a otra isla canaria (en el día)</c:v>
                </c:pt>
                <c:pt idx="7">
                  <c:v>Golf (excluidos minigolf y campos de práctica)</c:v>
                </c:pt>
                <c:pt idx="8">
                  <c:v>Birdwatching</c:v>
                </c:pt>
                <c:pt idx="9">
                  <c:v>Buceo deportivo/fotográfico</c:v>
                </c:pt>
                <c:pt idx="10">
                  <c:v>Navegación (vela/ pesca deportivas) </c:v>
                </c:pt>
                <c:pt idx="11">
                  <c:v>Bike</c:v>
                </c:pt>
                <c:pt idx="12">
                  <c:v>Deportes de aventura / riesgo (parapente, escalada,...) </c:v>
                </c:pt>
                <c:pt idx="13">
                  <c:v>Observación de estrellas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'!$R$6:$R$23</c:f>
              <c:numCache>
                <c:formatCode>#,##0.0</c:formatCode>
                <c:ptCount val="17"/>
                <c:pt idx="0">
                  <c:v>30.082831325301203</c:v>
                </c:pt>
                <c:pt idx="1">
                  <c:v>13.121234939759036</c:v>
                </c:pt>
                <c:pt idx="2">
                  <c:v>10.9375</c:v>
                </c:pt>
                <c:pt idx="3">
                  <c:v>6.4006024096385543</c:v>
                </c:pt>
                <c:pt idx="4">
                  <c:v>5.5158132530120483</c:v>
                </c:pt>
                <c:pt idx="5">
                  <c:v>5.1957831325301207</c:v>
                </c:pt>
                <c:pt idx="6">
                  <c:v>5.0828313253012052</c:v>
                </c:pt>
                <c:pt idx="7">
                  <c:v>2.6167168674698793</c:v>
                </c:pt>
                <c:pt idx="8">
                  <c:v>1.9201807228915662</c:v>
                </c:pt>
                <c:pt idx="9">
                  <c:v>1.7319277108433735</c:v>
                </c:pt>
                <c:pt idx="10">
                  <c:v>1.7319277108433735</c:v>
                </c:pt>
                <c:pt idx="11">
                  <c:v>1.5813253012048192</c:v>
                </c:pt>
                <c:pt idx="12">
                  <c:v>1.3177710843373494</c:v>
                </c:pt>
                <c:pt idx="13">
                  <c:v>1.2612951807228916</c:v>
                </c:pt>
                <c:pt idx="14">
                  <c:v>1.1295180722891567</c:v>
                </c:pt>
                <c:pt idx="15">
                  <c:v>0.67771084337349397</c:v>
                </c:pt>
                <c:pt idx="16">
                  <c:v>0.37650602409638556</c:v>
                </c:pt>
              </c:numCache>
            </c:numRef>
          </c:val>
        </c:ser>
        <c:gapWidth val="36"/>
        <c:axId val="447047168"/>
        <c:axId val="447048704"/>
      </c:barChart>
      <c:barChart>
        <c:barDir val="bar"/>
        <c:grouping val="clustered"/>
        <c:ser>
          <c:idx val="1"/>
          <c:order val="1"/>
          <c:tx>
            <c:strRef>
              <c:f>'Actividades realizadas '!$T$4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0"/>
              <c:layout>
                <c:manualLayout>
                  <c:x val="0.40619068422251137"/>
                  <c:y val="4.3591908459985384E-3"/>
                </c:manualLayout>
              </c:layout>
              <c:showVal val="1"/>
            </c:dLbl>
            <c:dLbl>
              <c:idx val="1"/>
              <c:layout>
                <c:manualLayout>
                  <c:x val="-0.29882427049560051"/>
                  <c:y val="4.4218002161494517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2"/>
              <c:layout>
                <c:manualLayout>
                  <c:x val="0.19844631773969457"/>
                  <c:y val="2.1801931621292484E-3"/>
                </c:manualLayout>
              </c:layout>
              <c:showVal val="1"/>
            </c:dLbl>
            <c:dLbl>
              <c:idx val="3"/>
              <c:layout>
                <c:manualLayout>
                  <c:x val="0.13390599971196246"/>
                  <c:y val="6.8618873621189524E-7"/>
                </c:manualLayout>
              </c:layout>
              <c:showVal val="1"/>
            </c:dLbl>
            <c:dLbl>
              <c:idx val="4"/>
              <c:layout>
                <c:manualLayout>
                  <c:x val="0.10399382430137409"/>
                  <c:y val="2.1484569330794427E-3"/>
                </c:manualLayout>
              </c:layout>
              <c:showVal val="1"/>
            </c:dLbl>
            <c:dLbl>
              <c:idx val="5"/>
              <c:layout>
                <c:manualLayout>
                  <c:x val="-0.17136464412536692"/>
                  <c:y val="4.3584993052339129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0.18561642735834491"/>
                  <c:y val="2.1481138387113457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7.9388183979802129E-2"/>
                  <c:y val="5.1464155215892135E-7"/>
                </c:manualLayout>
              </c:layout>
              <c:showVal val="1"/>
            </c:dLbl>
            <c:dLbl>
              <c:idx val="8"/>
              <c:delete val="1"/>
            </c:dLbl>
            <c:dLbl>
              <c:idx val="9"/>
              <c:layout>
                <c:manualLayout>
                  <c:x val="5.6854222633935518E-2"/>
                  <c:y val="-2.2095277306023123E-3"/>
                </c:manualLayout>
              </c:layout>
              <c:showVal val="1"/>
            </c:dLbl>
            <c:dLbl>
              <c:idx val="10"/>
              <c:layout>
                <c:manualLayout>
                  <c:x val="5.6705795153663793E-2"/>
                  <c:y val="0"/>
                </c:manualLayout>
              </c:layout>
              <c:showVal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6.2674826222470489E-2"/>
                  <c:y val="8.199323104446462E-17"/>
                </c:manualLayout>
              </c:layout>
              <c:showVal val="1"/>
            </c:dLbl>
            <c:dLbl>
              <c:idx val="13"/>
              <c:delete val="1"/>
            </c:dLbl>
            <c:dLbl>
              <c:idx val="14"/>
              <c:layout>
                <c:manualLayout>
                  <c:x val="4.7656384128454535E-2"/>
                  <c:y val="-4.2934829224778323E-3"/>
                </c:manualLayout>
              </c:layout>
              <c:showVal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layout>
                <c:manualLayout>
                  <c:x val="4.2416921414235115E-2"/>
                  <c:y val="-6.3462165268557075E-3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Fiestas y eventos populares (fiestas populares, carnavales,…)</c:v>
                </c:pt>
                <c:pt idx="6">
                  <c:v>Excursión a otra isla canaria (en el día)</c:v>
                </c:pt>
                <c:pt idx="7">
                  <c:v>Golf (excluidos minigolf y campos de práctica)</c:v>
                </c:pt>
                <c:pt idx="8">
                  <c:v>Birdwatching</c:v>
                </c:pt>
                <c:pt idx="9">
                  <c:v>Buceo deportivo/fotográfico</c:v>
                </c:pt>
                <c:pt idx="10">
                  <c:v>Navegación (vela/ pesca deportivas) </c:v>
                </c:pt>
                <c:pt idx="11">
                  <c:v>Bike</c:v>
                </c:pt>
                <c:pt idx="12">
                  <c:v>Deportes de aventura / riesgo (parapente, escalada,...) </c:v>
                </c:pt>
                <c:pt idx="13">
                  <c:v>Observación de estrellas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'!$T$6:$T$23</c:f>
              <c:numCache>
                <c:formatCode>0.0%</c:formatCode>
                <c:ptCount val="17"/>
                <c:pt idx="0">
                  <c:v>0.1711356373087467</c:v>
                </c:pt>
                <c:pt idx="1">
                  <c:v>-3.7125073365179229E-2</c:v>
                </c:pt>
                <c:pt idx="2">
                  <c:v>0.158477783203125</c:v>
                </c:pt>
                <c:pt idx="3">
                  <c:v>0.32990294511378848</c:v>
                </c:pt>
                <c:pt idx="4">
                  <c:v>0.12452087485279462</c:v>
                </c:pt>
                <c:pt idx="5">
                  <c:v>-8.2510894642395805E-4</c:v>
                </c:pt>
                <c:pt idx="6">
                  <c:v>-0.16472138554216864</c:v>
                </c:pt>
                <c:pt idx="7">
                  <c:v>0.21285945062300482</c:v>
                </c:pt>
                <c:pt idx="8">
                  <c:v>0</c:v>
                </c:pt>
                <c:pt idx="9">
                  <c:v>0.1888916425194449</c:v>
                </c:pt>
                <c:pt idx="10">
                  <c:v>4.3582663989290449E-2</c:v>
                </c:pt>
                <c:pt idx="11">
                  <c:v>0</c:v>
                </c:pt>
                <c:pt idx="12">
                  <c:v>6.6607849307678269E-2</c:v>
                </c:pt>
                <c:pt idx="13">
                  <c:v>0</c:v>
                </c:pt>
                <c:pt idx="14">
                  <c:v>0.8561746987951806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axId val="447064320"/>
        <c:axId val="447062784"/>
      </c:barChart>
      <c:catAx>
        <c:axId val="44704716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7048704"/>
        <c:crosses val="autoZero"/>
        <c:auto val="1"/>
        <c:lblAlgn val="ctr"/>
        <c:lblOffset val="100"/>
      </c:catAx>
      <c:valAx>
        <c:axId val="447048704"/>
        <c:scaling>
          <c:orientation val="minMax"/>
        </c:scaling>
        <c:delete val="1"/>
        <c:axPos val="t"/>
        <c:numFmt formatCode="#,##0.0" sourceLinked="1"/>
        <c:tickLblPos val="none"/>
        <c:crossAx val="447047168"/>
        <c:crosses val="autoZero"/>
        <c:crossBetween val="between"/>
      </c:valAx>
      <c:valAx>
        <c:axId val="447062784"/>
        <c:scaling>
          <c:orientation val="minMax"/>
        </c:scaling>
        <c:delete val="1"/>
        <c:axPos val="b"/>
        <c:numFmt formatCode="0.0%" sourceLinked="1"/>
        <c:tickLblPos val="none"/>
        <c:crossAx val="447064320"/>
        <c:crosses val="max"/>
        <c:crossBetween val="between"/>
      </c:valAx>
      <c:catAx>
        <c:axId val="447064320"/>
        <c:scaling>
          <c:orientation val="maxMin"/>
        </c:scaling>
        <c:delete val="1"/>
        <c:axPos val="r"/>
        <c:numFmt formatCode="General" sourceLinked="1"/>
        <c:tickLblPos val="none"/>
        <c:crossAx val="44706278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352"/>
          <c:y val="0.12651643458541345"/>
          <c:w val="0.41020394772082081"/>
          <c:h val="3.8825357656923992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8"/>
          <c:y val="0.14809300922768553"/>
          <c:w val="0.5568124093184007"/>
          <c:h val="0.75770791201933474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Candelaria</c:v>
                </c:pt>
                <c:pt idx="10">
                  <c:v>Playa de las Teresitas</c:v>
                </c:pt>
                <c:pt idx="11">
                  <c:v>Teno/Buenavista*</c:v>
                </c:pt>
                <c:pt idx="12">
                  <c:v>Anaga/Taganana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realizadas'!$R$6:$R$18</c:f>
              <c:numCache>
                <c:formatCode>#,##0.0</c:formatCode>
                <c:ptCount val="13"/>
                <c:pt idx="0">
                  <c:v>35.166698059898287</c:v>
                </c:pt>
                <c:pt idx="1">
                  <c:v>28.950381679389313</c:v>
                </c:pt>
                <c:pt idx="2">
                  <c:v>26.034063260340634</c:v>
                </c:pt>
                <c:pt idx="3">
                  <c:v>23.337991615092832</c:v>
                </c:pt>
                <c:pt idx="4">
                  <c:v>19.60710238005289</c:v>
                </c:pt>
                <c:pt idx="5">
                  <c:v>18.298192771084338</c:v>
                </c:pt>
                <c:pt idx="6">
                  <c:v>17.057045712126936</c:v>
                </c:pt>
                <c:pt idx="7">
                  <c:v>16.120527306967986</c:v>
                </c:pt>
                <c:pt idx="8">
                  <c:v>14.194277108433734</c:v>
                </c:pt>
                <c:pt idx="9">
                  <c:v>10.054913842075365</c:v>
                </c:pt>
                <c:pt idx="10">
                  <c:v>9.9397590361445776</c:v>
                </c:pt>
                <c:pt idx="11">
                  <c:v>8.9043674698795172</c:v>
                </c:pt>
                <c:pt idx="12">
                  <c:v>7.9066265060240966</c:v>
                </c:pt>
              </c:numCache>
            </c:numRef>
          </c:val>
        </c:ser>
        <c:gapWidth val="36"/>
        <c:axId val="447294464"/>
        <c:axId val="447296256"/>
      </c:barChart>
      <c:barChart>
        <c:barDir val="bar"/>
        <c:grouping val="clustered"/>
        <c:ser>
          <c:idx val="1"/>
          <c:order val="1"/>
          <c:tx>
            <c:strRef>
              <c:f>'Excursiones realizadas'!$T$4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0.5136760278625202"/>
                  <c:y val="4.2955009834276412E-3"/>
                </c:manualLayout>
              </c:layout>
              <c:showVal val="1"/>
            </c:dLbl>
            <c:dLbl>
              <c:idx val="1"/>
              <c:layout>
                <c:manualLayout>
                  <c:x val="0.46320402905226432"/>
                  <c:y val="1.6906096439812827E-6"/>
                </c:manualLayout>
              </c:layout>
              <c:showVal val="1"/>
            </c:dLbl>
            <c:dLbl>
              <c:idx val="2"/>
              <c:layout>
                <c:manualLayout>
                  <c:x val="0.40075002110187985"/>
                  <c:y val="2.0287315727775465E-6"/>
                </c:manualLayout>
              </c:layout>
              <c:showVal val="1"/>
            </c:dLbl>
            <c:dLbl>
              <c:idx val="3"/>
              <c:layout>
                <c:manualLayout>
                  <c:x val="-0.44961281064981773"/>
                  <c:y val="2.1489339184646455E-3"/>
                </c:manualLayout>
              </c:layout>
              <c:showVal val="1"/>
            </c:dLbl>
            <c:dLbl>
              <c:idx val="4"/>
              <c:layout>
                <c:manualLayout>
                  <c:x val="0.32451274483808173"/>
                  <c:y val="-2.1457217601410479E-3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0.29633727637031587"/>
                  <c:y val="2.148933918464606E-3"/>
                </c:manualLayout>
              </c:layout>
              <c:showVal val="1"/>
            </c:dLbl>
            <c:dLbl>
              <c:idx val="7"/>
              <c:layout>
                <c:manualLayout>
                  <c:x val="0.27463361107426681"/>
                  <c:y val="4.2956700443920375E-3"/>
                </c:manualLayout>
              </c:layout>
              <c:showVal val="1"/>
            </c:dLbl>
            <c:dLbl>
              <c:idx val="8"/>
              <c:layout>
                <c:manualLayout>
                  <c:x val="0.29271723882906681"/>
                  <c:y val="4.5687035018950094E-3"/>
                </c:manualLayout>
              </c:layout>
              <c:showVal val="1"/>
            </c:dLbl>
            <c:dLbl>
              <c:idx val="9"/>
              <c:layout>
                <c:manualLayout>
                  <c:x val="-0.28308384882211307"/>
                  <c:y val="-4.2926269470329407E-3"/>
                </c:manualLayout>
              </c:layout>
              <c:showVal val="1"/>
            </c:dLbl>
            <c:dLbl>
              <c:idx val="10"/>
              <c:layout>
                <c:manualLayout>
                  <c:x val="0.17356006194686871"/>
                  <c:y val="2.7404782328936585E-4"/>
                </c:manualLayout>
              </c:layout>
              <c:showVal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0.15173996052943647"/>
                  <c:y val="2.1480886136426144E-3"/>
                </c:manualLayout>
              </c:layout>
              <c:showVal val="1"/>
            </c:dLbl>
            <c:dLbl>
              <c:idx val="13"/>
              <c:layout>
                <c:manualLayout>
                  <c:x val="0.32465543644716693"/>
                  <c:y val="0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Candelaria</c:v>
                </c:pt>
                <c:pt idx="10">
                  <c:v>Playa de las Teresitas</c:v>
                </c:pt>
                <c:pt idx="11">
                  <c:v>Teno/Buenavista*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realizadas'!$T$6:$T$18</c:f>
              <c:numCache>
                <c:formatCode>0.0%</c:formatCode>
                <c:ptCount val="13"/>
                <c:pt idx="0">
                  <c:v>3.1581862959008777E-2</c:v>
                </c:pt>
                <c:pt idx="1">
                  <c:v>2.4766821697588703E-2</c:v>
                </c:pt>
                <c:pt idx="2">
                  <c:v>4.5516902210488208E-2</c:v>
                </c:pt>
                <c:pt idx="3">
                  <c:v>-1.2444653565490849E-2</c:v>
                </c:pt>
                <c:pt idx="4">
                  <c:v>6.0744238760861435E-2</c:v>
                </c:pt>
                <c:pt idx="5">
                  <c:v>0</c:v>
                </c:pt>
                <c:pt idx="6">
                  <c:v>0.11385804547669487</c:v>
                </c:pt>
                <c:pt idx="7">
                  <c:v>2.6144493793720081E-2</c:v>
                </c:pt>
                <c:pt idx="8">
                  <c:v>3.3229057168270515E-2</c:v>
                </c:pt>
                <c:pt idx="9">
                  <c:v>-5.4978727010539186E-2</c:v>
                </c:pt>
                <c:pt idx="10">
                  <c:v>2.0707831325301074E-2</c:v>
                </c:pt>
                <c:pt idx="11">
                  <c:v>0</c:v>
                </c:pt>
                <c:pt idx="12">
                  <c:v>3.5691679762528405E-2</c:v>
                </c:pt>
              </c:numCache>
            </c:numRef>
          </c:val>
        </c:ser>
        <c:axId val="447315968"/>
        <c:axId val="447297792"/>
      </c:barChart>
      <c:catAx>
        <c:axId val="44729446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7296256"/>
        <c:crosses val="autoZero"/>
        <c:auto val="1"/>
        <c:lblAlgn val="ctr"/>
        <c:lblOffset val="100"/>
      </c:catAx>
      <c:valAx>
        <c:axId val="447296256"/>
        <c:scaling>
          <c:orientation val="minMax"/>
        </c:scaling>
        <c:delete val="1"/>
        <c:axPos val="t"/>
        <c:numFmt formatCode="#,##0.0" sourceLinked="1"/>
        <c:tickLblPos val="none"/>
        <c:crossAx val="447294464"/>
        <c:crosses val="autoZero"/>
        <c:crossBetween val="between"/>
      </c:valAx>
      <c:valAx>
        <c:axId val="447297792"/>
        <c:scaling>
          <c:orientation val="minMax"/>
        </c:scaling>
        <c:delete val="1"/>
        <c:axPos val="b"/>
        <c:numFmt formatCode="0.0%" sourceLinked="1"/>
        <c:tickLblPos val="none"/>
        <c:crossAx val="447315968"/>
        <c:crosses val="max"/>
        <c:crossBetween val="between"/>
      </c:valAx>
      <c:catAx>
        <c:axId val="447315968"/>
        <c:scaling>
          <c:orientation val="maxMin"/>
        </c:scaling>
        <c:delete val="1"/>
        <c:axPos val="r"/>
        <c:numFmt formatCode="General" sourceLinked="1"/>
        <c:tickLblPos val="none"/>
        <c:crossAx val="4472977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5163634025073023"/>
          <c:y val="5.7810058654011134E-2"/>
          <c:w val="0.45963817309972582"/>
          <c:h val="3.8825357656923992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'Motivación NUEVA'!$C$5:$E$5</c:f>
          <c:strCache>
            <c:ptCount val="1"/>
            <c:pt idx="0">
              <c:v>MOTIVOS MÁS IMPORTANTES A LA HORA DE ELEGIR TENERIFE (RESPUESTA ESPONTÁNEA)</c:v>
            </c:pt>
          </c:strCache>
        </c:strRef>
      </c:tx>
      <c:layout/>
      <c:overlay val="1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7989670646008583"/>
          <c:y val="0.11096330002691079"/>
          <c:w val="0.55720286964129451"/>
          <c:h val="0.86329394578007979"/>
        </c:manualLayout>
      </c:layout>
      <c:bar3DChart>
        <c:barDir val="bar"/>
        <c:grouping val="clustered"/>
        <c:ser>
          <c:idx val="0"/>
          <c:order val="0"/>
          <c:tx>
            <c:v>I semeste 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'Motivación NUEVA'!$C$7:$C$45</c:f>
              <c:strCache>
                <c:ptCount val="39"/>
                <c:pt idx="0">
                  <c:v>clima</c:v>
                </c:pt>
                <c:pt idx="1">
                  <c:v>accesibilidad /cercanía</c:v>
                </c:pt>
                <c:pt idx="2">
                  <c:v>paisaje natural</c:v>
                </c:pt>
                <c:pt idx="3">
                  <c:v>playas /mar</c:v>
                </c:pt>
                <c:pt idx="4">
                  <c:v>precio del viaje</c:v>
                </c:pt>
                <c:pt idx="5">
                  <c:v>características del alojamiento</c:v>
                </c:pt>
                <c:pt idx="6">
                  <c:v>relax</c:v>
                </c:pt>
                <c:pt idx="7">
                  <c:v>conocer/ excursiones</c:v>
                </c:pt>
                <c:pt idx="8">
                  <c:v>buenas referencias /fidelidad</c:v>
                </c:pt>
                <c:pt idx="9">
                  <c:v>amabilidad/ hospitalidad/ambiente</c:v>
                </c:pt>
                <c:pt idx="10">
                  <c:v>visita familiares /amigos</c:v>
                </c:pt>
                <c:pt idx="11">
                  <c:v>destino preparado para el turismo</c:v>
                </c:pt>
                <c:pt idx="12">
                  <c:v>gastronomía</c:v>
                </c:pt>
                <c:pt idx="13">
                  <c:v>precios en tenerife</c:v>
                </c:pt>
                <c:pt idx="14">
                  <c:v>actividades /ocio</c:v>
                </c:pt>
                <c:pt idx="15">
                  <c:v>alojamiento (contratación)</c:v>
                </c:pt>
                <c:pt idx="16">
                  <c:v>el teide</c:v>
                </c:pt>
                <c:pt idx="17">
                  <c:v>seguridad</c:v>
                </c:pt>
                <c:pt idx="18">
                  <c:v>negocios/estudios/médicos</c:v>
                </c:pt>
                <c:pt idx="19">
                  <c:v>otros</c:v>
                </c:pt>
                <c:pt idx="20">
                  <c:v>deportes</c:v>
                </c:pt>
                <c:pt idx="21">
                  <c:v>loro parque</c:v>
                </c:pt>
                <c:pt idx="22">
                  <c:v>cultura/eventos/costumbres</c:v>
                </c:pt>
                <c:pt idx="23">
                  <c:v>turismo familiar</c:v>
                </c:pt>
                <c:pt idx="24">
                  <c:v>senderismo</c:v>
                </c:pt>
                <c:pt idx="25">
                  <c:v>la isla</c:v>
                </c:pt>
                <c:pt idx="26">
                  <c:v>medioambiente urbano</c:v>
                </c:pt>
                <c:pt idx="27">
                  <c:v>está en españa</c:v>
                </c:pt>
                <c:pt idx="28">
                  <c:v>celebración/aniversarios/evento</c:v>
                </c:pt>
                <c:pt idx="29">
                  <c:v>ocio nocturno</c:v>
                </c:pt>
                <c:pt idx="30">
                  <c:v>comercio/compras</c:v>
                </c:pt>
                <c:pt idx="31">
                  <c:v>siam park</c:v>
                </c:pt>
                <c:pt idx="32">
                  <c:v>lugares específicos</c:v>
                </c:pt>
                <c:pt idx="33">
                  <c:v>servicios</c:v>
                </c:pt>
                <c:pt idx="34">
                  <c:v>restaurantes/bares/cafés</c:v>
                </c:pt>
                <c:pt idx="35">
                  <c:v>infraestructuras urbanas</c:v>
                </c:pt>
                <c:pt idx="36">
                  <c:v>otros parques temáticos</c:v>
                </c:pt>
                <c:pt idx="37">
                  <c:v>carreteras/transporte</c:v>
                </c:pt>
                <c:pt idx="38">
                  <c:v>pubs/clubs/bares</c:v>
                </c:pt>
              </c:strCache>
            </c:strRef>
          </c:cat>
          <c:val>
            <c:numRef>
              <c:f>'Motivación NUEVA'!$F$7:$F$45</c:f>
              <c:numCache>
                <c:formatCode>0.0</c:formatCode>
                <c:ptCount val="39"/>
                <c:pt idx="0">
                  <c:v>78.783885542168676</c:v>
                </c:pt>
                <c:pt idx="1">
                  <c:v>13.591867469879517</c:v>
                </c:pt>
                <c:pt idx="2">
                  <c:v>13.441265060240964</c:v>
                </c:pt>
                <c:pt idx="3">
                  <c:v>12.387048192771084</c:v>
                </c:pt>
                <c:pt idx="4">
                  <c:v>12.161144578313253</c:v>
                </c:pt>
                <c:pt idx="5">
                  <c:v>10.033885542168674</c:v>
                </c:pt>
                <c:pt idx="6">
                  <c:v>9.7138554216867465</c:v>
                </c:pt>
                <c:pt idx="7">
                  <c:v>9.0173192771084345</c:v>
                </c:pt>
                <c:pt idx="8">
                  <c:v>8.05722891566265</c:v>
                </c:pt>
                <c:pt idx="9">
                  <c:v>7.4359939759036147</c:v>
                </c:pt>
                <c:pt idx="10">
                  <c:v>5.7417168674698793</c:v>
                </c:pt>
                <c:pt idx="11">
                  <c:v>5.6475903614457827</c:v>
                </c:pt>
                <c:pt idx="12">
                  <c:v>4.0662650602409638</c:v>
                </c:pt>
                <c:pt idx="13">
                  <c:v>3.8780120481927711</c:v>
                </c:pt>
                <c:pt idx="14">
                  <c:v>3.4073795180722892</c:v>
                </c:pt>
                <c:pt idx="15">
                  <c:v>3.2567771084337349</c:v>
                </c:pt>
                <c:pt idx="16">
                  <c:v>2.7296686746987953</c:v>
                </c:pt>
                <c:pt idx="17">
                  <c:v>2.3908132530120483</c:v>
                </c:pt>
                <c:pt idx="18">
                  <c:v>2.1272590361445785</c:v>
                </c:pt>
                <c:pt idx="19">
                  <c:v>1.9201807228915662</c:v>
                </c:pt>
                <c:pt idx="20">
                  <c:v>1.8637048192771084</c:v>
                </c:pt>
                <c:pt idx="21">
                  <c:v>1.6566265060240963</c:v>
                </c:pt>
                <c:pt idx="22">
                  <c:v>1.6189759036144578</c:v>
                </c:pt>
                <c:pt idx="23">
                  <c:v>1.5813253012048192</c:v>
                </c:pt>
                <c:pt idx="24">
                  <c:v>1.5625</c:v>
                </c:pt>
                <c:pt idx="25">
                  <c:v>1.1295180722891567</c:v>
                </c:pt>
                <c:pt idx="26">
                  <c:v>1.1106927710843373</c:v>
                </c:pt>
                <c:pt idx="27">
                  <c:v>1.0918674698795181</c:v>
                </c:pt>
                <c:pt idx="28">
                  <c:v>0.96009036144578308</c:v>
                </c:pt>
                <c:pt idx="29">
                  <c:v>0.9412650602409639</c:v>
                </c:pt>
                <c:pt idx="30">
                  <c:v>0.73418674698795183</c:v>
                </c:pt>
                <c:pt idx="31">
                  <c:v>0.60240963855421692</c:v>
                </c:pt>
                <c:pt idx="32">
                  <c:v>0.48945783132530118</c:v>
                </c:pt>
                <c:pt idx="33">
                  <c:v>0.45180722891566266</c:v>
                </c:pt>
                <c:pt idx="34">
                  <c:v>0.41415662650602408</c:v>
                </c:pt>
                <c:pt idx="35">
                  <c:v>0.26355421686746988</c:v>
                </c:pt>
                <c:pt idx="36">
                  <c:v>0.26355421686746988</c:v>
                </c:pt>
                <c:pt idx="37">
                  <c:v>0.20707831325301204</c:v>
                </c:pt>
                <c:pt idx="38">
                  <c:v>0.13177710843373494</c:v>
                </c:pt>
              </c:numCache>
            </c:numRef>
          </c:val>
        </c:ser>
        <c:dLbls>
          <c:showVal val="1"/>
        </c:dLbls>
        <c:gapWidth val="19"/>
        <c:shape val="box"/>
        <c:axId val="447330560"/>
        <c:axId val="447549440"/>
        <c:axId val="0"/>
      </c:bar3DChart>
      <c:catAx>
        <c:axId val="44733056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7549440"/>
        <c:crosses val="autoZero"/>
        <c:auto val="1"/>
        <c:lblAlgn val="ctr"/>
        <c:lblOffset val="100"/>
        <c:tickLblSkip val="1"/>
        <c:tickMarkSkip val="1"/>
      </c:catAx>
      <c:valAx>
        <c:axId val="4475494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673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4473305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72172878390201"/>
          <c:y val="0.51531319570403544"/>
          <c:w val="0.17907805485238001"/>
          <c:h val="3.28963474404994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211"/>
          <c:y val="0.14170214230553294"/>
          <c:w val="0.50391479645859893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'!$R$4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2442E-3"/>
                  <c:y val="6.8298223385742079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'!$R$5:$R$13</c:f>
              <c:numCache>
                <c:formatCode>0.00</c:formatCode>
                <c:ptCount val="9"/>
                <c:pt idx="0">
                  <c:v>7.9727451788740771</c:v>
                </c:pt>
                <c:pt idx="1">
                  <c:v>7.9315928038613386</c:v>
                </c:pt>
                <c:pt idx="2">
                  <c:v>7.9006090659192498</c:v>
                </c:pt>
                <c:pt idx="3">
                  <c:v>7.7610361182050189</c:v>
                </c:pt>
                <c:pt idx="4">
                  <c:v>7.7632964778297042</c:v>
                </c:pt>
                <c:pt idx="5">
                  <c:v>7.7107016177870236</c:v>
                </c:pt>
                <c:pt idx="6">
                  <c:v>7.6202516827626541</c:v>
                </c:pt>
                <c:pt idx="7">
                  <c:v>7.3854880835782035</c:v>
                </c:pt>
                <c:pt idx="8">
                  <c:v>7.3757495802350626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'!$Q$4</c:f>
              <c:strCache>
                <c:ptCount val="1"/>
                <c:pt idx="0">
                  <c:v>I semestre 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7419E-3"/>
                  <c:y val="1.1862558878088115E-2"/>
                </c:manualLayout>
              </c:layout>
              <c:showVal val="1"/>
            </c:dLbl>
            <c:dLbl>
              <c:idx val="6"/>
              <c:layout>
                <c:manualLayout>
                  <c:x val="6.5789473684210523E-3"/>
                  <c:y val="9.4899169632265724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176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'!$Q$5:$Q$13</c:f>
              <c:numCache>
                <c:formatCode>0.00</c:formatCode>
                <c:ptCount val="9"/>
                <c:pt idx="0">
                  <c:v>7.7231363887354973</c:v>
                </c:pt>
                <c:pt idx="1">
                  <c:v>7.9267682036302851</c:v>
                </c:pt>
                <c:pt idx="2">
                  <c:v>7.7853125399462995</c:v>
                </c:pt>
                <c:pt idx="3">
                  <c:v>7.6480384207571879</c:v>
                </c:pt>
                <c:pt idx="4">
                  <c:v>7.6180520928714541</c:v>
                </c:pt>
                <c:pt idx="5">
                  <c:v>7.5670593097747316</c:v>
                </c:pt>
                <c:pt idx="6">
                  <c:v>7.4900817632421051</c:v>
                </c:pt>
                <c:pt idx="7">
                  <c:v>7.2274937965260548</c:v>
                </c:pt>
                <c:pt idx="8">
                  <c:v>6.99455077086657</c:v>
                </c:pt>
              </c:numCache>
            </c:numRef>
          </c:val>
        </c:ser>
        <c:dLbls>
          <c:showVal val="1"/>
        </c:dLbls>
        <c:gapWidth val="53"/>
        <c:overlap val="-10"/>
        <c:axId val="448018304"/>
        <c:axId val="448019840"/>
      </c:barChart>
      <c:barChart>
        <c:barDir val="bar"/>
        <c:grouping val="clustered"/>
        <c:ser>
          <c:idx val="1"/>
          <c:order val="2"/>
          <c:tx>
            <c:strRef>
              <c:f>'Índice satisfacción agrupad '!$T$4</c:f>
              <c:strCache>
                <c:ptCount val="1"/>
                <c:pt idx="0">
                  <c:v>Dif.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2481864931141165"/>
                  <c:y val="-2.2807304360545812E-3"/>
                </c:manualLayout>
              </c:layout>
              <c:showVal val="1"/>
            </c:dLbl>
            <c:dLbl>
              <c:idx val="1"/>
              <c:layout>
                <c:manualLayout>
                  <c:x val="0.47627993281391734"/>
                  <c:y val="2.3352256064201027E-3"/>
                </c:manualLayout>
              </c:layout>
              <c:showVal val="1"/>
            </c:dLbl>
            <c:dLbl>
              <c:idx val="2"/>
              <c:layout>
                <c:manualLayout>
                  <c:x val="0.36412566694603382"/>
                  <c:y val="2.200601024365798E-3"/>
                </c:manualLayout>
              </c:layout>
              <c:showVal val="1"/>
            </c:dLbl>
            <c:dLbl>
              <c:idx val="3"/>
              <c:layout>
                <c:manualLayout>
                  <c:x val="0.33418923160229214"/>
                  <c:y val="1.5999889575575837E-2"/>
                </c:manualLayout>
              </c:layout>
              <c:showVal val="1"/>
            </c:dLbl>
            <c:dLbl>
              <c:idx val="4"/>
              <c:layout>
                <c:manualLayout>
                  <c:x val="0.28314422589423388"/>
                  <c:y val="-5.5570732938530335E-5"/>
                </c:manualLayout>
              </c:layout>
              <c:showVal val="1"/>
            </c:dLbl>
            <c:dLbl>
              <c:idx val="5"/>
              <c:layout>
                <c:manualLayout>
                  <c:x val="0.27447653143225748"/>
                  <c:y val="-1.1430720505026821E-2"/>
                </c:manualLayout>
              </c:layout>
              <c:showVal val="1"/>
            </c:dLbl>
            <c:dLbl>
              <c:idx val="6"/>
              <c:layout>
                <c:manualLayout>
                  <c:x val="0.27919293925315841"/>
                  <c:y val="-6.8809115607918721E-3"/>
                </c:manualLayout>
              </c:layout>
              <c:showVal val="1"/>
            </c:dLbl>
            <c:dLbl>
              <c:idx val="7"/>
              <c:layout>
                <c:manualLayout>
                  <c:x val="0.14567860357796941"/>
                  <c:y val="-6.8217556192766687E-3"/>
                </c:manualLayout>
              </c:layout>
              <c:showVal val="1"/>
            </c:dLbl>
            <c:dLbl>
              <c:idx val="8"/>
              <c:layout>
                <c:manualLayout>
                  <c:x val="-9.1729558772301947E-2"/>
                  <c:y val="-1.828456374106479E-2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'!$T$5:$T$13</c:f>
              <c:numCache>
                <c:formatCode>0.00</c:formatCode>
                <c:ptCount val="9"/>
                <c:pt idx="0">
                  <c:v>0.24960879013857973</c:v>
                </c:pt>
                <c:pt idx="1">
                  <c:v>4.8246002310534664E-3</c:v>
                </c:pt>
                <c:pt idx="2">
                  <c:v>0.11529652597295037</c:v>
                </c:pt>
                <c:pt idx="3">
                  <c:v>0.11299769744783106</c:v>
                </c:pt>
                <c:pt idx="4">
                  <c:v>0.14524438495825009</c:v>
                </c:pt>
                <c:pt idx="5">
                  <c:v>0.14364230801229194</c:v>
                </c:pt>
                <c:pt idx="6">
                  <c:v>0.13016991952054902</c:v>
                </c:pt>
                <c:pt idx="7">
                  <c:v>0.15799428705214869</c:v>
                </c:pt>
                <c:pt idx="8">
                  <c:v>0.3811988093684926</c:v>
                </c:pt>
              </c:numCache>
            </c:numRef>
          </c:val>
        </c:ser>
        <c:gapWidth val="16"/>
        <c:axId val="448039552"/>
        <c:axId val="448038016"/>
      </c:barChart>
      <c:catAx>
        <c:axId val="448018304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448019840"/>
        <c:crosses val="autoZero"/>
        <c:auto val="1"/>
        <c:lblAlgn val="ctr"/>
        <c:lblOffset val="100"/>
        <c:tickLblSkip val="1"/>
        <c:tickMarkSkip val="1"/>
      </c:catAx>
      <c:valAx>
        <c:axId val="448019840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448018304"/>
        <c:crosses val="autoZero"/>
        <c:crossBetween val="between"/>
      </c:valAx>
      <c:valAx>
        <c:axId val="448038016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448039552"/>
        <c:crosses val="autoZero"/>
        <c:crossBetween val="between"/>
      </c:valAx>
      <c:catAx>
        <c:axId val="448039552"/>
        <c:scaling>
          <c:orientation val="maxMin"/>
        </c:scaling>
        <c:delete val="1"/>
        <c:axPos val="l"/>
        <c:tickLblPos val="none"/>
        <c:crossAx val="448038016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645"/>
          <c:y val="5.4063511252895047E-2"/>
          <c:w val="0.57361904663363428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baseline="0"/>
              <a:t>PORCENTAJE DE TURISTAS QUE EMITEN ALGUNA QUEJA EN SU VIAJE A TENERIFE</a:t>
            </a:r>
            <a:endParaRPr lang="es-ES"/>
          </a:p>
        </c:rich>
      </c:tx>
      <c:layout>
        <c:manualLayout>
          <c:xMode val="edge"/>
          <c:yMode val="edge"/>
          <c:x val="0.13267671211428217"/>
          <c:y val="3.2051282051282115E-3"/>
        </c:manualLayout>
      </c:layout>
    </c:title>
    <c:plotArea>
      <c:layout>
        <c:manualLayout>
          <c:layoutTarget val="inner"/>
          <c:xMode val="edge"/>
          <c:yMode val="edge"/>
          <c:x val="5.382671781411974E-2"/>
          <c:y val="0.23651625277609603"/>
          <c:w val="0.89253149753587979"/>
          <c:h val="0.59256208358570372"/>
        </c:manualLayout>
      </c:layout>
      <c:barChart>
        <c:barDir val="col"/>
        <c:grouping val="clustered"/>
        <c:ser>
          <c:idx val="0"/>
          <c:order val="0"/>
          <c:tx>
            <c:strRef>
              <c:f>'aspectos negativos'!$B$11</c:f>
              <c:strCache>
                <c:ptCount val="1"/>
                <c:pt idx="0">
                  <c:v>SE QUEJAN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1F497D">
                    <a:lumMod val="50000"/>
                  </a:srgbClr>
                </a:gs>
              </a:gsLst>
              <a:lin ang="0" scaled="0"/>
            </a:gradFill>
          </c:spPr>
          <c:dLbls>
            <c:numFmt formatCode="#,##0.0" sourceLinked="0"/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('aspectos negativos'!$C$9:$F$9,'aspectos negativos'!$P$7,'aspectos negativos'!$P$9:$Q$9)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I semestre 2010</c:v>
                </c:pt>
                <c:pt idx="6">
                  <c:v>I semestre 2011</c:v>
                </c:pt>
              </c:strCache>
            </c:strRef>
          </c:cat>
          <c:val>
            <c:numRef>
              <c:f>('aspectos negativos'!$C$11:$F$11,'aspectos negativos'!$P$7,'aspectos negativos'!$P$11:$Q$11)</c:f>
              <c:numCache>
                <c:formatCode>0.00</c:formatCode>
                <c:ptCount val="7"/>
                <c:pt idx="0">
                  <c:v>58.9181818181818</c:v>
                </c:pt>
                <c:pt idx="1">
                  <c:v>58</c:v>
                </c:pt>
                <c:pt idx="2">
                  <c:v>51.890909090909091</c:v>
                </c:pt>
                <c:pt idx="3">
                  <c:v>52.041522491349482</c:v>
                </c:pt>
                <c:pt idx="5">
                  <c:v>50.875898948921261</c:v>
                </c:pt>
                <c:pt idx="6">
                  <c:v>48.4375</c:v>
                </c:pt>
              </c:numCache>
            </c:numRef>
          </c:val>
        </c:ser>
        <c:gapWidth val="35"/>
        <c:axId val="447222528"/>
        <c:axId val="447224064"/>
      </c:barChart>
      <c:catAx>
        <c:axId val="447222528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7224064"/>
        <c:crosses val="autoZero"/>
        <c:auto val="1"/>
        <c:lblAlgn val="ctr"/>
        <c:lblOffset val="100"/>
      </c:catAx>
      <c:valAx>
        <c:axId val="447224064"/>
        <c:scaling>
          <c:orientation val="minMax"/>
          <c:min val="-0.4"/>
        </c:scaling>
        <c:delete val="1"/>
        <c:axPos val="l"/>
        <c:numFmt formatCode="0.00" sourceLinked="1"/>
        <c:tickLblPos val="none"/>
        <c:crossAx val="44722252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Edad!$Q$4</c:f>
          <c:strCache>
            <c:ptCount val="1"/>
            <c:pt idx="0">
              <c:v>I semestre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25"/>
          <c:y val="0.23647541765922891"/>
          <c:w val="0.67420551812468876"/>
          <c:h val="0.6562316915413033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2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772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Edad!$Q$5:$Q$11</c:f>
              <c:numCache>
                <c:formatCode>0.0</c:formatCode>
                <c:ptCount val="7"/>
                <c:pt idx="0">
                  <c:v>10.843373493975903</c:v>
                </c:pt>
                <c:pt idx="1">
                  <c:v>10.222138554216867</c:v>
                </c:pt>
                <c:pt idx="2">
                  <c:v>27.315512048192772</c:v>
                </c:pt>
                <c:pt idx="3">
                  <c:v>9.4691265060240966</c:v>
                </c:pt>
                <c:pt idx="4">
                  <c:v>17.789909638554217</c:v>
                </c:pt>
                <c:pt idx="5">
                  <c:v>22.439759036144579</c:v>
                </c:pt>
                <c:pt idx="6">
                  <c:v>1.9201807228915662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21"/>
          <c:w val="0.6787945082283906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mercados'!$Q$6</c:f>
              <c:strCache>
                <c:ptCount val="1"/>
                <c:pt idx="0">
                  <c:v>I semestre 2011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solidFill>
                <a:srgbClr val="EC700A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Reino Unido</c:v>
                </c:pt>
                <c:pt idx="1">
                  <c:v>Dinamarca</c:v>
                </c:pt>
                <c:pt idx="2">
                  <c:v>Bélgica</c:v>
                </c:pt>
                <c:pt idx="3">
                  <c:v>Francia</c:v>
                </c:pt>
                <c:pt idx="4">
                  <c:v>Noruega</c:v>
                </c:pt>
                <c:pt idx="5">
                  <c:v>Alemania</c:v>
                </c:pt>
                <c:pt idx="6">
                  <c:v>Irlanda </c:v>
                </c:pt>
                <c:pt idx="7">
                  <c:v>Suiza + Austria</c:v>
                </c:pt>
                <c:pt idx="8">
                  <c:v>Total nórdicos</c:v>
                </c:pt>
                <c:pt idx="9">
                  <c:v>Suecia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Finlandia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mercados'!$Q$7:$Q$24</c:f>
              <c:numCache>
                <c:formatCode>0.0</c:formatCode>
                <c:ptCount val="18"/>
                <c:pt idx="0">
                  <c:v>49.466407551360305</c:v>
                </c:pt>
                <c:pt idx="1">
                  <c:v>48.077519379844944</c:v>
                </c:pt>
                <c:pt idx="2">
                  <c:v>48.000000000000021</c:v>
                </c:pt>
                <c:pt idx="3">
                  <c:v>47.965174129353244</c:v>
                </c:pt>
                <c:pt idx="4">
                  <c:v>47.366412213740453</c:v>
                </c:pt>
                <c:pt idx="5">
                  <c:v>47.195876288659797</c:v>
                </c:pt>
                <c:pt idx="6">
                  <c:v>46.82539682539683</c:v>
                </c:pt>
                <c:pt idx="7">
                  <c:v>46.387500000000003</c:v>
                </c:pt>
                <c:pt idx="8">
                  <c:v>46.372611464968173</c:v>
                </c:pt>
                <c:pt idx="9">
                  <c:v>46.237569060773474</c:v>
                </c:pt>
                <c:pt idx="10">
                  <c:v>46.111900191938567</c:v>
                </c:pt>
                <c:pt idx="11">
                  <c:v>45.769662921348321</c:v>
                </c:pt>
                <c:pt idx="12">
                  <c:v>44.631016042780757</c:v>
                </c:pt>
                <c:pt idx="13">
                  <c:v>42.676470588235304</c:v>
                </c:pt>
                <c:pt idx="14">
                  <c:v>41.593582887700535</c:v>
                </c:pt>
                <c:pt idx="15">
                  <c:v>41.350409836065502</c:v>
                </c:pt>
                <c:pt idx="16">
                  <c:v>37.574074074074048</c:v>
                </c:pt>
                <c:pt idx="17">
                  <c:v>35.804878048780488</c:v>
                </c:pt>
              </c:numCache>
            </c:numRef>
          </c:val>
        </c:ser>
        <c:gapWidth val="35"/>
        <c:axId val="442923648"/>
        <c:axId val="442925440"/>
      </c:barChart>
      <c:barChart>
        <c:barDir val="bar"/>
        <c:grouping val="clustered"/>
        <c:ser>
          <c:idx val="1"/>
          <c:order val="1"/>
          <c:tx>
            <c:strRef>
              <c:f>'edad por mercados'!$S$6</c:f>
              <c:strCache>
                <c:ptCount val="1"/>
                <c:pt idx="0">
                  <c:v>Dif.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4"/>
              <c:layout>
                <c:manualLayout>
                  <c:x val="-0.1192256926864194"/>
                  <c:y val="1.9076961230845721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1.1178658100110041E-2"/>
                  <c:y val="0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1.5396930705169655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716849695340187E-2"/>
                  <c:y val="5.723088369253695E-7"/>
                </c:manualLayout>
              </c:layout>
              <c:dLblPos val="outEnd"/>
              <c:showVal val="1"/>
            </c:dLbl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Reino Unido</c:v>
                </c:pt>
                <c:pt idx="1">
                  <c:v>Dinamarca</c:v>
                </c:pt>
                <c:pt idx="2">
                  <c:v>Bélgica</c:v>
                </c:pt>
                <c:pt idx="3">
                  <c:v>Francia</c:v>
                </c:pt>
                <c:pt idx="4">
                  <c:v>Noruega</c:v>
                </c:pt>
                <c:pt idx="5">
                  <c:v>Alemania</c:v>
                </c:pt>
                <c:pt idx="6">
                  <c:v>Irlanda </c:v>
                </c:pt>
                <c:pt idx="7">
                  <c:v>Suiza + Austria</c:v>
                </c:pt>
                <c:pt idx="8">
                  <c:v>Total nórdicos</c:v>
                </c:pt>
                <c:pt idx="9">
                  <c:v>Suecia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Finlandia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mercados'!$S$7:$S$24</c:f>
              <c:numCache>
                <c:formatCode>0.0</c:formatCode>
                <c:ptCount val="18"/>
                <c:pt idx="0">
                  <c:v>-1.8078588143282133</c:v>
                </c:pt>
                <c:pt idx="1">
                  <c:v>-4.0503001690272598</c:v>
                </c:pt>
                <c:pt idx="2">
                  <c:v>-1.3741496598639387</c:v>
                </c:pt>
                <c:pt idx="3">
                  <c:v>-2.2403053227015519</c:v>
                </c:pt>
                <c:pt idx="4">
                  <c:v>-3.424063976735745</c:v>
                </c:pt>
                <c:pt idx="5">
                  <c:v>-2.8765018501880419</c:v>
                </c:pt>
                <c:pt idx="6">
                  <c:v>3.0920634920634882</c:v>
                </c:pt>
                <c:pt idx="7">
                  <c:v>-0.77249999999998664</c:v>
                </c:pt>
                <c:pt idx="8">
                  <c:v>-5.2791895641913484</c:v>
                </c:pt>
                <c:pt idx="9">
                  <c:v>-7.4094897627558964</c:v>
                </c:pt>
                <c:pt idx="10">
                  <c:v>-1.7275358762032553</c:v>
                </c:pt>
                <c:pt idx="11">
                  <c:v>-3.3812804748780891</c:v>
                </c:pt>
                <c:pt idx="12">
                  <c:v>-4.8310092736749652</c:v>
                </c:pt>
                <c:pt idx="13">
                  <c:v>-2.5274129069103068</c:v>
                </c:pt>
                <c:pt idx="14">
                  <c:v>0.83376553610238346</c:v>
                </c:pt>
                <c:pt idx="15">
                  <c:v>0.77288370366137826</c:v>
                </c:pt>
                <c:pt idx="16">
                  <c:v>-3.2907907907908083</c:v>
                </c:pt>
                <c:pt idx="17">
                  <c:v>-1.0064427059364931</c:v>
                </c:pt>
              </c:numCache>
            </c:numRef>
          </c:val>
        </c:ser>
        <c:gapWidth val="5"/>
        <c:overlap val="19"/>
        <c:axId val="442928512"/>
        <c:axId val="442926976"/>
      </c:barChart>
      <c:catAx>
        <c:axId val="442923648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442925440"/>
        <c:crosses val="autoZero"/>
        <c:auto val="1"/>
        <c:lblAlgn val="ctr"/>
        <c:lblOffset val="100"/>
      </c:catAx>
      <c:valAx>
        <c:axId val="442925440"/>
        <c:scaling>
          <c:orientation val="minMax"/>
        </c:scaling>
        <c:delete val="1"/>
        <c:axPos val="t"/>
        <c:numFmt formatCode="0.0" sourceLinked="1"/>
        <c:tickLblPos val="none"/>
        <c:crossAx val="442923648"/>
        <c:crosses val="autoZero"/>
        <c:crossBetween val="between"/>
      </c:valAx>
      <c:valAx>
        <c:axId val="442926976"/>
        <c:scaling>
          <c:orientation val="minMax"/>
        </c:scaling>
        <c:delete val="1"/>
        <c:axPos val="t"/>
        <c:numFmt formatCode="0.0" sourceLinked="1"/>
        <c:tickLblPos val="none"/>
        <c:crossAx val="442928512"/>
        <c:crosses val="autoZero"/>
        <c:crossBetween val="between"/>
      </c:valAx>
      <c:catAx>
        <c:axId val="442928512"/>
        <c:scaling>
          <c:orientation val="maxMin"/>
        </c:scaling>
        <c:delete val="1"/>
        <c:axPos val="r"/>
        <c:tickLblPos val="none"/>
        <c:crossAx val="442926976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1.2934162054576872E-2"/>
          <c:y val="6.0244662027785577E-2"/>
          <c:w val="0.86954920823367365"/>
          <c:h val="5.322224182909909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43" l="0.70000000000000062" r="0.70000000000000062" t="0.75000000000001443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864480214338275"/>
          <c:y val="0.15634248999283976"/>
          <c:w val="0.78867934728150002"/>
          <c:h val="0.7649792681730343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nacionalidades'!$R$54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gradFill>
                <a:gsLst>
                  <a:gs pos="0">
                    <a:srgbClr val="F79646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197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0543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700145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gradFill>
                  <a:gsLst>
                    <a:gs pos="0">
                      <a:srgbClr val="F79646">
                        <a:lumMod val="60000"/>
                        <a:lumOff val="40000"/>
                      </a:srgbClr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rgbClr val="F79646">
                        <a:lumMod val="60000"/>
                        <a:lumOff val="40000"/>
                      </a:srgbClr>
                    </a:gs>
                  </a:gsLst>
                  <a:lin ang="5400000" scaled="1"/>
                </a:gra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Holanda</c:v>
                </c:pt>
                <c:pt idx="4">
                  <c:v>Suecia</c:v>
                </c:pt>
                <c:pt idx="5">
                  <c:v>Finlandia</c:v>
                </c:pt>
                <c:pt idx="6">
                  <c:v>Suiza + Austria</c:v>
                </c:pt>
                <c:pt idx="7">
                  <c:v>Alemania</c:v>
                </c:pt>
                <c:pt idx="8">
                  <c:v>Reino Unido</c:v>
                </c:pt>
                <c:pt idx="9">
                  <c:v>Bélgica</c:v>
                </c:pt>
                <c:pt idx="10">
                  <c:v>Todos los países</c:v>
                </c:pt>
                <c:pt idx="11">
                  <c:v>Francia</c:v>
                </c:pt>
                <c:pt idx="12">
                  <c:v>Irlanda 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'renta nacionalidades'!$R$55:$R$72</c:f>
              <c:numCache>
                <c:formatCode>#,##0.00</c:formatCode>
                <c:ptCount val="18"/>
                <c:pt idx="0">
                  <c:v>76459.821428571435</c:v>
                </c:pt>
                <c:pt idx="1">
                  <c:v>73781.818181818147</c:v>
                </c:pt>
                <c:pt idx="2">
                  <c:v>66408.839779005531</c:v>
                </c:pt>
                <c:pt idx="3">
                  <c:v>62891.156462585051</c:v>
                </c:pt>
                <c:pt idx="4">
                  <c:v>60584.967320261458</c:v>
                </c:pt>
                <c:pt idx="5">
                  <c:v>60184.523809523795</c:v>
                </c:pt>
                <c:pt idx="6">
                  <c:v>58134.920634920614</c:v>
                </c:pt>
                <c:pt idx="7">
                  <c:v>52049.074074074124</c:v>
                </c:pt>
                <c:pt idx="8">
                  <c:v>50016.510679611638</c:v>
                </c:pt>
                <c:pt idx="9">
                  <c:v>49802.419354838712</c:v>
                </c:pt>
                <c:pt idx="10">
                  <c:v>49737.584259469222</c:v>
                </c:pt>
                <c:pt idx="11">
                  <c:v>49623.529411764699</c:v>
                </c:pt>
                <c:pt idx="12">
                  <c:v>47555.555555555562</c:v>
                </c:pt>
                <c:pt idx="13">
                  <c:v>40299.999999999993</c:v>
                </c:pt>
                <c:pt idx="14">
                  <c:v>39413.751507840832</c:v>
                </c:pt>
                <c:pt idx="15">
                  <c:v>39053.056516724326</c:v>
                </c:pt>
                <c:pt idx="16">
                  <c:v>33055.555555555562</c:v>
                </c:pt>
                <c:pt idx="17">
                  <c:v>31184.210526315786</c:v>
                </c:pt>
              </c:numCache>
            </c:numRef>
          </c:val>
        </c:ser>
        <c:gapWidth val="20"/>
        <c:overlap val="-15"/>
        <c:axId val="443177216"/>
        <c:axId val="443219968"/>
      </c:barChart>
      <c:catAx>
        <c:axId val="443177216"/>
        <c:scaling>
          <c:orientation val="maxMin"/>
        </c:scaling>
        <c:axPos val="l"/>
        <c:tickLblPos val="low"/>
        <c:crossAx val="443219968"/>
        <c:crosses val="autoZero"/>
        <c:auto val="1"/>
        <c:lblAlgn val="ctr"/>
        <c:lblOffset val="100"/>
      </c:catAx>
      <c:valAx>
        <c:axId val="443219968"/>
        <c:scaling>
          <c:orientation val="minMax"/>
        </c:scaling>
        <c:delete val="1"/>
        <c:axPos val="t"/>
        <c:numFmt formatCode="#,##0.00" sourceLinked="1"/>
        <c:tickLblPos val="none"/>
        <c:crossAx val="443177216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99" l="0.70000000000000062" r="0.70000000000000062" t="0.7500000000000139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734936900886738"/>
          <c:y val="0.15453163194487096"/>
          <c:w val="0.60060673965655664"/>
          <c:h val="0.75772315560933723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'!$R$5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'!$R$6:$R$14</c:f>
              <c:numCache>
                <c:formatCode>0.0</c:formatCode>
                <c:ptCount val="9"/>
                <c:pt idx="0">
                  <c:v>55.214608433734938</c:v>
                </c:pt>
                <c:pt idx="1">
                  <c:v>15.192018072289157</c:v>
                </c:pt>
                <c:pt idx="2">
                  <c:v>10.071536144578314</c:v>
                </c:pt>
                <c:pt idx="3">
                  <c:v>5.5534638554216871</c:v>
                </c:pt>
                <c:pt idx="4">
                  <c:v>5.6852409638554215</c:v>
                </c:pt>
                <c:pt idx="5">
                  <c:v>3.3885542168674698</c:v>
                </c:pt>
                <c:pt idx="6">
                  <c:v>3.3509036144578315</c:v>
                </c:pt>
                <c:pt idx="7">
                  <c:v>0.9412650602409639</c:v>
                </c:pt>
                <c:pt idx="8">
                  <c:v>0.60240963855421692</c:v>
                </c:pt>
              </c:numCache>
            </c:numRef>
          </c:val>
        </c:ser>
        <c:ser>
          <c:idx val="1"/>
          <c:order val="1"/>
          <c:tx>
            <c:strRef>
              <c:f>'ACOMPAÑANTES '!$Q$5</c:f>
              <c:strCache>
                <c:ptCount val="1"/>
                <c:pt idx="0">
                  <c:v>I semestre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'!$Q$6:$Q$14</c:f>
              <c:numCache>
                <c:formatCode>0.0</c:formatCode>
                <c:ptCount val="9"/>
                <c:pt idx="0">
                  <c:v>59.193907875185737</c:v>
                </c:pt>
                <c:pt idx="1">
                  <c:v>14.450222882615156</c:v>
                </c:pt>
                <c:pt idx="2">
                  <c:v>9.0081723625557206</c:v>
                </c:pt>
                <c:pt idx="3">
                  <c:v>7.8566121842496282</c:v>
                </c:pt>
                <c:pt idx="4">
                  <c:v>5.6835066864784549</c:v>
                </c:pt>
                <c:pt idx="5">
                  <c:v>2.7860326894502228</c:v>
                </c:pt>
                <c:pt idx="7">
                  <c:v>1.0215453194650816</c:v>
                </c:pt>
                <c:pt idx="8">
                  <c:v>0</c:v>
                </c:pt>
              </c:numCache>
            </c:numRef>
          </c:val>
        </c:ser>
        <c:gapWidth val="10"/>
        <c:overlap val="-4"/>
        <c:axId val="443744256"/>
        <c:axId val="443745792"/>
      </c:barChart>
      <c:barChart>
        <c:barDir val="bar"/>
        <c:grouping val="clustered"/>
        <c:ser>
          <c:idx val="3"/>
          <c:order val="2"/>
          <c:tx>
            <c:strRef>
              <c:f>'ACOMPAÑANTES '!$T$5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0"/>
              <c:layout>
                <c:manualLayout>
                  <c:x val="-0.65759305000181012"/>
                  <c:y val="4.8752671694775934E-3"/>
                </c:manualLayout>
              </c:layout>
              <c:showVal val="1"/>
            </c:dLbl>
            <c:dLbl>
              <c:idx val="1"/>
              <c:layout>
                <c:manualLayout>
                  <c:x val="0.18315443730229369"/>
                  <c:y val="2.4379214828827403E-3"/>
                </c:manualLayout>
              </c:layout>
              <c:showVal val="1"/>
            </c:dLbl>
            <c:dLbl>
              <c:idx val="2"/>
              <c:layout>
                <c:manualLayout>
                  <c:x val="0.15149814557870431"/>
                  <c:y val="7.6772838379493864E-7"/>
                </c:manualLayout>
              </c:layout>
              <c:showVal val="1"/>
            </c:dLbl>
            <c:dLbl>
              <c:idx val="3"/>
              <c:layout>
                <c:manualLayout>
                  <c:x val="-0.2306386968432909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         -     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0.11305836277148866"/>
                  <c:y val="2.4381134149786877E-3"/>
                </c:manualLayout>
              </c:layout>
              <c:showVal val="1"/>
            </c:dLbl>
            <c:dLbl>
              <c:idx val="5"/>
              <c:layout>
                <c:manualLayout>
                  <c:x val="8.8185384087140647E-2"/>
                  <c:y val="-2.4373456865948483E-3"/>
                </c:manualLayout>
              </c:layout>
              <c:showVal val="1"/>
            </c:dLbl>
            <c:dLbl>
              <c:idx val="6"/>
              <c:layout>
                <c:manualLayout>
                  <c:x val="8.8185384087140647E-2"/>
                  <c:y val="7.31280478816838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    -  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0.19219873599169041"/>
                  <c:y val="2.4377295507866845E-3"/>
                </c:manualLayout>
              </c:layout>
              <c:showVal val="1"/>
            </c:dLbl>
            <c:dLbl>
              <c:idx val="8"/>
              <c:layout>
                <c:manualLayout>
                  <c:x val="5.8790256058094084E-2"/>
                  <c:y val="2.437729550786786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'!$T$6:$T$14</c:f>
              <c:numCache>
                <c:formatCode>0.0%</c:formatCode>
                <c:ptCount val="9"/>
                <c:pt idx="0">
                  <c:v>-6.722481390891466E-2</c:v>
                </c:pt>
                <c:pt idx="1">
                  <c:v>5.133451543965073E-2</c:v>
                </c:pt>
                <c:pt idx="2">
                  <c:v>0.11804434231772465</c:v>
                </c:pt>
                <c:pt idx="3">
                  <c:v>-0.29314776837847834</c:v>
                </c:pt>
                <c:pt idx="4">
                  <c:v>3.0514213717602878E-4</c:v>
                </c:pt>
                <c:pt idx="5">
                  <c:v>0.21626506024096392</c:v>
                </c:pt>
                <c:pt idx="6">
                  <c:v>0</c:v>
                </c:pt>
                <c:pt idx="7">
                  <c:v>-7.858707557502731E-2</c:v>
                </c:pt>
                <c:pt idx="8">
                  <c:v>0</c:v>
                </c:pt>
              </c:numCache>
            </c:numRef>
          </c:val>
        </c:ser>
        <c:gapWidth val="10"/>
        <c:overlap val="-4"/>
        <c:axId val="443769600"/>
        <c:axId val="443747328"/>
      </c:barChart>
      <c:catAx>
        <c:axId val="443744256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443745792"/>
        <c:crosses val="autoZero"/>
        <c:auto val="1"/>
        <c:lblAlgn val="ctr"/>
        <c:lblOffset val="100"/>
      </c:catAx>
      <c:valAx>
        <c:axId val="443745792"/>
        <c:scaling>
          <c:orientation val="minMax"/>
        </c:scaling>
        <c:delete val="1"/>
        <c:axPos val="t"/>
        <c:numFmt formatCode="0.0" sourceLinked="1"/>
        <c:tickLblPos val="none"/>
        <c:crossAx val="443744256"/>
        <c:crosses val="autoZero"/>
        <c:crossBetween val="between"/>
      </c:valAx>
      <c:valAx>
        <c:axId val="443747328"/>
        <c:scaling>
          <c:orientation val="minMax"/>
        </c:scaling>
        <c:delete val="1"/>
        <c:axPos val="t"/>
        <c:numFmt formatCode="0.0%" sourceLinked="1"/>
        <c:tickLblPos val="none"/>
        <c:crossAx val="443769600"/>
        <c:crosses val="autoZero"/>
        <c:crossBetween val="between"/>
      </c:valAx>
      <c:catAx>
        <c:axId val="443769600"/>
        <c:scaling>
          <c:orientation val="maxMin"/>
        </c:scaling>
        <c:delete val="1"/>
        <c:axPos val="r"/>
        <c:tickLblPos val="none"/>
        <c:crossAx val="4437473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74288022807"/>
          <c:y val="0.10730290109201686"/>
          <c:w val="0.60698624802971624"/>
          <c:h val="3.897142822046702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66" l="0.70000000000000062" r="0.70000000000000062" t="0.75000000000001366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70060446620506656"/>
        </c:manualLayout>
      </c:layout>
      <c:barChart>
        <c:barDir val="col"/>
        <c:grouping val="clustered"/>
        <c:ser>
          <c:idx val="1"/>
          <c:order val="0"/>
          <c:tx>
            <c:strRef>
              <c:f>GASTO!$Q$5</c:f>
              <c:strCache>
                <c:ptCount val="1"/>
                <c:pt idx="0">
                  <c:v>I semestre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GASTO!$Q$6:$Q$7</c:f>
              <c:numCache>
                <c:formatCode>#,##0.00</c:formatCode>
                <c:ptCount val="2"/>
                <c:pt idx="0">
                  <c:v>632.96484255954954</c:v>
                </c:pt>
                <c:pt idx="1">
                  <c:v>358.57791727140909</c:v>
                </c:pt>
              </c:numCache>
            </c:numRef>
          </c:val>
        </c:ser>
        <c:ser>
          <c:idx val="0"/>
          <c:order val="1"/>
          <c:tx>
            <c:strRef>
              <c:f>GASTO!$R$5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GASTO!$R$6:$R$7</c:f>
              <c:numCache>
                <c:formatCode>#,##0.00</c:formatCode>
                <c:ptCount val="2"/>
                <c:pt idx="0">
                  <c:v>656.28682783327611</c:v>
                </c:pt>
                <c:pt idx="1">
                  <c:v>346.31800822491448</c:v>
                </c:pt>
              </c:numCache>
            </c:numRef>
          </c:val>
        </c:ser>
        <c:gapWidth val="84"/>
        <c:overlap val="-3"/>
        <c:axId val="443566720"/>
        <c:axId val="443580800"/>
      </c:barChart>
      <c:barChart>
        <c:barDir val="col"/>
        <c:grouping val="clustered"/>
        <c:ser>
          <c:idx val="2"/>
          <c:order val="2"/>
          <c:tx>
            <c:strRef>
              <c:f>GASTO!$T$5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258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532254120423E-3"/>
                  <c:y val="8.465985835297371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GASTO!$T$6:$T$7</c:f>
              <c:numCache>
                <c:formatCode>0.0%</c:formatCode>
                <c:ptCount val="2"/>
                <c:pt idx="0">
                  <c:v>3.6845625073611332E-2</c:v>
                </c:pt>
                <c:pt idx="1">
                  <c:v>-3.4190362696582488E-2</c:v>
                </c:pt>
              </c:numCache>
            </c:numRef>
          </c:val>
        </c:ser>
        <c:gapWidth val="84"/>
        <c:overlap val="-3"/>
        <c:axId val="443583872"/>
        <c:axId val="443582336"/>
      </c:barChart>
      <c:catAx>
        <c:axId val="443566720"/>
        <c:scaling>
          <c:orientation val="minMax"/>
        </c:scaling>
        <c:axPos val="b"/>
        <c:tickLblPos val="nextTo"/>
        <c:crossAx val="443580800"/>
        <c:crosses val="autoZero"/>
        <c:auto val="1"/>
        <c:lblAlgn val="ctr"/>
        <c:lblOffset val="100"/>
      </c:catAx>
      <c:valAx>
        <c:axId val="443580800"/>
        <c:scaling>
          <c:orientation val="minMax"/>
        </c:scaling>
        <c:delete val="1"/>
        <c:axPos val="l"/>
        <c:numFmt formatCode="#,##0.00" sourceLinked="1"/>
        <c:tickLblPos val="none"/>
        <c:crossAx val="443566720"/>
        <c:crosses val="autoZero"/>
        <c:crossBetween val="between"/>
      </c:valAx>
      <c:valAx>
        <c:axId val="443582336"/>
        <c:scaling>
          <c:orientation val="minMax"/>
        </c:scaling>
        <c:delete val="1"/>
        <c:axPos val="r"/>
        <c:numFmt formatCode="0.0%" sourceLinked="1"/>
        <c:tickLblPos val="none"/>
        <c:crossAx val="443583872"/>
        <c:crosses val="max"/>
        <c:crossBetween val="between"/>
      </c:valAx>
      <c:catAx>
        <c:axId val="443583872"/>
        <c:scaling>
          <c:orientation val="minMax"/>
        </c:scaling>
        <c:delete val="1"/>
        <c:axPos val="b"/>
        <c:tickLblPos val="none"/>
        <c:crossAx val="44358233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65420075390809462"/>
        </c:manualLayout>
      </c:layout>
      <c:barChart>
        <c:barDir val="col"/>
        <c:grouping val="clustered"/>
        <c:ser>
          <c:idx val="1"/>
          <c:order val="0"/>
          <c:tx>
            <c:strRef>
              <c:f>GASTO!$Q$10</c:f>
              <c:strCache>
                <c:ptCount val="1"/>
                <c:pt idx="0">
                  <c:v>I semestre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GASTO!$Q$11:$Q$12</c:f>
              <c:numCache>
                <c:formatCode>#,##0.00</c:formatCode>
                <c:ptCount val="2"/>
                <c:pt idx="0">
                  <c:v>63.178953647546869</c:v>
                </c:pt>
                <c:pt idx="1">
                  <c:v>36.061272260270961</c:v>
                </c:pt>
              </c:numCache>
            </c:numRef>
          </c:val>
        </c:ser>
        <c:ser>
          <c:idx val="0"/>
          <c:order val="1"/>
          <c:tx>
            <c:strRef>
              <c:f>GASTO!$R$10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GASTO!$R$11:$R$12</c:f>
              <c:numCache>
                <c:formatCode>#,##0.00</c:formatCode>
                <c:ptCount val="2"/>
                <c:pt idx="0">
                  <c:v>68.838119961508966</c:v>
                </c:pt>
                <c:pt idx="1">
                  <c:v>36.613419438565991</c:v>
                </c:pt>
              </c:numCache>
            </c:numRef>
          </c:val>
        </c:ser>
        <c:gapWidth val="84"/>
        <c:overlap val="-3"/>
        <c:axId val="442974976"/>
        <c:axId val="442976512"/>
      </c:barChart>
      <c:barChart>
        <c:barDir val="col"/>
        <c:grouping val="clustered"/>
        <c:ser>
          <c:idx val="2"/>
          <c:order val="2"/>
          <c:tx>
            <c:strRef>
              <c:f>GASTO!$T$10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272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274336976531E-3"/>
                  <c:y val="-1.7428552289432891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GASTO!$T$11:$T$12</c:f>
              <c:numCache>
                <c:formatCode>0.0%</c:formatCode>
                <c:ptCount val="2"/>
                <c:pt idx="0">
                  <c:v>8.957359986574942E-2</c:v>
                </c:pt>
                <c:pt idx="1">
                  <c:v>1.5311361571214821E-2</c:v>
                </c:pt>
              </c:numCache>
            </c:numRef>
          </c:val>
        </c:ser>
        <c:gapWidth val="84"/>
        <c:overlap val="-3"/>
        <c:axId val="442988032"/>
        <c:axId val="442986496"/>
      </c:barChart>
      <c:catAx>
        <c:axId val="442974976"/>
        <c:scaling>
          <c:orientation val="minMax"/>
        </c:scaling>
        <c:axPos val="b"/>
        <c:tickLblPos val="nextTo"/>
        <c:crossAx val="442976512"/>
        <c:crosses val="autoZero"/>
        <c:auto val="1"/>
        <c:lblAlgn val="ctr"/>
        <c:lblOffset val="100"/>
      </c:catAx>
      <c:valAx>
        <c:axId val="442976512"/>
        <c:scaling>
          <c:orientation val="minMax"/>
        </c:scaling>
        <c:delete val="1"/>
        <c:axPos val="l"/>
        <c:numFmt formatCode="#,##0.00" sourceLinked="1"/>
        <c:tickLblPos val="none"/>
        <c:crossAx val="442974976"/>
        <c:crosses val="autoZero"/>
        <c:crossBetween val="between"/>
      </c:valAx>
      <c:valAx>
        <c:axId val="442986496"/>
        <c:scaling>
          <c:orientation val="minMax"/>
        </c:scaling>
        <c:delete val="1"/>
        <c:axPos val="r"/>
        <c:numFmt formatCode="0.0%" sourceLinked="1"/>
        <c:tickLblPos val="none"/>
        <c:crossAx val="442988032"/>
        <c:crosses val="max"/>
        <c:crossBetween val="between"/>
      </c:valAx>
      <c:catAx>
        <c:axId val="442988032"/>
        <c:scaling>
          <c:orientation val="minMax"/>
        </c:scaling>
        <c:delete val="1"/>
        <c:axPos val="b"/>
        <c:tickLblPos val="none"/>
        <c:crossAx val="44298649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21" l="0.70000000000000062" r="0.70000000000000062" t="0.7500000000000142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1071E-2"/>
          <c:y val="0.13870508864216496"/>
          <c:w val="0.7692212960183602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fidelidad!$AA$4</c:f>
              <c:strCache>
                <c:ptCount val="1"/>
                <c:pt idx="0">
                  <c:v>I semestre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gradFill>
                  <a:gsLst>
                    <a:gs pos="0">
                      <a:srgbClr val="1F497D">
                        <a:lumMod val="75000"/>
                      </a:srgbClr>
                    </a:gs>
                    <a:gs pos="50000">
                      <a:schemeClr val="accent1">
                        <a:lumMod val="20000"/>
                        <a:lumOff val="80000"/>
                      </a:schemeClr>
                    </a:gs>
                    <a:gs pos="100000">
                      <a:srgbClr val="1F497D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Reino Unido</c:v>
                </c:pt>
                <c:pt idx="1">
                  <c:v>Canarias</c:v>
                </c:pt>
                <c:pt idx="2">
                  <c:v>Irlanda</c:v>
                </c:pt>
                <c:pt idx="3">
                  <c:v>Bélgica</c:v>
                </c:pt>
                <c:pt idx="4">
                  <c:v>Todos los países</c:v>
                </c:pt>
                <c:pt idx="5">
                  <c:v>Noruega</c:v>
                </c:pt>
                <c:pt idx="6">
                  <c:v>España</c:v>
                </c:pt>
                <c:pt idx="7">
                  <c:v>Península</c:v>
                </c:pt>
                <c:pt idx="8">
                  <c:v>Finlandia</c:v>
                </c:pt>
                <c:pt idx="9">
                  <c:v>Total nórdicos</c:v>
                </c:pt>
                <c:pt idx="10">
                  <c:v>Suecia</c:v>
                </c:pt>
                <c:pt idx="11">
                  <c:v>Dinamarca</c:v>
                </c:pt>
                <c:pt idx="12">
                  <c:v>Holanda</c:v>
                </c:pt>
                <c:pt idx="13">
                  <c:v>Alemania</c:v>
                </c:pt>
                <c:pt idx="14">
                  <c:v>Suiza + Austria</c:v>
                </c:pt>
                <c:pt idx="15">
                  <c:v>Francia</c:v>
                </c:pt>
                <c:pt idx="16">
                  <c:v>Italia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fidelidad!$AB$6:$AB$23</c:f>
              <c:numCache>
                <c:formatCode>0.0</c:formatCode>
                <c:ptCount val="18"/>
                <c:pt idx="0">
                  <c:v>77.644492911668479</c:v>
                </c:pt>
                <c:pt idx="1">
                  <c:v>75.609756097560975</c:v>
                </c:pt>
                <c:pt idx="2">
                  <c:v>65.151515151515156</c:v>
                </c:pt>
                <c:pt idx="3">
                  <c:v>59.756097560975611</c:v>
                </c:pt>
                <c:pt idx="4">
                  <c:v>59.450301204819276</c:v>
                </c:pt>
                <c:pt idx="5">
                  <c:v>58.518518518518519</c:v>
                </c:pt>
                <c:pt idx="6">
                  <c:v>58.316430020283974</c:v>
                </c:pt>
                <c:pt idx="7">
                  <c:v>57.566137566137563</c:v>
                </c:pt>
                <c:pt idx="8">
                  <c:v>54.210526315789473</c:v>
                </c:pt>
                <c:pt idx="9">
                  <c:v>53.738317757009348</c:v>
                </c:pt>
                <c:pt idx="10">
                  <c:v>52.972972972972975</c:v>
                </c:pt>
                <c:pt idx="11">
                  <c:v>49.242424242424242</c:v>
                </c:pt>
                <c:pt idx="12">
                  <c:v>48.876404494382022</c:v>
                </c:pt>
                <c:pt idx="13">
                  <c:v>46.771879483500719</c:v>
                </c:pt>
                <c:pt idx="14">
                  <c:v>42.857142857142854</c:v>
                </c:pt>
                <c:pt idx="15">
                  <c:v>42.71844660194175</c:v>
                </c:pt>
                <c:pt idx="16">
                  <c:v>31.884057971014492</c:v>
                </c:pt>
                <c:pt idx="17">
                  <c:v>31.818181818181817</c:v>
                </c:pt>
              </c:numCache>
            </c:numRef>
          </c:val>
        </c:ser>
        <c:gapWidth val="18"/>
        <c:axId val="444516992"/>
        <c:axId val="444084608"/>
      </c:barChart>
      <c:barChart>
        <c:barDir val="bar"/>
        <c:grouping val="clustered"/>
        <c:ser>
          <c:idx val="1"/>
          <c:order val="1"/>
          <c:tx>
            <c:strRef>
              <c:f>fidelidad!$AD$4</c:f>
              <c:strCache>
                <c:ptCount val="1"/>
                <c:pt idx="0">
                  <c:v>Var. I semestre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75631314414143958"/>
                  <c:y val="1.90551152523260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0.74705013046389912"/>
                  <c:y val="-1.904161694163977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.60681429484071092"/>
                  <c:y val="-1.90431167539382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0.65877587149113737"/>
                  <c:y val="-5.713834913560603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0.65254947237167604"/>
                  <c:y val="-1.9046116378535287E-3"/>
                </c:manualLayout>
              </c:layout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rgbClr val="4F81BD">
                        <a:lumMod val="20000"/>
                        <a:lumOff val="80000"/>
                      </a:srgb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5"/>
              <c:layout>
                <c:manualLayout>
                  <c:x val="-0.6531304408063362"/>
                  <c:y val="-1.904461656623674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0.55959036645346061"/>
                  <c:y val="-1.904461656623674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0.53973168309972985"/>
                  <c:y val="4.4994368954725725E-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62076046212698599"/>
                  <c:y val="1.905361544002771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0.62322365129578894"/>
                  <c:y val="1.905661506462466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-0.62063961946105883"/>
                  <c:y val="1.9053615440027712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0.61284580629767582"/>
                  <c:y val="4.499436895472556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0.59450265930834856"/>
                  <c:y val="1.9052115627729229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59367184673763251"/>
                  <c:y val="1.9052115627729229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59645800140085126"/>
                  <c:y val="-1.9040117129341281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55764302922545261"/>
                  <c:y val="1.4998122984908497E-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0.43454314544992728"/>
                  <c:y val="5.9992491939633872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0.31611948799655193"/>
                  <c:y val="-1.9040117129341268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0.30202153616428595"/>
                  <c:y val="1.4998122984908524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fidelidad!$C$6:$C$23</c:f>
              <c:strCache>
                <c:ptCount val="18"/>
                <c:pt idx="0">
                  <c:v>Reino Unido</c:v>
                </c:pt>
                <c:pt idx="1">
                  <c:v>Canarias</c:v>
                </c:pt>
                <c:pt idx="2">
                  <c:v>Irlanda</c:v>
                </c:pt>
                <c:pt idx="3">
                  <c:v>Bélgica</c:v>
                </c:pt>
                <c:pt idx="4">
                  <c:v>Todos los países</c:v>
                </c:pt>
                <c:pt idx="5">
                  <c:v>Noruega</c:v>
                </c:pt>
                <c:pt idx="6">
                  <c:v>España</c:v>
                </c:pt>
                <c:pt idx="7">
                  <c:v>Península</c:v>
                </c:pt>
                <c:pt idx="8">
                  <c:v>Finlandia</c:v>
                </c:pt>
                <c:pt idx="9">
                  <c:v>Total nórdicos</c:v>
                </c:pt>
                <c:pt idx="10">
                  <c:v>Suecia</c:v>
                </c:pt>
                <c:pt idx="11">
                  <c:v>Dinamarca</c:v>
                </c:pt>
                <c:pt idx="12">
                  <c:v>Holanda</c:v>
                </c:pt>
                <c:pt idx="13">
                  <c:v>Alemania</c:v>
                </c:pt>
                <c:pt idx="14">
                  <c:v>Suiza + Austria</c:v>
                </c:pt>
                <c:pt idx="15">
                  <c:v>Francia</c:v>
                </c:pt>
                <c:pt idx="16">
                  <c:v>Italia</c:v>
                </c:pt>
                <c:pt idx="17">
                  <c:v>Rusia</c:v>
                </c:pt>
              </c:strCache>
            </c:strRef>
          </c:cat>
          <c:val>
            <c:numRef>
              <c:f>fidelidad!$AD$6:$AD$23</c:f>
              <c:numCache>
                <c:formatCode>0.0%</c:formatCode>
                <c:ptCount val="18"/>
                <c:pt idx="0">
                  <c:v>-1.3956240283997445E-2</c:v>
                </c:pt>
                <c:pt idx="1">
                  <c:v>-7.9533404029692445E-2</c:v>
                </c:pt>
                <c:pt idx="2">
                  <c:v>3.0755314337403972E-2</c:v>
                </c:pt>
                <c:pt idx="3">
                  <c:v>-4.1412601626016232E-2</c:v>
                </c:pt>
                <c:pt idx="4">
                  <c:v>-4.7847066055124232E-2</c:v>
                </c:pt>
                <c:pt idx="5">
                  <c:v>-0.11019786910197871</c:v>
                </c:pt>
                <c:pt idx="6">
                  <c:v>0.10080452173120324</c:v>
                </c:pt>
                <c:pt idx="7">
                  <c:v>0.11740163039989726</c:v>
                </c:pt>
                <c:pt idx="8">
                  <c:v>-0.22422867513611622</c:v>
                </c:pt>
                <c:pt idx="9">
                  <c:v>-0.19129100238226115</c:v>
                </c:pt>
                <c:pt idx="10">
                  <c:v>-0.22306306306306312</c:v>
                </c:pt>
                <c:pt idx="11">
                  <c:v>-0.18515512265512268</c:v>
                </c:pt>
                <c:pt idx="12">
                  <c:v>-3.3455371796490385E-2</c:v>
                </c:pt>
                <c:pt idx="13">
                  <c:v>-0.13633511541975651</c:v>
                </c:pt>
                <c:pt idx="14">
                  <c:v>-0.21428571428571441</c:v>
                </c:pt>
                <c:pt idx="15">
                  <c:v>-4.5117075956596198E-2</c:v>
                </c:pt>
                <c:pt idx="16">
                  <c:v>-0.34427126059611712</c:v>
                </c:pt>
                <c:pt idx="17">
                  <c:v>0.20355731225296436</c:v>
                </c:pt>
              </c:numCache>
            </c:numRef>
          </c:val>
        </c:ser>
        <c:gapWidth val="18"/>
        <c:axId val="444087680"/>
        <c:axId val="444086144"/>
      </c:barChart>
      <c:catAx>
        <c:axId val="444516992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444084608"/>
        <c:crosses val="autoZero"/>
        <c:auto val="1"/>
        <c:lblAlgn val="ctr"/>
        <c:lblOffset val="100"/>
      </c:catAx>
      <c:valAx>
        <c:axId val="444084608"/>
        <c:scaling>
          <c:orientation val="minMax"/>
        </c:scaling>
        <c:delete val="1"/>
        <c:axPos val="t"/>
        <c:numFmt formatCode="0.0" sourceLinked="1"/>
        <c:tickLblPos val="none"/>
        <c:crossAx val="444516992"/>
        <c:crosses val="autoZero"/>
        <c:crossBetween val="between"/>
      </c:valAx>
      <c:valAx>
        <c:axId val="444086144"/>
        <c:scaling>
          <c:orientation val="minMax"/>
        </c:scaling>
        <c:delete val="1"/>
        <c:axPos val="t"/>
        <c:numFmt formatCode="0.0%" sourceLinked="1"/>
        <c:tickLblPos val="none"/>
        <c:crossAx val="444087680"/>
        <c:crosses val="autoZero"/>
        <c:crossBetween val="between"/>
      </c:valAx>
      <c:catAx>
        <c:axId val="444087680"/>
        <c:scaling>
          <c:orientation val="maxMin"/>
        </c:scaling>
        <c:delete val="1"/>
        <c:axPos val="r"/>
        <c:tickLblPos val="none"/>
        <c:crossAx val="44408614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359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5.xml"/><Relationship Id="rId4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6.xml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7.xml"/><Relationship Id="rId5" Type="http://schemas.openxmlformats.org/officeDocument/2006/relationships/chart" Target="../charts/chart8.xml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4" Type="http://schemas.openxmlformats.org/officeDocument/2006/relationships/hyperlink" Target="#I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0.xml"/><Relationship Id="rId4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1.xml"/><Relationship Id="rId4" Type="http://schemas.openxmlformats.org/officeDocument/2006/relationships/hyperlink" Target="#I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4" Type="http://schemas.openxmlformats.org/officeDocument/2006/relationships/hyperlink" Target="#Indic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Indice!A1"/><Relationship Id="rId7" Type="http://schemas.openxmlformats.org/officeDocument/2006/relationships/chart" Target="../charts/chart15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hyperlink" Target="#Indice!A1"/><Relationship Id="rId9" Type="http://schemas.openxmlformats.org/officeDocument/2006/relationships/chart" Target="../charts/chart17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9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0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1.xml"/><Relationship Id="rId4" Type="http://schemas.openxmlformats.org/officeDocument/2006/relationships/hyperlink" Target="#Indice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4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5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6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7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15</xdr:row>
      <xdr:rowOff>0</xdr:rowOff>
    </xdr:from>
    <xdr:to>
      <xdr:col>14</xdr:col>
      <xdr:colOff>558799</xdr:colOff>
      <xdr:row>34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2855575" y="404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24</xdr:row>
      <xdr:rowOff>19050</xdr:rowOff>
    </xdr:from>
    <xdr:to>
      <xdr:col>17</xdr:col>
      <xdr:colOff>444499</xdr:colOff>
      <xdr:row>26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248775" y="54006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85725</xdr:rowOff>
    </xdr:from>
    <xdr:to>
      <xdr:col>9</xdr:col>
      <xdr:colOff>771524</xdr:colOff>
      <xdr:row>39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10</xdr:col>
      <xdr:colOff>723899</xdr:colOff>
      <xdr:row>40</xdr:row>
      <xdr:rowOff>19050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953375" y="6143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16</xdr:row>
      <xdr:rowOff>57150</xdr:rowOff>
    </xdr:from>
    <xdr:to>
      <xdr:col>9</xdr:col>
      <xdr:colOff>342899</xdr:colOff>
      <xdr:row>18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353300" y="3819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88898</xdr:colOff>
      <xdr:row>5</xdr:row>
      <xdr:rowOff>133349</xdr:rowOff>
    </xdr:from>
    <xdr:to>
      <xdr:col>6</xdr:col>
      <xdr:colOff>228600</xdr:colOff>
      <xdr:row>38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0.91408</cdr:y>
    </cdr:from>
    <cdr:to>
      <cdr:x>0.95691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62501"/>
          <a:ext cx="5231774" cy="447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Para</a:t>
          </a:r>
          <a:r>
            <a:rPr lang="es-ES" sz="800" b="0" i="0" strike="noStrike" baseline="0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 I semestre 2010 no está disponible información</a:t>
          </a:r>
          <a:endParaRPr lang="es-ES" sz="800" b="0" i="0" strike="noStrike">
            <a:solidFill>
              <a:schemeClr val="tx2">
                <a:lumMod val="75000"/>
              </a:schemeClr>
            </a:solidFill>
            <a:latin typeface="+mn-lt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14</xdr:row>
      <xdr:rowOff>66675</xdr:rowOff>
    </xdr:from>
    <xdr:to>
      <xdr:col>15</xdr:col>
      <xdr:colOff>704849</xdr:colOff>
      <xdr:row>15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419975" y="3629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95250</xdr:rowOff>
    </xdr:from>
    <xdr:to>
      <xdr:col>9</xdr:col>
      <xdr:colOff>6350</xdr:colOff>
      <xdr:row>30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34925</xdr:colOff>
      <xdr:row>4</xdr:row>
      <xdr:rowOff>152400</xdr:rowOff>
    </xdr:from>
    <xdr:to>
      <xdr:col>16</xdr:col>
      <xdr:colOff>15875</xdr:colOff>
      <xdr:row>30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14</xdr:row>
      <xdr:rowOff>85725</xdr:rowOff>
    </xdr:from>
    <xdr:to>
      <xdr:col>8</xdr:col>
      <xdr:colOff>71092</xdr:colOff>
      <xdr:row>27</xdr:row>
      <xdr:rowOff>114299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943475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409575</xdr:colOff>
      <xdr:row>25</xdr:row>
      <xdr:rowOff>76200</xdr:rowOff>
    </xdr:from>
    <xdr:to>
      <xdr:col>28</xdr:col>
      <xdr:colOff>276224</xdr:colOff>
      <xdr:row>27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649700" y="54959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22</xdr:row>
      <xdr:rowOff>180975</xdr:rowOff>
    </xdr:from>
    <xdr:to>
      <xdr:col>17</xdr:col>
      <xdr:colOff>600074</xdr:colOff>
      <xdr:row>25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153525" y="4876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352425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47625</xdr:rowOff>
    </xdr:from>
    <xdr:to>
      <xdr:col>5</xdr:col>
      <xdr:colOff>447674</xdr:colOff>
      <xdr:row>26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114925" y="54102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161925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13</xdr:row>
      <xdr:rowOff>209550</xdr:rowOff>
    </xdr:from>
    <xdr:to>
      <xdr:col>10</xdr:col>
      <xdr:colOff>638175</xdr:colOff>
      <xdr:row>41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8972550" y="3114675"/>
          <a:ext cx="438150" cy="2381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29</xdr:row>
      <xdr:rowOff>47625</xdr:rowOff>
    </xdr:from>
    <xdr:to>
      <xdr:col>9</xdr:col>
      <xdr:colOff>123824</xdr:colOff>
      <xdr:row>31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124575" y="5962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4</xdr:row>
      <xdr:rowOff>104774</xdr:rowOff>
    </xdr:from>
    <xdr:to>
      <xdr:col>10</xdr:col>
      <xdr:colOff>431800</xdr:colOff>
      <xdr:row>44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0.84457</cdr:x>
      <cdr:y>0.31327</cdr:y>
    </cdr:from>
    <cdr:to>
      <cdr:x>0.94136</cdr:x>
      <cdr:y>0.35848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6383" y="2088728"/>
          <a:ext cx="628753" cy="301438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1">
                <a:lumMod val="75000"/>
              </a:schemeClr>
            </a:gs>
            <a:gs pos="50000">
              <a:schemeClr val="accent1">
                <a:lumMod val="60000"/>
                <a:lumOff val="40000"/>
              </a:schemeClr>
            </a:gs>
            <a:gs pos="100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333375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14</xdr:row>
      <xdr:rowOff>123825</xdr:rowOff>
    </xdr:from>
    <xdr:to>
      <xdr:col>15</xdr:col>
      <xdr:colOff>685799</xdr:colOff>
      <xdr:row>15</xdr:row>
      <xdr:rowOff>314325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172450" y="2933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123825</xdr:rowOff>
    </xdr:from>
    <xdr:to>
      <xdr:col>9</xdr:col>
      <xdr:colOff>695326</xdr:colOff>
      <xdr:row>35</xdr:row>
      <xdr:rowOff>152402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117475</xdr:rowOff>
    </xdr:from>
    <xdr:to>
      <xdr:col>8</xdr:col>
      <xdr:colOff>666750</xdr:colOff>
      <xdr:row>31</xdr:row>
      <xdr:rowOff>155576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38</xdr:row>
      <xdr:rowOff>0</xdr:rowOff>
    </xdr:from>
    <xdr:to>
      <xdr:col>17</xdr:col>
      <xdr:colOff>209550</xdr:colOff>
      <xdr:row>63</xdr:row>
      <xdr:rowOff>38101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200025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142875</xdr:colOff>
      <xdr:row>33</xdr:row>
      <xdr:rowOff>161925</xdr:rowOff>
    </xdr:from>
    <xdr:to>
      <xdr:col>25</xdr:col>
      <xdr:colOff>447674</xdr:colOff>
      <xdr:row>35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1610975" y="68580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3</xdr:row>
      <xdr:rowOff>19050</xdr:rowOff>
    </xdr:from>
    <xdr:to>
      <xdr:col>9</xdr:col>
      <xdr:colOff>171450</xdr:colOff>
      <xdr:row>31</xdr:row>
      <xdr:rowOff>38099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38100</xdr:rowOff>
    </xdr:from>
    <xdr:to>
      <xdr:col>9</xdr:col>
      <xdr:colOff>57149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076950" y="5210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104775</xdr:rowOff>
    </xdr:from>
    <xdr:to>
      <xdr:col>10</xdr:col>
      <xdr:colOff>323850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0.76979</cdr:x>
      <cdr:y>0.42749</cdr:y>
    </cdr:from>
    <cdr:to>
      <cdr:x>0.91495</cdr:x>
      <cdr:y>0.48571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0569" y="2162142"/>
          <a:ext cx="942966" cy="294464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114300</xdr:rowOff>
    </xdr:from>
    <xdr:to>
      <xdr:col>15</xdr:col>
      <xdr:colOff>133349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91350" y="351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20</xdr:col>
      <xdr:colOff>323850</xdr:colOff>
      <xdr:row>10</xdr:row>
      <xdr:rowOff>0</xdr:rowOff>
    </xdr:from>
    <xdr:to>
      <xdr:col>26</xdr:col>
      <xdr:colOff>447674</xdr:colOff>
      <xdr:row>11</xdr:row>
      <xdr:rowOff>190500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7459325" y="2514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11</xdr:col>
      <xdr:colOff>342900</xdr:colOff>
      <xdr:row>49</xdr:row>
      <xdr:rowOff>152400</xdr:rowOff>
    </xdr:from>
    <xdr:to>
      <xdr:col>12</xdr:col>
      <xdr:colOff>180974</xdr:colOff>
      <xdr:row>51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0534650" y="13049250"/>
          <a:ext cx="447674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273049</xdr:colOff>
      <xdr:row>137</xdr:row>
      <xdr:rowOff>127000</xdr:rowOff>
    </xdr:from>
    <xdr:to>
      <xdr:col>8</xdr:col>
      <xdr:colOff>561974</xdr:colOff>
      <xdr:row>165</xdr:row>
      <xdr:rowOff>152400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74</xdr:row>
      <xdr:rowOff>0</xdr:rowOff>
    </xdr:from>
    <xdr:to>
      <xdr:col>7</xdr:col>
      <xdr:colOff>628650</xdr:colOff>
      <xdr:row>102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514349</xdr:colOff>
      <xdr:row>106</xdr:row>
      <xdr:rowOff>28575</xdr:rowOff>
    </xdr:from>
    <xdr:to>
      <xdr:col>12</xdr:col>
      <xdr:colOff>209550</xdr:colOff>
      <xdr:row>131</xdr:row>
      <xdr:rowOff>152401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254000</xdr:colOff>
      <xdr:row>171</xdr:row>
      <xdr:rowOff>57150</xdr:rowOff>
    </xdr:from>
    <xdr:to>
      <xdr:col>8</xdr:col>
      <xdr:colOff>542925</xdr:colOff>
      <xdr:row>199</xdr:row>
      <xdr:rowOff>85725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444500</xdr:colOff>
      <xdr:row>71</xdr:row>
      <xdr:rowOff>0</xdr:rowOff>
    </xdr:from>
    <xdr:to>
      <xdr:col>21</xdr:col>
      <xdr:colOff>330200</xdr:colOff>
      <xdr:row>99</xdr:row>
      <xdr:rowOff>79375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501651</xdr:colOff>
      <xdr:row>101</xdr:row>
      <xdr:rowOff>111125</xdr:rowOff>
    </xdr:from>
    <xdr:to>
      <xdr:col>26</xdr:col>
      <xdr:colOff>647700</xdr:colOff>
      <xdr:row>130</xdr:row>
      <xdr:rowOff>101600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24</xdr:row>
      <xdr:rowOff>0</xdr:rowOff>
    </xdr:from>
    <xdr:to>
      <xdr:col>9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53350" y="54387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238125</xdr:colOff>
      <xdr:row>29</xdr:row>
      <xdr:rowOff>142875</xdr:rowOff>
    </xdr:from>
    <xdr:to>
      <xdr:col>9</xdr:col>
      <xdr:colOff>638175</xdr:colOff>
      <xdr:row>71</xdr:row>
      <xdr:rowOff>12701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0.76541</cdr:x>
      <cdr:y>0.54041</cdr:y>
    </cdr:from>
    <cdr:to>
      <cdr:x>0.91057</cdr:x>
      <cdr:y>0.58562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144" y="3603203"/>
          <a:ext cx="942967" cy="301438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1">
                <a:lumMod val="75000"/>
              </a:schemeClr>
            </a:gs>
            <a:gs pos="50000">
              <a:schemeClr val="accent1">
                <a:lumMod val="60000"/>
                <a:lumOff val="40000"/>
              </a:schemeClr>
            </a:gs>
            <a:gs pos="100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</xdr:row>
      <xdr:rowOff>133350</xdr:rowOff>
    </xdr:from>
    <xdr:to>
      <xdr:col>8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62725" y="3524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28575</xdr:rowOff>
    </xdr:from>
    <xdr:to>
      <xdr:col>8</xdr:col>
      <xdr:colOff>495299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43434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10</xdr:col>
      <xdr:colOff>0</xdr:colOff>
      <xdr:row>54</xdr:row>
      <xdr:rowOff>1121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0.00546</cdr:x>
      <cdr:y>0.40304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36769" y="2019299"/>
          <a:ext cx="6623936" cy="2756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95250</xdr:rowOff>
    </xdr:from>
    <xdr:to>
      <xdr:col>9</xdr:col>
      <xdr:colOff>85724</xdr:colOff>
      <xdr:row>26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15100" y="5067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</xdr:row>
      <xdr:rowOff>85725</xdr:rowOff>
    </xdr:from>
    <xdr:to>
      <xdr:col>10</xdr:col>
      <xdr:colOff>295275</xdr:colOff>
      <xdr:row>35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0.52334</cdr:x>
      <cdr:y>0.45347</cdr:y>
    </cdr:from>
    <cdr:to>
      <cdr:x>0.64651</cdr:x>
      <cdr:y>0.49868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9700" y="2379949"/>
          <a:ext cx="797772" cy="237274"/>
        </a:xfrm>
        <a:prstGeom xmlns:a="http://schemas.openxmlformats.org/drawingml/2006/main" prst="leftArrow">
          <a:avLst>
            <a:gd name="adj1" fmla="val 50000"/>
            <a:gd name="adj2" fmla="val 85891"/>
          </a:avLst>
        </a:prstGeom>
        <a:gradFill xmlns:a="http://schemas.openxmlformats.org/drawingml/2006/main" rotWithShape="1">
          <a:gsLst>
            <a:gs pos="0">
              <a:schemeClr val="accent6">
                <a:lumMod val="75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19050</xdr:rowOff>
    </xdr:from>
    <xdr:to>
      <xdr:col>8</xdr:col>
      <xdr:colOff>495299</xdr:colOff>
      <xdr:row>16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81700" y="2733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225425</xdr:colOff>
      <xdr:row>18</xdr:row>
      <xdr:rowOff>111125</xdr:rowOff>
    </xdr:from>
    <xdr:to>
      <xdr:col>16</xdr:col>
      <xdr:colOff>342900</xdr:colOff>
      <xdr:row>49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381000</xdr:colOff>
      <xdr:row>52</xdr:row>
      <xdr:rowOff>57150</xdr:rowOff>
    </xdr:from>
    <xdr:to>
      <xdr:col>23</xdr:col>
      <xdr:colOff>936625</xdr:colOff>
      <xdr:row>74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0.98626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53" y="2994025"/>
          <a:ext cx="6627059" cy="4943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447674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91375" y="5591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25</xdr:row>
      <xdr:rowOff>0</xdr:rowOff>
    </xdr:from>
    <xdr:to>
      <xdr:col>15</xdr:col>
      <xdr:colOff>447674</xdr:colOff>
      <xdr:row>26</xdr:row>
      <xdr:rowOff>161925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448800" y="5934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659682</xdr:colOff>
      <xdr:row>25</xdr:row>
      <xdr:rowOff>4165</xdr:rowOff>
    </xdr:from>
    <xdr:to>
      <xdr:col>15</xdr:col>
      <xdr:colOff>483476</xdr:colOff>
      <xdr:row>58</xdr:row>
      <xdr:rowOff>35105</xdr:rowOff>
    </xdr:to>
    <xdr:grpSp>
      <xdr:nvGrpSpPr>
        <xdr:cNvPr id="4" name="3 Grupo"/>
        <xdr:cNvGrpSpPr/>
      </xdr:nvGrpSpPr>
      <xdr:grpSpPr>
        <a:xfrm>
          <a:off x="1421682" y="5557240"/>
          <a:ext cx="8510594" cy="5679265"/>
          <a:chOff x="1352550" y="5381625"/>
          <a:chExt cx="8743950" cy="5829300"/>
        </a:xfrm>
      </xdr:grpSpPr>
      <xdr:graphicFrame macro="">
        <xdr:nvGraphicFramePr>
          <xdr:cNvPr id="5" name="4 Gráfico"/>
          <xdr:cNvGraphicFramePr/>
        </xdr:nvGraphicFramePr>
        <xdr:xfrm>
          <a:off x="1352550" y="5381625"/>
          <a:ext cx="8743950" cy="5829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Actividades realizadas '!$R$5">
        <xdr:nvSpPr>
          <xdr:cNvPr id="6" name="5 CuadroTexto"/>
          <xdr:cNvSpPr txBox="1"/>
        </xdr:nvSpPr>
        <xdr:spPr>
          <a:xfrm>
            <a:off x="7743824" y="10229849"/>
            <a:ext cx="52158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fld id="{DC5E8457-C167-4AC7-AC0B-B37EE712CE25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 algn="l"/>
              <a:t>53,2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Actividades realizadas '!$T$5">
        <xdr:nvSpPr>
          <xdr:cNvPr id="7" name="6 CuadroTexto"/>
          <xdr:cNvSpPr txBox="1"/>
        </xdr:nvSpPr>
        <xdr:spPr>
          <a:xfrm>
            <a:off x="8633077" y="10239375"/>
            <a:ext cx="671323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9ADC5B9E-00AA-4716-94D6-F936426A4E25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6,0%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0.96054</cdr:y>
    </cdr:from>
    <cdr:to>
      <cdr:x>0.56143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681619"/>
          <a:ext cx="4048125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0.65434</cdr:x>
      <cdr:y>0.781</cdr:y>
    </cdr:from>
    <cdr:to>
      <cdr:x>0.99617</cdr:x>
      <cdr:y>0.89694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886326" y="4619625"/>
          <a:ext cx="2552699" cy="685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 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57150</xdr:rowOff>
    </xdr:from>
    <xdr:to>
      <xdr:col>9</xdr:col>
      <xdr:colOff>85724</xdr:colOff>
      <xdr:row>25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210300" y="5257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1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304800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447674</xdr:colOff>
      <xdr:row>23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448425" y="4705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24</xdr:row>
      <xdr:rowOff>114300</xdr:rowOff>
    </xdr:from>
    <xdr:to>
      <xdr:col>10</xdr:col>
      <xdr:colOff>0</xdr:colOff>
      <xdr:row>61</xdr:row>
      <xdr:rowOff>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0.69504</cdr:x>
      <cdr:y>0.66989</cdr:y>
    </cdr:from>
    <cdr:to>
      <cdr:x>0.77483</cdr:x>
      <cdr:y>0.72464</cdr:y>
    </cdr:to>
    <cdr:sp macro="" textlink="'Excursiones realizadas'!$R$5">
      <cdr:nvSpPr>
        <cdr:cNvPr id="6" name="5 CuadroTexto"/>
        <cdr:cNvSpPr txBox="1"/>
      </cdr:nvSpPr>
      <cdr:spPr>
        <a:xfrm xmlns:a="http://schemas.openxmlformats.org/drawingml/2006/main">
          <a:off x="4263452" y="3962388"/>
          <a:ext cx="48944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E642BB9-6F57-4282-9F05-3CE5855F5D64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54,9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0.86014</cdr:x>
      <cdr:y>0.781</cdr:y>
    </cdr:from>
    <cdr:to>
      <cdr:x>0.96729</cdr:x>
      <cdr:y>0.83253</cdr:y>
    </cdr:to>
    <cdr:sp macro="" textlink="'Excursiones realizadas'!$T$5">
      <cdr:nvSpPr>
        <cdr:cNvPr id="8" name="7 CuadroTexto"/>
        <cdr:cNvSpPr txBox="1"/>
      </cdr:nvSpPr>
      <cdr:spPr>
        <a:xfrm xmlns:a="http://schemas.openxmlformats.org/drawingml/2006/main">
          <a:off x="5349901" y="4619635"/>
          <a:ext cx="666455" cy="30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E7BAF56-C2AF-4C69-89E4-A8762FD48E83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1,9%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66674</xdr:rowOff>
    </xdr:from>
    <xdr:to>
      <xdr:col>15</xdr:col>
      <xdr:colOff>447674</xdr:colOff>
      <xdr:row>26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24750" y="5086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323850</xdr:rowOff>
    </xdr:from>
    <xdr:to>
      <xdr:col>9</xdr:col>
      <xdr:colOff>495299</xdr:colOff>
      <xdr:row>5</xdr:row>
      <xdr:rowOff>228600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15250" y="1352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447674</xdr:colOff>
      <xdr:row>4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667625" y="704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</xdr:row>
      <xdr:rowOff>0</xdr:rowOff>
    </xdr:from>
    <xdr:to>
      <xdr:col>11</xdr:col>
      <xdr:colOff>723899</xdr:colOff>
      <xdr:row>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772525" y="971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60325</xdr:colOff>
      <xdr:row>7</xdr:row>
      <xdr:rowOff>15875</xdr:rowOff>
    </xdr:from>
    <xdr:to>
      <xdr:col>11</xdr:col>
      <xdr:colOff>479425</xdr:colOff>
      <xdr:row>51</xdr:row>
      <xdr:rowOff>44450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17</xdr:row>
      <xdr:rowOff>66675</xdr:rowOff>
    </xdr:from>
    <xdr:to>
      <xdr:col>9</xdr:col>
      <xdr:colOff>180975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829425" y="443865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200025</xdr:colOff>
      <xdr:row>7</xdr:row>
      <xdr:rowOff>38099</xdr:rowOff>
    </xdr:from>
    <xdr:to>
      <xdr:col>11</xdr:col>
      <xdr:colOff>590550</xdr:colOff>
      <xdr:row>41</xdr:row>
      <xdr:rowOff>111125</xdr:rowOff>
    </xdr:to>
    <xdr:grpSp>
      <xdr:nvGrpSpPr>
        <xdr:cNvPr id="4" name="3 Grupo"/>
        <xdr:cNvGrpSpPr/>
      </xdr:nvGrpSpPr>
      <xdr:grpSpPr>
        <a:xfrm>
          <a:off x="1724025" y="1171574"/>
          <a:ext cx="7248525" cy="5578476"/>
          <a:chOff x="1724025" y="1171574"/>
          <a:chExt cx="7248525" cy="5578476"/>
        </a:xfrm>
      </xdr:grpSpPr>
      <xdr:graphicFrame macro="">
        <xdr:nvGraphicFramePr>
          <xdr:cNvPr id="5" name="Chart 7"/>
          <xdr:cNvGraphicFramePr>
            <a:graphicFrameLocks/>
          </xdr:cNvGraphicFramePr>
        </xdr:nvGraphicFramePr>
        <xdr:xfrm>
          <a:off x="1724025" y="1171574"/>
          <a:ext cx="7248525" cy="5578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Índice satisfacción agrupad '!R14">
        <xdr:nvSpPr>
          <xdr:cNvPr id="6" name="5 CuadroTexto"/>
          <xdr:cNvSpPr txBox="1"/>
        </xdr:nvSpPr>
        <xdr:spPr>
          <a:xfrm>
            <a:off x="6305550" y="5724525"/>
            <a:ext cx="51435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473DD6D6-B406-41C3-9C32-01B014B92410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8,37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Índice satisfacción agrupad '!T14">
        <xdr:nvSpPr>
          <xdr:cNvPr id="7" name="6 CuadroTexto"/>
          <xdr:cNvSpPr txBox="1"/>
        </xdr:nvSpPr>
        <xdr:spPr>
          <a:xfrm>
            <a:off x="6334125" y="5943600"/>
            <a:ext cx="45720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1B313C62-DE4D-4CDD-9E76-20CB08E8CA10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0,04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0.76216</cdr:x>
      <cdr:y>0.48151</cdr:y>
    </cdr:from>
    <cdr:to>
      <cdr:x>0.89225</cdr:x>
      <cdr:y>0.53554</cdr:y>
    </cdr:to>
    <cdr:sp macro="" textlink="">
      <cdr:nvSpPr>
        <cdr:cNvPr id="7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4549" y="2686093"/>
          <a:ext cx="942961" cy="301405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rgbClr val="4F81BD">
                <a:lumMod val="75000"/>
              </a:srgbClr>
            </a:gs>
            <a:gs pos="50000">
              <a:srgbClr val="4F81BD">
                <a:lumMod val="60000"/>
                <a:lumOff val="40000"/>
              </a:srgbClr>
            </a:gs>
            <a:gs pos="100000">
              <a:srgbClr val="4F81BD">
                <a:lumMod val="75000"/>
              </a:srgb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0.62944</cdr:x>
      <cdr:y>0.74616</cdr:y>
    </cdr:from>
    <cdr:to>
      <cdr:x>1</cdr:x>
      <cdr:y>0.93227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4562476" y="4162436"/>
          <a:ext cx="2686049" cy="1038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         puntos. Diferencia 11/10: </a:t>
          </a:r>
        </a:p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         puntos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2</xdr:row>
      <xdr:rowOff>47625</xdr:rowOff>
    </xdr:from>
    <xdr:to>
      <xdr:col>8</xdr:col>
      <xdr:colOff>19049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286625" y="809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22</xdr:row>
      <xdr:rowOff>95250</xdr:rowOff>
    </xdr:from>
    <xdr:to>
      <xdr:col>7</xdr:col>
      <xdr:colOff>95250</xdr:colOff>
      <xdr:row>24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4972050" y="5172075"/>
          <a:ext cx="43815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295276</xdr:colOff>
      <xdr:row>26</xdr:row>
      <xdr:rowOff>0</xdr:rowOff>
    </xdr:from>
    <xdr:to>
      <xdr:col>8</xdr:col>
      <xdr:colOff>276226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72176" y="5657850"/>
          <a:ext cx="6286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25</xdr:col>
      <xdr:colOff>38100</xdr:colOff>
      <xdr:row>52</xdr:row>
      <xdr:rowOff>9525</xdr:rowOff>
    </xdr:from>
    <xdr:to>
      <xdr:col>26</xdr:col>
      <xdr:colOff>447674</xdr:colOff>
      <xdr:row>54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5868650" y="10896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23</xdr:col>
      <xdr:colOff>771525</xdr:colOff>
      <xdr:row>0</xdr:row>
      <xdr:rowOff>142875</xdr:rowOff>
    </xdr:from>
    <xdr:to>
      <xdr:col>26</xdr:col>
      <xdr:colOff>447674</xdr:colOff>
      <xdr:row>1</xdr:row>
      <xdr:rowOff>333375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5868650" y="142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397112</xdr:colOff>
      <xdr:row>5</xdr:row>
      <xdr:rowOff>136525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7625"/>
          <a:ext cx="1159112" cy="898525"/>
        </a:xfrm>
        <a:prstGeom prst="rect">
          <a:avLst/>
        </a:prstGeom>
      </xdr:spPr>
    </xdr:pic>
    <xdr:clientData/>
  </xdr:twoCellAnchor>
  <xdr:twoCellAnchor>
    <xdr:from>
      <xdr:col>28</xdr:col>
      <xdr:colOff>0</xdr:colOff>
      <xdr:row>9</xdr:row>
      <xdr:rowOff>76200</xdr:rowOff>
    </xdr:from>
    <xdr:to>
      <xdr:col>36</xdr:col>
      <xdr:colOff>714375</xdr:colOff>
      <xdr:row>30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0.9607</cdr:y>
    </cdr:from>
    <cdr:to>
      <cdr:x>0.34859</cdr:x>
      <cdr:y>0.99654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346569"/>
          <a:ext cx="323729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</a:t>
          </a:r>
          <a:r>
            <a:rPr lang="es-ES" sz="800">
              <a:latin typeface="+mn-lt"/>
              <a:ea typeface="+mn-ea"/>
              <a:cs typeface="+mn-cs"/>
            </a:rPr>
            <a:t>Encuesta al Turismo Receptivo</a:t>
          </a: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139700</xdr:colOff>
      <xdr:row>3</xdr:row>
      <xdr:rowOff>114300</xdr:rowOff>
    </xdr:from>
    <xdr:to>
      <xdr:col>9</xdr:col>
      <xdr:colOff>533400</xdr:colOff>
      <xdr:row>36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1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0.96757</cdr:y>
    </cdr:from>
    <cdr:to>
      <cdr:x>0.77566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68847"/>
          <a:ext cx="3967433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57"/>
  <sheetViews>
    <sheetView showGridLines="0" tabSelected="1" zoomScaleNormal="100" workbookViewId="0">
      <selection activeCell="C27" sqref="C27:G27"/>
    </sheetView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10" ht="25.5" customHeight="1"/>
    <row r="4" spans="2:10" ht="18" customHeight="1">
      <c r="C4" s="370" t="s">
        <v>0</v>
      </c>
      <c r="D4" s="370"/>
      <c r="E4" s="370"/>
      <c r="F4" s="370"/>
      <c r="G4" s="370"/>
      <c r="H4" s="2"/>
    </row>
    <row r="5" spans="2:10" ht="18" customHeight="1">
      <c r="C5" s="371" t="s">
        <v>1</v>
      </c>
      <c r="D5" s="371"/>
      <c r="E5" s="371"/>
      <c r="F5" s="371"/>
      <c r="G5" s="371"/>
      <c r="H5" s="2"/>
    </row>
    <row r="6" spans="2:10" ht="20.100000000000001" customHeight="1">
      <c r="C6" s="372" t="s">
        <v>2</v>
      </c>
      <c r="D6" s="372"/>
      <c r="E6" s="372"/>
      <c r="F6" s="372"/>
      <c r="G6" s="372"/>
      <c r="H6" s="2"/>
    </row>
    <row r="7" spans="2:10" ht="15" customHeight="1">
      <c r="B7" s="3"/>
      <c r="C7" s="369" t="s">
        <v>3</v>
      </c>
      <c r="D7" s="369"/>
      <c r="E7" s="369"/>
      <c r="F7" s="369"/>
      <c r="G7" s="369"/>
      <c r="H7" s="2"/>
    </row>
    <row r="8" spans="2:10" ht="15" customHeight="1">
      <c r="B8" s="3"/>
      <c r="C8" s="368" t="s">
        <v>4</v>
      </c>
      <c r="D8" s="368"/>
      <c r="E8" s="368"/>
      <c r="F8" s="368"/>
      <c r="G8" s="368"/>
      <c r="H8" s="2"/>
    </row>
    <row r="9" spans="2:10" ht="15" customHeight="1">
      <c r="B9" s="3"/>
      <c r="C9" s="368" t="s">
        <v>5</v>
      </c>
      <c r="D9" s="368"/>
      <c r="E9" s="368"/>
      <c r="F9" s="368"/>
      <c r="G9" s="368"/>
      <c r="H9" s="2"/>
    </row>
    <row r="10" spans="2:10" ht="15" customHeight="1">
      <c r="B10" s="3"/>
      <c r="C10" s="368" t="s">
        <v>6</v>
      </c>
      <c r="D10" s="368"/>
      <c r="E10" s="368"/>
      <c r="F10" s="368"/>
      <c r="G10" s="368"/>
      <c r="H10" s="2"/>
    </row>
    <row r="11" spans="2:10" ht="15" customHeight="1">
      <c r="B11" s="3"/>
      <c r="C11" s="368" t="s">
        <v>7</v>
      </c>
      <c r="D11" s="368"/>
      <c r="E11" s="368"/>
      <c r="F11" s="368"/>
      <c r="G11" s="368"/>
      <c r="H11" s="2"/>
    </row>
    <row r="12" spans="2:10" ht="15" customHeight="1">
      <c r="B12" s="3"/>
      <c r="C12" s="368" t="s">
        <v>8</v>
      </c>
      <c r="D12" s="368"/>
      <c r="E12" s="368"/>
      <c r="F12" s="368"/>
      <c r="G12" s="368"/>
      <c r="H12" s="2"/>
    </row>
    <row r="13" spans="2:10" ht="15" customHeight="1">
      <c r="B13" s="3"/>
      <c r="C13" s="368" t="s">
        <v>9</v>
      </c>
      <c r="D13" s="368"/>
      <c r="E13" s="368"/>
      <c r="F13" s="368"/>
      <c r="G13" s="368"/>
      <c r="H13" s="2"/>
    </row>
    <row r="14" spans="2:10" ht="15" customHeight="1">
      <c r="B14" s="3"/>
      <c r="C14" s="368" t="s">
        <v>10</v>
      </c>
      <c r="D14" s="368"/>
      <c r="E14" s="368"/>
      <c r="F14" s="368"/>
      <c r="G14" s="368"/>
      <c r="H14" s="2"/>
    </row>
    <row r="15" spans="2:10" ht="15" customHeight="1">
      <c r="B15" s="3"/>
      <c r="C15" s="368" t="s">
        <v>11</v>
      </c>
      <c r="D15" s="368"/>
      <c r="E15" s="368"/>
      <c r="F15" s="368"/>
      <c r="G15" s="368"/>
      <c r="H15" s="2"/>
      <c r="J15" s="4"/>
    </row>
    <row r="16" spans="2:10" ht="15" customHeight="1">
      <c r="B16" s="3"/>
      <c r="C16" s="368" t="s">
        <v>12</v>
      </c>
      <c r="D16" s="368"/>
      <c r="E16" s="368"/>
      <c r="F16" s="368"/>
      <c r="G16" s="368"/>
      <c r="H16" s="2"/>
    </row>
    <row r="17" spans="2:12" ht="15" customHeight="1">
      <c r="B17" s="3"/>
      <c r="C17" s="368" t="s">
        <v>13</v>
      </c>
      <c r="D17" s="368"/>
      <c r="E17" s="368"/>
      <c r="F17" s="368"/>
      <c r="G17" s="368"/>
      <c r="H17" s="2"/>
    </row>
    <row r="18" spans="2:12" ht="15" customHeight="1">
      <c r="B18" s="3"/>
      <c r="C18" s="368" t="s">
        <v>14</v>
      </c>
      <c r="D18" s="368"/>
      <c r="E18" s="368"/>
      <c r="F18" s="368"/>
      <c r="G18" s="368"/>
      <c r="H18" s="2"/>
      <c r="J18" s="5"/>
    </row>
    <row r="19" spans="2:12" ht="15" customHeight="1">
      <c r="B19" s="3"/>
      <c r="C19" s="368" t="s">
        <v>15</v>
      </c>
      <c r="D19" s="368"/>
      <c r="E19" s="368"/>
      <c r="F19" s="368"/>
      <c r="G19" s="368"/>
      <c r="H19" s="2"/>
    </row>
    <row r="20" spans="2:12" ht="15" customHeight="1">
      <c r="B20" s="3"/>
      <c r="C20" s="368" t="s">
        <v>16</v>
      </c>
      <c r="D20" s="368"/>
      <c r="E20" s="368"/>
      <c r="F20" s="368"/>
      <c r="G20" s="368"/>
      <c r="H20" s="2"/>
      <c r="J20" s="4"/>
    </row>
    <row r="21" spans="2:12" ht="15" customHeight="1">
      <c r="B21" s="3"/>
      <c r="C21" s="368" t="s">
        <v>17</v>
      </c>
      <c r="D21" s="368"/>
      <c r="E21" s="368"/>
      <c r="F21" s="368"/>
      <c r="G21" s="368"/>
      <c r="H21" s="2"/>
    </row>
    <row r="22" spans="2:12" ht="15" customHeight="1">
      <c r="B22" s="3"/>
      <c r="C22" s="368" t="s">
        <v>18</v>
      </c>
      <c r="D22" s="368"/>
      <c r="E22" s="368"/>
      <c r="F22" s="368"/>
      <c r="G22" s="368"/>
      <c r="H22" s="2"/>
    </row>
    <row r="23" spans="2:12" ht="15" customHeight="1">
      <c r="B23" s="3"/>
      <c r="C23" s="368" t="s">
        <v>19</v>
      </c>
      <c r="D23" s="368"/>
      <c r="E23" s="368"/>
      <c r="F23" s="368"/>
      <c r="G23" s="368"/>
      <c r="H23" s="2"/>
    </row>
    <row r="24" spans="2:12" ht="15" customHeight="1">
      <c r="B24" s="3"/>
      <c r="C24" s="368" t="s">
        <v>20</v>
      </c>
      <c r="D24" s="368"/>
      <c r="E24" s="368"/>
      <c r="F24" s="368"/>
      <c r="G24" s="368"/>
      <c r="H24" s="2"/>
    </row>
    <row r="25" spans="2:12" ht="15" customHeight="1">
      <c r="B25" s="3"/>
      <c r="C25" s="368" t="s">
        <v>21</v>
      </c>
      <c r="D25" s="368"/>
      <c r="E25" s="368"/>
      <c r="F25" s="368"/>
      <c r="G25" s="368"/>
      <c r="H25" s="2"/>
      <c r="L25" s="4"/>
    </row>
    <row r="26" spans="2:12" ht="15" customHeight="1">
      <c r="B26" s="3"/>
      <c r="C26" s="368" t="s">
        <v>22</v>
      </c>
      <c r="D26" s="368"/>
      <c r="E26" s="368"/>
      <c r="F26" s="368"/>
      <c r="G26" s="368"/>
      <c r="H26" s="2"/>
    </row>
    <row r="27" spans="2:12" ht="15" customHeight="1">
      <c r="B27" s="3"/>
      <c r="C27" s="368" t="s">
        <v>23</v>
      </c>
      <c r="D27" s="368"/>
      <c r="E27" s="368"/>
      <c r="F27" s="368"/>
      <c r="G27" s="368"/>
      <c r="H27" s="2"/>
      <c r="L27" s="4"/>
    </row>
    <row r="28" spans="2:12" ht="15" customHeight="1">
      <c r="B28" s="3"/>
      <c r="C28" s="368" t="s">
        <v>24</v>
      </c>
      <c r="D28" s="368"/>
      <c r="E28" s="368"/>
      <c r="F28" s="368"/>
      <c r="G28" s="368"/>
      <c r="H28" s="2"/>
    </row>
    <row r="29" spans="2:12" ht="15" customHeight="1">
      <c r="B29" s="3"/>
      <c r="C29" s="368" t="s">
        <v>25</v>
      </c>
      <c r="D29" s="368"/>
      <c r="E29" s="368"/>
      <c r="F29" s="368"/>
      <c r="G29" s="368"/>
      <c r="H29" s="2"/>
    </row>
    <row r="30" spans="2:12" ht="15" customHeight="1">
      <c r="B30" s="3"/>
      <c r="C30" s="368" t="s">
        <v>26</v>
      </c>
      <c r="D30" s="368"/>
      <c r="E30" s="368"/>
      <c r="F30" s="368"/>
      <c r="G30" s="368"/>
      <c r="H30" s="2"/>
    </row>
    <row r="31" spans="2:12" ht="15" customHeight="1">
      <c r="B31" s="3"/>
      <c r="C31" s="368" t="s">
        <v>27</v>
      </c>
      <c r="D31" s="368"/>
      <c r="E31" s="368"/>
      <c r="F31" s="368"/>
      <c r="G31" s="368"/>
      <c r="H31" s="2"/>
      <c r="L31" s="4"/>
    </row>
    <row r="32" spans="2:12" ht="15" customHeight="1">
      <c r="B32" s="3"/>
      <c r="C32" s="368" t="s">
        <v>28</v>
      </c>
      <c r="D32" s="368"/>
      <c r="E32" s="368"/>
      <c r="F32" s="368"/>
      <c r="G32" s="368"/>
      <c r="H32" s="2"/>
    </row>
    <row r="33" spans="2:13" ht="15" customHeight="1">
      <c r="B33" s="3"/>
      <c r="C33" s="368" t="s">
        <v>29</v>
      </c>
      <c r="D33" s="368"/>
      <c r="E33" s="368"/>
      <c r="F33" s="368"/>
      <c r="G33" s="368"/>
      <c r="H33" s="2"/>
      <c r="L33" s="4"/>
    </row>
    <row r="34" spans="2:13" ht="15" customHeight="1">
      <c r="B34" s="3"/>
      <c r="C34" s="368" t="s">
        <v>30</v>
      </c>
      <c r="D34" s="368"/>
      <c r="E34" s="368"/>
      <c r="F34" s="368"/>
      <c r="G34" s="368"/>
      <c r="H34" s="2"/>
    </row>
    <row r="35" spans="2:13" ht="15" customHeight="1">
      <c r="B35" s="3"/>
      <c r="C35" s="368" t="s">
        <v>31</v>
      </c>
      <c r="D35" s="368"/>
      <c r="E35" s="368"/>
      <c r="F35" s="368"/>
      <c r="G35" s="368"/>
      <c r="H35" s="2"/>
      <c r="M35" s="4"/>
    </row>
    <row r="36" spans="2:13" ht="15" customHeight="1">
      <c r="B36" s="3"/>
      <c r="C36" s="368" t="s">
        <v>32</v>
      </c>
      <c r="D36" s="368"/>
      <c r="E36" s="368"/>
      <c r="F36" s="368"/>
      <c r="G36" s="368"/>
      <c r="H36" s="2"/>
    </row>
    <row r="37" spans="2:13" ht="15" customHeight="1">
      <c r="B37" s="3"/>
      <c r="C37" s="368" t="s">
        <v>33</v>
      </c>
      <c r="D37" s="368"/>
      <c r="E37" s="368"/>
      <c r="F37" s="368"/>
      <c r="G37" s="368"/>
      <c r="H37" s="2"/>
    </row>
    <row r="38" spans="2:13" ht="15" customHeight="1">
      <c r="B38" s="3"/>
      <c r="C38" s="368" t="s">
        <v>34</v>
      </c>
      <c r="D38" s="368"/>
      <c r="E38" s="368"/>
      <c r="F38" s="368"/>
      <c r="G38" s="368"/>
      <c r="H38" s="2"/>
    </row>
    <row r="39" spans="2:13" ht="15" customHeight="1">
      <c r="B39" s="3"/>
      <c r="C39" s="369" t="s">
        <v>35</v>
      </c>
      <c r="D39" s="369"/>
      <c r="E39" s="369"/>
      <c r="F39" s="369"/>
      <c r="G39" s="369"/>
      <c r="H39" s="2"/>
    </row>
    <row r="40" spans="2:13" ht="15" customHeight="1">
      <c r="B40" s="3"/>
      <c r="C40" s="368" t="s">
        <v>36</v>
      </c>
      <c r="D40" s="368"/>
      <c r="E40" s="368"/>
      <c r="F40" s="368"/>
      <c r="G40" s="368"/>
      <c r="H40" s="2"/>
    </row>
    <row r="41" spans="2:13" ht="15" customHeight="1">
      <c r="B41" s="3"/>
      <c r="C41" s="368" t="s">
        <v>37</v>
      </c>
      <c r="D41" s="368"/>
      <c r="E41" s="368"/>
      <c r="F41" s="368"/>
      <c r="G41" s="368"/>
      <c r="H41" s="2"/>
    </row>
    <row r="42" spans="2:13" ht="15" customHeight="1">
      <c r="B42" s="3"/>
      <c r="C42" s="368" t="s">
        <v>38</v>
      </c>
      <c r="D42" s="368"/>
      <c r="E42" s="368"/>
      <c r="F42" s="368"/>
      <c r="G42" s="368"/>
      <c r="H42" s="2"/>
    </row>
    <row r="43" spans="2:13" ht="15" customHeight="1">
      <c r="B43" s="3"/>
      <c r="C43" s="368" t="s">
        <v>39</v>
      </c>
      <c r="D43" s="368"/>
      <c r="E43" s="368"/>
      <c r="F43" s="368"/>
      <c r="G43" s="368"/>
      <c r="H43" s="2"/>
    </row>
    <row r="44" spans="2:13" ht="15" customHeight="1">
      <c r="B44" s="3"/>
      <c r="C44" s="368" t="s">
        <v>40</v>
      </c>
      <c r="D44" s="368"/>
      <c r="E44" s="368"/>
      <c r="F44" s="368"/>
      <c r="G44" s="368"/>
      <c r="H44" s="2"/>
    </row>
    <row r="45" spans="2:13" ht="15" customHeight="1">
      <c r="B45" s="3"/>
      <c r="C45" s="368" t="s">
        <v>41</v>
      </c>
      <c r="D45" s="368"/>
      <c r="E45" s="368"/>
      <c r="F45" s="368"/>
      <c r="G45" s="368"/>
      <c r="H45" s="2"/>
    </row>
    <row r="46" spans="2:13" ht="15" customHeight="1">
      <c r="B46" s="3"/>
      <c r="C46" s="368" t="s">
        <v>42</v>
      </c>
      <c r="D46" s="368"/>
      <c r="E46" s="368"/>
      <c r="F46" s="368"/>
      <c r="G46" s="368"/>
      <c r="H46" s="2"/>
    </row>
    <row r="47" spans="2:13" ht="15" customHeight="1">
      <c r="B47" s="3"/>
      <c r="C47" s="368" t="s">
        <v>43</v>
      </c>
      <c r="D47" s="368"/>
      <c r="E47" s="368"/>
      <c r="F47" s="368"/>
      <c r="G47" s="368"/>
      <c r="H47" s="2"/>
    </row>
    <row r="48" spans="2:13" ht="15" customHeight="1">
      <c r="B48" s="3"/>
      <c r="C48" s="368" t="s">
        <v>44</v>
      </c>
      <c r="D48" s="368"/>
      <c r="E48" s="368"/>
      <c r="F48" s="368"/>
      <c r="G48" s="368"/>
      <c r="H48" s="2"/>
    </row>
    <row r="49" spans="2:8">
      <c r="B49" s="3"/>
      <c r="C49" s="368" t="s">
        <v>45</v>
      </c>
      <c r="D49" s="368"/>
      <c r="E49" s="368"/>
      <c r="F49" s="368"/>
      <c r="G49" s="368"/>
      <c r="H49" s="2"/>
    </row>
    <row r="50" spans="2:8">
      <c r="B50" s="3"/>
      <c r="C50" s="368" t="s">
        <v>46</v>
      </c>
      <c r="D50" s="368"/>
      <c r="E50" s="368"/>
      <c r="F50" s="368"/>
      <c r="G50" s="368"/>
      <c r="H50" s="2"/>
    </row>
    <row r="51" spans="2:8">
      <c r="B51" s="3"/>
      <c r="C51" s="368" t="s">
        <v>47</v>
      </c>
      <c r="D51" s="368"/>
      <c r="E51" s="368"/>
      <c r="F51" s="368"/>
      <c r="G51" s="368"/>
      <c r="H51" s="2"/>
    </row>
    <row r="52" spans="2:8">
      <c r="B52" s="3"/>
      <c r="C52" s="368" t="s">
        <v>48</v>
      </c>
      <c r="D52" s="368"/>
      <c r="E52" s="368"/>
      <c r="F52" s="368"/>
      <c r="G52" s="368"/>
      <c r="H52" s="2"/>
    </row>
    <row r="53" spans="2:8">
      <c r="B53" s="3"/>
      <c r="C53" s="368" t="s">
        <v>49</v>
      </c>
      <c r="D53" s="368"/>
      <c r="E53" s="368"/>
      <c r="F53" s="368"/>
      <c r="G53" s="368"/>
      <c r="H53" s="2"/>
    </row>
    <row r="54" spans="2:8">
      <c r="C54" s="2"/>
      <c r="D54" s="2"/>
      <c r="E54" s="2"/>
      <c r="F54" s="2"/>
      <c r="G54" s="2"/>
      <c r="H54" s="2"/>
    </row>
    <row r="55" spans="2:8">
      <c r="C55" s="2"/>
      <c r="D55" s="2"/>
      <c r="E55" s="2"/>
      <c r="F55" s="2"/>
      <c r="G55" s="2"/>
      <c r="H55" s="2"/>
    </row>
    <row r="57" spans="2:8">
      <c r="H57" s="5"/>
    </row>
  </sheetData>
  <mergeCells count="50">
    <mergeCell ref="C9:G9"/>
    <mergeCell ref="C4:G4"/>
    <mergeCell ref="C5:G5"/>
    <mergeCell ref="C6:G6"/>
    <mergeCell ref="C7:G7"/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31:G31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43:G43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50:G50"/>
    <mergeCell ref="C51:G51"/>
    <mergeCell ref="C52:G52"/>
    <mergeCell ref="C53:G53"/>
    <mergeCell ref="C44:G44"/>
    <mergeCell ref="C45:G45"/>
    <mergeCell ref="C46:G46"/>
    <mergeCell ref="C47:G47"/>
    <mergeCell ref="C48:G48"/>
    <mergeCell ref="C49:G49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display="GRUPO VACACIONAL"/>
    <hyperlink ref="C13:G13" location="GASTO!A1" tooltip="GASTO EN ORIGEN Y DESTINO" display="GASTO EN ORIGEN Y DESTINO"/>
    <hyperlink ref="C14:G14" location="'Gasto partidas'!A1" tooltip="GASTO EN DESTINO SEGÚN CONCEPTOS" display="GASTO EN DESTINO SEGÚN CONCEPTOS"/>
    <hyperlink ref="C16:G16" location="'Evolución gasto (nacionalidad) '!A1" tooltip="GASTO SEGÚN MERCADOS" display="GASTO SEGÚN MERCADOS"/>
    <hyperlink ref="C19:G19" location="fidelidad!A1" display="NIVEL DE FIDELIDAD POR MERCADOS"/>
    <hyperlink ref="C21:G21" location="'Zonas de aloja Total y País '!A1" tooltip="ZONA DE ALOJAMIENTO" display="ZONA DE ALOJAMIENTO"/>
    <hyperlink ref="C23:G23" location="'Tipo de alojamiento'!A1" display="TIPO DE ALOJAMIENTO"/>
    <hyperlink ref="C25:G25" location="'fórmde contratación(new version'!A1" tooltip="FORMULA DE CONTRATACIÓN DEL VUELO Y EL ALOJAMIENTO" display="FORMULA DE CONTRATACIÓN DEL VUELO Y EL ALOJAMIENTO"/>
    <hyperlink ref="C29:G29" location="'Uso de internet'!A1" tooltip="USO INTERNET" display="USO INTERNET"/>
    <hyperlink ref="C31:G31" location="'Actividades realizadas '!A1" tooltip="ACTIVIDADES REALIZADAS" display="ACTIVIDADES REALIZADAS"/>
    <hyperlink ref="C33:G33" location="'Excursiones realizadas'!A1" tooltip="EXCURSIONES REALIZADAS" display="EXCURSIONES REALIZADAS"/>
    <hyperlink ref="C35:G35" location="'Motivación NUEVA'!A1" tooltip="MOTIVOS ELECCIÓN TENERIFE" display="MOTIVOS ELECCIÓN TENERIFE"/>
    <hyperlink ref="C36:G36" location="'Índice satisfacción agrupad '!A1" tooltip="SATISFACCIÓN" display="SATISFACCIÓN"/>
    <hyperlink ref="C37:G37" location="satisfacción!A1" tooltip="SATISFACCIÓN DETALLADA" display="SATISFACCIÓN DETALLADA"/>
    <hyperlink ref="C17:G17" location="'Gasto y estimación de ingresos '!A1" tooltip="GASTO Y ESTIMACIÓN DE INGRESOS" display="GASTO Y ESTIMACIÓN DE INGRESOS"/>
    <hyperlink ref="C27:G27" location="'Servi contrata origen '!A1" tooltip="SERVICIOS CONTRATADOS EN ORIGEN" display="SERVICIOS CONTRATADOS EN ORIGEN"/>
    <hyperlink ref="C40:G40" location="'EDAD GRAFICA 1 '!A1" tooltip="GRÁFICA DE LOS GRUPOS DE EDAD (1)" display="GRÁFICA DE LOS GRUPOS DE EDAD (1)"/>
    <hyperlink ref="C41:G41" location="'EDAD GRAFICA 2 '!A1" tooltip="GRÁFICA DE LOS GRUPOS DE EDAD (2)" display="GRÁFICA DE LOS GRUPOS DE EDAD (2)"/>
    <hyperlink ref="C43:G43" location="'GRAFICO RENTA X NACIONAL'!A1" tooltip="GRÁFICA NIVEL DE RENTA DEL TURISTA POR MERCADOS" display="GRÁFICA NIVEL DE RENTA DEL TURISTA POR MERCADOS"/>
    <hyperlink ref="C44:G44" location="'GRAFICA Acompañantes'!A1" tooltip="GRÁFICA GRUPO VACACIONAL" display="GRÁFICA GRUPO VACACIONAL"/>
    <hyperlink ref="C45:G45" location="'GRAFICA GASTO'!A1" tooltip="GRÁFICA GASTO EN ORIGEN Y DESTINO" display="GRÁFICA GASTO EN ORIGEN Y DESTINO"/>
    <hyperlink ref="C46:G46" location="'GRAFICA GASTO PARTIDA'!A1" tooltip="GRÁFICA GASTO EN DESTINO SEGÚN PARTIDAS" display="GRÁFICA GASTO EN DESTINO SEGÚN PARTIDAS"/>
    <hyperlink ref="C47:G47" location="'GRAFICA FIDELIDAD'!A1" tooltip="GRÁFICA FIDELIDAD POR MERCADOS" display="GRÁFICA FIDELIDAD POR MERCADOS"/>
    <hyperlink ref="C48:G48" location="'GRAFICA ZONAS ALOJA PAIS'!A1" tooltip="GRÁFICA ZONA DE ALOJAMIENTO" display="GRÁFICA ZONA DE ALOJAMIENTO"/>
    <hyperlink ref="C50:G50" location="'gráfica tipo alojamiento'!A1" tooltip="GRÁFICA TIPO DE ALOJAMIENTO" display="GRÁFICA TIPO DE ALOJAMIENTO"/>
    <hyperlink ref="C52:G52" location="'gráfica motivación'!A1" tooltip="GRÁFICA MOTIVOS ELECCIÓN TENERIFE" display="GRÁFICA MOTIVOS ELECCIÓN TENERIFE"/>
    <hyperlink ref="C53:G53" location="'grafica indice de satisfacción'!A1" tooltip="GRÁFICA SATISFACCIÓN" display="GRÁFICA SATISFACCIÓN"/>
    <hyperlink ref="C26:G26" location="'fórmula de contratación por mer'!A1" tooltip="FORMULA DE CONTRATACIÓN DEL VUELO Y EL ALOJAMIENTO" display="FORMULA DE CONTRATACIÓN POR MERCADOS"/>
    <hyperlink ref="C9:G9" location="'edad por mercados'!A1" tooltip="EDAD MEDIA DE LOS TURISTAS POR MERCADOS" display="EDAD MEDIA DE LOS TURISTAS POR MERCADOS"/>
    <hyperlink ref="C42:G42" location="'GRAFICA EDAD POR MERCADOS'!A1" tooltip="GRÁFICA DE LOS GRUPOS DE EDAD (2)" display="GRÁFICA EDAD MEDIA DE LOS TURISTAS POR MERCADOS"/>
    <hyperlink ref="C22:G22" location="'estancia media nacionalidades'!A1" tooltip="ESTANCIA MEDIA POR MERCADOS" display="ESTANCIA MEDIA POR MERCADOS"/>
    <hyperlink ref="C49:G49" location="'GRAFICA estancia media nac'!A1" display="GRÁFICA ESTANCIA MEDIA POR MERCADOS"/>
    <hyperlink ref="C28:G28" location="'escala nacionalidad'!A1" tooltip="SERVICIOS CONTRATADOS EN ORIGEN" display="TURISTAS QUE REALIZAN ESCALA EN SU VIAJE POR MERCADOS"/>
    <hyperlink ref="C51:G51" location="'GRAFICA ESCALA nac'!A1" tooltip="GRÁFICA TIPO DE ALOJAMIENTO" display="GRÁFICA REALIZACIÓN DE ESCALA EN EL VIAJE POR MERCADOS"/>
    <hyperlink ref="C30:G30" location="'internet nacionalidad'!A1" tooltip="USO INTERNET" display="USO INTERNET POR MERCADOS"/>
    <hyperlink ref="C32:G32" location="'actividades nacionalidad'!A1" tooltip="ACTIVIDADES REALIZADAS" display="ACTIVIDADES REALIZADAS POR MERCADOS"/>
    <hyperlink ref="C34:G34" location="'excursiones nacionalidad'!A1" tooltip="EXCURSIONES REALIZADAS" display="EXCURSIONES REALIZADAS POR MERCADOS"/>
    <hyperlink ref="C24" location="'uso coche '!A1" display="USO DE COCHE "/>
    <hyperlink ref="C38" location="'aspectos negativos'!A1" display="ASPECTOS NEGATIVOS DEL VIAJE"/>
    <hyperlink ref="C20:G20" location="fidelidad!B36" display="NIVEL DE FIDELIDAD POR MERCADOS (Últimos 5 años)"/>
    <hyperlink ref="C15" location="'Gasto partidas QUIENES GASTAN'!A1" display="GASTO MEDIO EN DESTINO SEGÚN CONCEPTOS DE QUIÉNES GASTAN"/>
    <hyperlink ref="C18" location="'Gasto Actividad'!A1" display="GASTO PERSONA SEGÚN ACTIVIDADES REALIZADAS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E5:H37"/>
  <sheetViews>
    <sheetView showGridLines="0" zoomScaleNormal="100" workbookViewId="0"/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14"/>
      <c r="F26" s="14"/>
      <c r="G26" s="14"/>
    </row>
    <row r="27" spans="5:7">
      <c r="E27" s="14"/>
      <c r="F27" s="14"/>
      <c r="G27" s="14"/>
    </row>
    <row r="28" spans="5:7">
      <c r="E28" s="14"/>
      <c r="F28" s="14"/>
      <c r="G28" s="14"/>
    </row>
    <row r="29" spans="5:7">
      <c r="E29" s="14"/>
      <c r="F29" s="14"/>
      <c r="G29" s="14"/>
    </row>
    <row r="30" spans="5:7">
      <c r="E30" s="14"/>
      <c r="F30" s="14"/>
      <c r="G30" s="14"/>
    </row>
    <row r="31" spans="5:7">
      <c r="E31" s="14"/>
      <c r="F31" s="14"/>
      <c r="G31" s="14"/>
    </row>
    <row r="32" spans="5:7">
      <c r="E32" s="14"/>
      <c r="F32" s="14"/>
      <c r="G32" s="14"/>
    </row>
    <row r="33" spans="5:8">
      <c r="E33" s="14"/>
      <c r="F33" s="14"/>
      <c r="G33" s="14"/>
    </row>
    <row r="34" spans="5:8">
      <c r="E34" s="14"/>
      <c r="F34" s="14"/>
      <c r="H34" s="375" t="s">
        <v>67</v>
      </c>
    </row>
    <row r="35" spans="5:8">
      <c r="E35" s="14"/>
      <c r="F35" s="14"/>
      <c r="H35" s="375"/>
    </row>
    <row r="36" spans="5:8">
      <c r="E36" s="14"/>
      <c r="F36" s="14"/>
      <c r="G36" s="14"/>
    </row>
    <row r="37" spans="5:8">
      <c r="E37" s="14"/>
      <c r="F37" s="14"/>
      <c r="G37" s="14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F27"/>
  <sheetViews>
    <sheetView showGridLines="0" zoomScaleNormal="100" workbookViewId="0"/>
  </sheetViews>
  <sheetFormatPr baseColWidth="10" defaultRowHeight="12.75"/>
  <cols>
    <col min="3" max="3" width="16.5703125" customWidth="1"/>
    <col min="4" max="10" width="9.7109375" customWidth="1"/>
    <col min="11" max="11" width="10.140625" hidden="1" customWidth="1"/>
    <col min="12" max="13" width="10.5703125" hidden="1" customWidth="1"/>
    <col min="14" max="15" width="12.7109375" hidden="1" customWidth="1"/>
    <col min="16" max="16" width="11.42578125" customWidth="1"/>
    <col min="17" max="17" width="15" customWidth="1"/>
    <col min="18" max="18" width="13.7109375" bestFit="1" customWidth="1"/>
    <col min="19" max="19" width="11.42578125" customWidth="1"/>
    <col min="20" max="20" width="18.28515625" bestFit="1" customWidth="1"/>
    <col min="21" max="23" width="11.42578125" hidden="1" customWidth="1"/>
    <col min="24" max="25" width="13.85546875" hidden="1" customWidth="1"/>
    <col min="26" max="26" width="16.42578125" hidden="1" customWidth="1"/>
    <col min="27" max="27" width="73.42578125" bestFit="1" customWidth="1"/>
    <col min="28" max="28" width="47.5703125" bestFit="1" customWidth="1"/>
    <col min="29" max="29" width="34.5703125" bestFit="1" customWidth="1"/>
    <col min="30" max="30" width="76.28515625" bestFit="1" customWidth="1"/>
    <col min="31" max="31" width="48" bestFit="1" customWidth="1"/>
    <col min="32" max="32" width="34.42578125" bestFit="1" customWidth="1"/>
  </cols>
  <sheetData>
    <row r="1" spans="3:32" ht="39.75" customHeight="1"/>
    <row r="2" spans="3:32" ht="39.75" customHeight="1"/>
    <row r="3" spans="3:32" ht="36" customHeight="1">
      <c r="C3" s="374" t="s">
        <v>143</v>
      </c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101"/>
      <c r="AB3" s="101"/>
      <c r="AC3" s="101"/>
      <c r="AD3" s="101"/>
      <c r="AE3" s="101"/>
      <c r="AF3" s="101"/>
    </row>
    <row r="4" spans="3:32" ht="15" customHeight="1">
      <c r="C4" s="383" t="s">
        <v>144</v>
      </c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101"/>
      <c r="AB4" s="101"/>
      <c r="AC4" s="101"/>
      <c r="AD4" s="101"/>
      <c r="AE4" s="101"/>
      <c r="AF4" s="101"/>
    </row>
    <row r="5" spans="3:32" ht="15" customHeight="1">
      <c r="C5" s="102"/>
      <c r="D5" s="103">
        <v>2007</v>
      </c>
      <c r="E5" s="103">
        <v>2008</v>
      </c>
      <c r="F5" s="103">
        <v>2009</v>
      </c>
      <c r="G5" s="103">
        <v>2010</v>
      </c>
      <c r="H5" s="94" t="s">
        <v>487</v>
      </c>
      <c r="I5" s="94" t="s">
        <v>488</v>
      </c>
      <c r="J5" s="94" t="s">
        <v>328</v>
      </c>
      <c r="K5" s="103" t="s">
        <v>149</v>
      </c>
      <c r="L5" s="103" t="s">
        <v>150</v>
      </c>
      <c r="M5" s="103" t="s">
        <v>111</v>
      </c>
      <c r="N5" s="94" t="s">
        <v>96</v>
      </c>
      <c r="O5" s="94" t="s">
        <v>132</v>
      </c>
      <c r="P5" s="103" t="s">
        <v>163</v>
      </c>
      <c r="Q5" s="103" t="s">
        <v>154</v>
      </c>
      <c r="R5" s="103" t="s">
        <v>112</v>
      </c>
      <c r="S5" s="94" t="s">
        <v>276</v>
      </c>
      <c r="T5" s="94" t="s">
        <v>172</v>
      </c>
      <c r="U5" s="7" t="s">
        <v>235</v>
      </c>
      <c r="V5" s="7" t="s">
        <v>236</v>
      </c>
      <c r="W5" s="7" t="s">
        <v>277</v>
      </c>
      <c r="X5" s="103" t="s">
        <v>51</v>
      </c>
      <c r="Y5" s="103" t="s">
        <v>52</v>
      </c>
      <c r="Z5" s="94" t="s">
        <v>110</v>
      </c>
    </row>
    <row r="6" spans="3:32" ht="15" customHeight="1">
      <c r="C6" s="104" t="s">
        <v>145</v>
      </c>
      <c r="D6" s="105">
        <v>637.36725732437696</v>
      </c>
      <c r="E6" s="105">
        <v>643.17659762201754</v>
      </c>
      <c r="F6" s="105">
        <v>630.41157436711387</v>
      </c>
      <c r="G6" s="105">
        <v>653.13452385656899</v>
      </c>
      <c r="H6" s="11">
        <f t="shared" ref="H6:J8" si="0">E6/D6-1</f>
        <v>9.1145885372709845E-3</v>
      </c>
      <c r="I6" s="11">
        <f t="shared" si="0"/>
        <v>-1.9846840357841233E-2</v>
      </c>
      <c r="J6" s="11">
        <f>G6/F6-1</f>
        <v>3.6044626103616917E-2</v>
      </c>
      <c r="K6" s="105">
        <v>647.18687516245416</v>
      </c>
      <c r="L6" s="105">
        <v>646.39274393605513</v>
      </c>
      <c r="M6" s="105">
        <v>684.15899066727604</v>
      </c>
      <c r="N6" s="11">
        <f t="shared" ref="N6:O8" si="1">L6/K6-1</f>
        <v>-1.2270508826367488E-3</v>
      </c>
      <c r="O6" s="11">
        <f t="shared" si="1"/>
        <v>5.8426161316806224E-2</v>
      </c>
      <c r="P6" s="105">
        <v>619.50112204586367</v>
      </c>
      <c r="Q6" s="105">
        <v>632.96484255954954</v>
      </c>
      <c r="R6" s="105">
        <v>656.28682783327611</v>
      </c>
      <c r="S6" s="11">
        <f t="shared" ref="S6:T8" si="2">Q6/P6-1</f>
        <v>2.1733165662755738E-2</v>
      </c>
      <c r="T6" s="11">
        <f t="shared" si="2"/>
        <v>3.6845625073611332E-2</v>
      </c>
      <c r="U6" s="105">
        <v>626.5962040470049</v>
      </c>
      <c r="V6" s="105">
        <v>643.49693516063758</v>
      </c>
      <c r="W6" s="11">
        <f>V6/U6-1</f>
        <v>2.697228455020273E-2</v>
      </c>
      <c r="X6" s="105">
        <v>666.65319334545507</v>
      </c>
      <c r="Y6" s="105">
        <v>699.9908758294398</v>
      </c>
      <c r="Z6" s="11">
        <f>Y6/X6-1</f>
        <v>5.0007534377337626E-2</v>
      </c>
    </row>
    <row r="7" spans="3:32" ht="15" customHeight="1">
      <c r="C7" s="104" t="s">
        <v>146</v>
      </c>
      <c r="D7" s="105">
        <v>388.14461438331301</v>
      </c>
      <c r="E7" s="105">
        <v>376.69051645709465</v>
      </c>
      <c r="F7" s="105">
        <v>357.95475030382158</v>
      </c>
      <c r="G7" s="105">
        <v>359.88552289794779</v>
      </c>
      <c r="H7" s="11">
        <f t="shared" si="0"/>
        <v>-2.9509872098616441E-2</v>
      </c>
      <c r="I7" s="11">
        <f t="shared" si="0"/>
        <v>-4.9737822787495278E-2</v>
      </c>
      <c r="J7" s="11">
        <f t="shared" si="0"/>
        <v>5.3939013031323313E-3</v>
      </c>
      <c r="K7" s="105">
        <v>368.6297500970349</v>
      </c>
      <c r="L7" s="105">
        <v>359.32228728728228</v>
      </c>
      <c r="M7" s="105">
        <v>353.18276070955295</v>
      </c>
      <c r="N7" s="11">
        <f t="shared" si="1"/>
        <v>-2.5248810784540887E-2</v>
      </c>
      <c r="O7" s="11">
        <f t="shared" si="1"/>
        <v>-1.7086406256845099E-2</v>
      </c>
      <c r="P7" s="105">
        <v>353.32309931673603</v>
      </c>
      <c r="Q7" s="105">
        <v>358.57791727140909</v>
      </c>
      <c r="R7" s="105">
        <v>346.31800822491448</v>
      </c>
      <c r="S7" s="11">
        <f t="shared" si="2"/>
        <v>1.487255705849666E-2</v>
      </c>
      <c r="T7" s="11">
        <f t="shared" si="2"/>
        <v>-3.4190362696582488E-2</v>
      </c>
      <c r="U7" s="105">
        <v>358.49496500043227</v>
      </c>
      <c r="V7" s="105">
        <v>360.7571754844401</v>
      </c>
      <c r="W7" s="11">
        <f>V7/U7-1</f>
        <v>6.3102991809245168E-3</v>
      </c>
      <c r="X7" s="105">
        <v>361.16874285410671</v>
      </c>
      <c r="Y7" s="105">
        <v>344.83763827607117</v>
      </c>
      <c r="Z7" s="11">
        <f>Y7/X7-1</f>
        <v>-4.5217380798183937E-2</v>
      </c>
    </row>
    <row r="8" spans="3:32" ht="15" customHeight="1">
      <c r="C8" s="106" t="s">
        <v>147</v>
      </c>
      <c r="D8" s="64">
        <v>1022.40866834669</v>
      </c>
      <c r="E8" s="64">
        <v>1015.4233629359832</v>
      </c>
      <c r="F8" s="64">
        <v>981.43492695952568</v>
      </c>
      <c r="G8" s="64">
        <v>1008.5442716873425</v>
      </c>
      <c r="H8" s="107">
        <f t="shared" si="0"/>
        <v>-6.832204799283037E-3</v>
      </c>
      <c r="I8" s="107">
        <f t="shared" si="0"/>
        <v>-3.3472182359664981E-2</v>
      </c>
      <c r="J8" s="107">
        <f t="shared" si="0"/>
        <v>2.7622151997179545E-2</v>
      </c>
      <c r="K8" s="64">
        <v>1007.8348844987788</v>
      </c>
      <c r="L8" s="64">
        <v>1002.0021595435492</v>
      </c>
      <c r="M8" s="64">
        <v>1036.0317672968235</v>
      </c>
      <c r="N8" s="107">
        <f t="shared" si="1"/>
        <v>-5.7873814897074771E-3</v>
      </c>
      <c r="O8" s="107">
        <f t="shared" si="1"/>
        <v>3.3961611189317287E-2</v>
      </c>
      <c r="P8" s="64">
        <v>967.75393097034998</v>
      </c>
      <c r="Q8" s="64">
        <v>987.16373808587389</v>
      </c>
      <c r="R8" s="64">
        <v>999.24148487516277</v>
      </c>
      <c r="S8" s="107">
        <f t="shared" si="2"/>
        <v>2.0056552078338896E-2</v>
      </c>
      <c r="T8" s="107">
        <f t="shared" si="2"/>
        <v>1.2234795833067968E-2</v>
      </c>
      <c r="U8" s="108">
        <v>977.70431111001619</v>
      </c>
      <c r="V8" s="108">
        <v>999.03006041630942</v>
      </c>
      <c r="W8" s="109">
        <f>V8/U8-1</f>
        <v>2.1812064306110601E-2</v>
      </c>
      <c r="X8" s="64">
        <v>1025.7656335658112</v>
      </c>
      <c r="Y8" s="64">
        <v>1045.5741381783844</v>
      </c>
      <c r="Z8" s="107">
        <f>Y8/X8-1</f>
        <v>1.9310945857792028E-2</v>
      </c>
    </row>
    <row r="9" spans="3:32" ht="15" customHeight="1">
      <c r="C9" s="383" t="s">
        <v>148</v>
      </c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</row>
    <row r="10" spans="3:32" ht="15" customHeight="1">
      <c r="C10" s="102"/>
      <c r="D10" s="103">
        <v>2007</v>
      </c>
      <c r="E10" s="103">
        <v>2008</v>
      </c>
      <c r="F10" s="103">
        <v>2009</v>
      </c>
      <c r="G10" s="103">
        <v>2010</v>
      </c>
      <c r="H10" s="94" t="s">
        <v>487</v>
      </c>
      <c r="I10" s="94" t="s">
        <v>488</v>
      </c>
      <c r="J10" s="94" t="s">
        <v>328</v>
      </c>
      <c r="K10" s="103" t="s">
        <v>149</v>
      </c>
      <c r="L10" s="103" t="s">
        <v>150</v>
      </c>
      <c r="M10" s="103" t="s">
        <v>111</v>
      </c>
      <c r="N10" s="7" t="s">
        <v>96</v>
      </c>
      <c r="O10" s="7" t="s">
        <v>151</v>
      </c>
      <c r="P10" s="103" t="s">
        <v>163</v>
      </c>
      <c r="Q10" s="103" t="s">
        <v>154</v>
      </c>
      <c r="R10" s="103" t="s">
        <v>112</v>
      </c>
      <c r="S10" s="94" t="s">
        <v>276</v>
      </c>
      <c r="T10" s="94" t="s">
        <v>172</v>
      </c>
      <c r="U10" s="7" t="s">
        <v>235</v>
      </c>
      <c r="V10" s="7" t="s">
        <v>236</v>
      </c>
      <c r="W10" s="7" t="s">
        <v>277</v>
      </c>
      <c r="X10" s="103" t="s">
        <v>51</v>
      </c>
      <c r="Y10" s="103" t="s">
        <v>52</v>
      </c>
      <c r="Z10" s="94" t="s">
        <v>110</v>
      </c>
    </row>
    <row r="11" spans="3:32" ht="15" customHeight="1">
      <c r="C11" s="104" t="s">
        <v>145</v>
      </c>
      <c r="D11" s="105">
        <v>66.468318345722494</v>
      </c>
      <c r="E11" s="105">
        <v>68.307611983919543</v>
      </c>
      <c r="F11" s="105">
        <v>65.273888009829918</v>
      </c>
      <c r="G11" s="105">
        <v>67.447191395233872</v>
      </c>
      <c r="H11" s="11">
        <f t="shared" ref="H11:J13" si="3">E11/D11-1</f>
        <v>2.7671734203208009E-2</v>
      </c>
      <c r="I11" s="11">
        <f t="shared" si="3"/>
        <v>-4.441267797216808E-2</v>
      </c>
      <c r="J11" s="11">
        <f t="shared" si="3"/>
        <v>3.3295142233241259E-2</v>
      </c>
      <c r="K11" s="105">
        <v>65.09941098375333</v>
      </c>
      <c r="L11" s="105">
        <v>64.301445686213071</v>
      </c>
      <c r="M11" s="105">
        <v>70.300988364915725</v>
      </c>
      <c r="N11" s="11">
        <f t="shared" ref="N11:O13" si="4">L11/K11-1</f>
        <v>-1.2257642357768828E-2</v>
      </c>
      <c r="O11" s="11">
        <f t="shared" si="4"/>
        <v>9.3303387111699498E-2</v>
      </c>
      <c r="P11" s="105">
        <v>62.431329898946792</v>
      </c>
      <c r="Q11" s="105">
        <v>63.178953647546869</v>
      </c>
      <c r="R11" s="105">
        <v>68.838119961508966</v>
      </c>
      <c r="S11" s="11">
        <f t="shared" ref="S11:T13" si="5">Q11/P11-1</f>
        <v>1.1975137319839346E-2</v>
      </c>
      <c r="T11" s="11">
        <f t="shared" si="5"/>
        <v>8.957359986574942E-2</v>
      </c>
      <c r="U11" s="105">
        <v>64.633349515594702</v>
      </c>
      <c r="V11" s="105">
        <v>66.032695993682154</v>
      </c>
      <c r="W11" s="11">
        <f>V11/U11-1</f>
        <v>2.165053317791954E-2</v>
      </c>
      <c r="X11" s="105">
        <v>63.02103893051455</v>
      </c>
      <c r="Y11" s="105">
        <v>69.577986635348395</v>
      </c>
      <c r="Z11" s="11">
        <f>Y11/X11-1</f>
        <v>0.10404378944090986</v>
      </c>
    </row>
    <row r="12" spans="3:32" ht="15" customHeight="1">
      <c r="C12" s="104" t="s">
        <v>146</v>
      </c>
      <c r="D12" s="105">
        <v>40.642639932184302</v>
      </c>
      <c r="E12" s="105">
        <v>40.062917528009486</v>
      </c>
      <c r="F12" s="105">
        <v>37.178670560809259</v>
      </c>
      <c r="G12" s="105">
        <v>37.314044359511058</v>
      </c>
      <c r="H12" s="11">
        <f t="shared" si="3"/>
        <v>-1.4263896369481222E-2</v>
      </c>
      <c r="I12" s="11">
        <f t="shared" si="3"/>
        <v>-7.199293374437199E-2</v>
      </c>
      <c r="J12" s="11">
        <f t="shared" si="3"/>
        <v>3.6411683543224882E-3</v>
      </c>
      <c r="K12" s="105">
        <v>37.182187930313901</v>
      </c>
      <c r="L12" s="105">
        <v>35.856282569163113</v>
      </c>
      <c r="M12" s="105">
        <v>36.631568848881095</v>
      </c>
      <c r="N12" s="11">
        <f t="shared" si="4"/>
        <v>-3.565969177595929E-2</v>
      </c>
      <c r="O12" s="11">
        <f t="shared" si="4"/>
        <v>2.1622048471492628E-2</v>
      </c>
      <c r="P12" s="105">
        <v>35.931389038883296</v>
      </c>
      <c r="Q12" s="105">
        <v>36.061272260270961</v>
      </c>
      <c r="R12" s="105">
        <v>36.613419438565991</v>
      </c>
      <c r="S12" s="11">
        <f t="shared" si="5"/>
        <v>3.6147564806667809E-3</v>
      </c>
      <c r="T12" s="11">
        <f t="shared" si="5"/>
        <v>1.5311361571214821E-2</v>
      </c>
      <c r="U12" s="105">
        <v>37.18072566228809</v>
      </c>
      <c r="V12" s="105">
        <v>37.128078215142395</v>
      </c>
      <c r="W12" s="11">
        <f>V12/U12-1</f>
        <v>-1.41598761745243E-3</v>
      </c>
      <c r="X12" s="105">
        <v>34.573622618362492</v>
      </c>
      <c r="Y12" s="105">
        <v>34.669028065776203</v>
      </c>
      <c r="Z12" s="11">
        <f>Y12/X12-1</f>
        <v>2.7594865735314222E-3</v>
      </c>
    </row>
    <row r="13" spans="3:32" ht="15" customHeight="1">
      <c r="C13" s="106" t="s">
        <v>147</v>
      </c>
      <c r="D13" s="110">
        <v>106.610511622506</v>
      </c>
      <c r="E13" s="110">
        <v>107.80798338039341</v>
      </c>
      <c r="F13" s="110">
        <v>101.6994310100757</v>
      </c>
      <c r="G13" s="110">
        <v>104.29226898946538</v>
      </c>
      <c r="H13" s="107">
        <f t="shared" si="3"/>
        <v>1.1232210967409229E-2</v>
      </c>
      <c r="I13" s="107">
        <f t="shared" si="3"/>
        <v>-5.6661410210819718E-2</v>
      </c>
      <c r="J13" s="107">
        <f t="shared" si="3"/>
        <v>2.549510802211663E-2</v>
      </c>
      <c r="K13" s="64">
        <v>101.4488368999006</v>
      </c>
      <c r="L13" s="64">
        <v>99.787590800986123</v>
      </c>
      <c r="M13" s="64">
        <v>106.92695988318951</v>
      </c>
      <c r="N13" s="11">
        <f t="shared" si="4"/>
        <v>-1.6375210891314884E-2</v>
      </c>
      <c r="O13" s="11">
        <f t="shared" si="4"/>
        <v>7.1545660386189258E-2</v>
      </c>
      <c r="P13" s="64">
        <v>97.620802003272232</v>
      </c>
      <c r="Q13" s="64">
        <v>98.663549778366942</v>
      </c>
      <c r="R13" s="64">
        <v>105.22848467545329</v>
      </c>
      <c r="S13" s="107">
        <f t="shared" si="5"/>
        <v>1.0681614509372217E-2</v>
      </c>
      <c r="T13" s="107">
        <f t="shared" si="5"/>
        <v>6.653860429544145E-2</v>
      </c>
      <c r="U13" s="111">
        <v>100.96517021150255</v>
      </c>
      <c r="V13" s="111">
        <v>102.59906904101379</v>
      </c>
      <c r="W13" s="109">
        <f>V13/U13-1</f>
        <v>1.6182796761383456E-2</v>
      </c>
      <c r="X13" s="110">
        <v>97.227257022270123</v>
      </c>
      <c r="Y13" s="110">
        <v>103.94428246049011</v>
      </c>
      <c r="Z13" s="107">
        <f>Y13/X13-1</f>
        <v>6.908582679321551E-2</v>
      </c>
    </row>
    <row r="14" spans="3:32" ht="15" customHeight="1">
      <c r="C14" s="376" t="s">
        <v>64</v>
      </c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</row>
    <row r="15" spans="3:32" ht="26.25" customHeight="1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3:32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3:32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81" t="s">
        <v>94</v>
      </c>
    </row>
    <row r="18" spans="3:32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81"/>
    </row>
    <row r="19" spans="3:3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3:32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6" spans="3:32">
      <c r="X26" s="101"/>
      <c r="Y26" s="101"/>
      <c r="Z26" s="101"/>
      <c r="AA26" s="101"/>
      <c r="AB26" s="101"/>
      <c r="AC26" s="101"/>
      <c r="AD26" s="101"/>
      <c r="AE26" s="101"/>
      <c r="AF26" s="101"/>
    </row>
    <row r="27" spans="3:32">
      <c r="X27" s="101"/>
      <c r="Y27" s="101"/>
      <c r="Z27" s="101"/>
      <c r="AA27" s="101"/>
      <c r="AB27" s="101"/>
      <c r="AC27" s="101"/>
      <c r="AD27" s="101"/>
      <c r="AE27" s="101"/>
      <c r="AF27" s="101"/>
    </row>
  </sheetData>
  <mergeCells count="5">
    <mergeCell ref="C3:Z3"/>
    <mergeCell ref="C4:Z4"/>
    <mergeCell ref="C9:Z9"/>
    <mergeCell ref="C14:Z14"/>
    <mergeCell ref="P17:P18"/>
  </mergeCells>
  <hyperlinks>
    <hyperlink ref="P17:P18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zoomScaleNormal="100" workbookViewId="0"/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14"/>
      <c r="K31" s="14"/>
    </row>
    <row r="32" spans="10:11">
      <c r="J32" s="14"/>
      <c r="K32" s="14"/>
    </row>
    <row r="33" spans="10:12">
      <c r="J33" s="14"/>
      <c r="K33" s="14"/>
      <c r="L33" s="14"/>
    </row>
    <row r="34" spans="10:12">
      <c r="J34" s="14"/>
      <c r="K34" s="14"/>
      <c r="L34" s="14"/>
    </row>
    <row r="35" spans="10:12">
      <c r="J35" s="14"/>
      <c r="K35" s="14"/>
      <c r="L35" s="14"/>
    </row>
    <row r="36" spans="10:12">
      <c r="J36" s="14"/>
      <c r="K36" s="14"/>
      <c r="L36" s="14"/>
    </row>
    <row r="37" spans="10:12">
      <c r="J37" s="14"/>
      <c r="K37" s="381" t="s">
        <v>67</v>
      </c>
      <c r="L37" s="14"/>
    </row>
    <row r="38" spans="10:12">
      <c r="J38" s="14"/>
      <c r="K38" s="381"/>
      <c r="L38" s="14"/>
    </row>
    <row r="39" spans="10:12">
      <c r="J39" s="14"/>
      <c r="K39" s="14"/>
      <c r="L39" s="14"/>
    </row>
    <row r="40" spans="10:12">
      <c r="J40" s="14"/>
      <c r="K40" s="14"/>
    </row>
    <row r="41" spans="10:12">
      <c r="J41" s="14"/>
      <c r="K41" s="14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S105"/>
  <sheetViews>
    <sheetView showGridLines="0" zoomScaleNormal="100" workbookViewId="0"/>
  </sheetViews>
  <sheetFormatPr baseColWidth="10" defaultRowHeight="12.75"/>
  <cols>
    <col min="1" max="2" width="14.7109375" style="101" customWidth="1"/>
    <col min="3" max="3" width="16.28515625" style="101" customWidth="1"/>
    <col min="4" max="15" width="8.7109375" style="101" customWidth="1"/>
    <col min="16" max="23" width="8" style="101" customWidth="1"/>
    <col min="24" max="24" width="7.140625" style="101" customWidth="1"/>
    <col min="25" max="25" width="7.7109375" style="101" customWidth="1"/>
    <col min="26" max="26" width="7" style="101" customWidth="1"/>
    <col min="27" max="27" width="7.42578125" style="101" customWidth="1"/>
    <col min="28" max="29" width="8.7109375" style="101" customWidth="1"/>
    <col min="30" max="31" width="8.7109375" customWidth="1"/>
    <col min="32" max="43" width="8.7109375" hidden="1" customWidth="1"/>
    <col min="44" max="47" width="0" hidden="1" customWidth="1"/>
    <col min="48" max="48" width="10" hidden="1" customWidth="1"/>
    <col min="49" max="55" width="10" style="101" hidden="1" customWidth="1"/>
    <col min="56" max="67" width="8" style="101" customWidth="1"/>
    <col min="68" max="330" width="76.28515625" style="101" bestFit="1" customWidth="1"/>
    <col min="331" max="331" width="13.140625" style="101" bestFit="1" customWidth="1"/>
    <col min="332" max="16384" width="11.42578125" style="101"/>
  </cols>
  <sheetData>
    <row r="1" spans="1:331" ht="24" customHeight="1"/>
    <row r="2" spans="1:331" ht="24" customHeight="1"/>
    <row r="3" spans="1:331" ht="36" customHeight="1">
      <c r="C3" s="394" t="s">
        <v>153</v>
      </c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</row>
    <row r="4" spans="1:331" ht="12.75" customHeight="1">
      <c r="C4" s="112"/>
      <c r="D4" s="395">
        <v>2007</v>
      </c>
      <c r="E4" s="395"/>
      <c r="F4" s="395"/>
      <c r="G4" s="395"/>
      <c r="H4" s="389">
        <v>2008</v>
      </c>
      <c r="I4" s="389"/>
      <c r="J4" s="389"/>
      <c r="K4" s="389"/>
      <c r="L4" s="395">
        <v>2009</v>
      </c>
      <c r="M4" s="395"/>
      <c r="N4" s="395"/>
      <c r="O4" s="395"/>
      <c r="P4" s="389">
        <v>2010</v>
      </c>
      <c r="Q4" s="389"/>
      <c r="R4" s="389"/>
      <c r="S4" s="389"/>
      <c r="T4" s="393" t="s">
        <v>487</v>
      </c>
      <c r="U4" s="393"/>
      <c r="V4" s="393"/>
      <c r="W4" s="393"/>
      <c r="X4" s="389" t="s">
        <v>488</v>
      </c>
      <c r="Y4" s="389"/>
      <c r="Z4" s="389"/>
      <c r="AA4" s="389"/>
      <c r="AB4" s="393" t="s">
        <v>328</v>
      </c>
      <c r="AC4" s="393"/>
      <c r="AD4" s="393"/>
      <c r="AE4" s="393"/>
      <c r="AF4" s="389" t="s">
        <v>51</v>
      </c>
      <c r="AG4" s="389"/>
      <c r="AH4" s="389"/>
      <c r="AI4" s="389"/>
      <c r="AJ4" s="389" t="s">
        <v>52</v>
      </c>
      <c r="AK4" s="389"/>
      <c r="AL4" s="389"/>
      <c r="AM4" s="389"/>
      <c r="AN4" s="393" t="s">
        <v>110</v>
      </c>
      <c r="AO4" s="393"/>
      <c r="AP4" s="393"/>
      <c r="AQ4" s="393"/>
      <c r="AR4" s="389" t="s">
        <v>150</v>
      </c>
      <c r="AS4" s="389"/>
      <c r="AT4" s="389"/>
      <c r="AU4" s="389"/>
      <c r="AV4" s="389" t="s">
        <v>111</v>
      </c>
      <c r="AW4" s="389"/>
      <c r="AX4" s="389"/>
      <c r="AY4" s="389"/>
      <c r="AZ4" s="393" t="s">
        <v>53</v>
      </c>
      <c r="BA4" s="393"/>
      <c r="BB4" s="393"/>
      <c r="BC4" s="393"/>
      <c r="BD4" s="389" t="s">
        <v>154</v>
      </c>
      <c r="BE4" s="389"/>
      <c r="BF4" s="389"/>
      <c r="BG4" s="389"/>
      <c r="BH4" s="389" t="s">
        <v>112</v>
      </c>
      <c r="BI4" s="389"/>
      <c r="BJ4" s="389"/>
      <c r="BK4" s="389"/>
      <c r="BL4" s="393" t="s">
        <v>53</v>
      </c>
      <c r="BM4" s="393"/>
      <c r="BN4" s="393"/>
      <c r="BO4" s="393"/>
    </row>
    <row r="5" spans="1:331" ht="30" customHeight="1">
      <c r="A5"/>
      <c r="B5"/>
      <c r="C5" s="113"/>
      <c r="D5" s="396" t="s">
        <v>155</v>
      </c>
      <c r="E5" s="396"/>
      <c r="F5" s="395" t="s">
        <v>156</v>
      </c>
      <c r="G5" s="395"/>
      <c r="H5" s="396" t="s">
        <v>155</v>
      </c>
      <c r="I5" s="396"/>
      <c r="J5" s="395" t="s">
        <v>156</v>
      </c>
      <c r="K5" s="395"/>
      <c r="L5" s="396" t="s">
        <v>155</v>
      </c>
      <c r="M5" s="396"/>
      <c r="N5" s="395" t="s">
        <v>156</v>
      </c>
      <c r="O5" s="395"/>
      <c r="P5" s="396" t="s">
        <v>155</v>
      </c>
      <c r="Q5" s="396"/>
      <c r="R5" s="395" t="s">
        <v>156</v>
      </c>
      <c r="S5" s="395"/>
      <c r="T5" s="389" t="s">
        <v>155</v>
      </c>
      <c r="U5" s="389"/>
      <c r="V5" s="393" t="s">
        <v>156</v>
      </c>
      <c r="W5" s="393"/>
      <c r="X5" s="389" t="s">
        <v>155</v>
      </c>
      <c r="Y5" s="389"/>
      <c r="Z5" s="393" t="s">
        <v>156</v>
      </c>
      <c r="AA5" s="393"/>
      <c r="AB5" s="389" t="s">
        <v>155</v>
      </c>
      <c r="AC5" s="389"/>
      <c r="AD5" s="393" t="s">
        <v>156</v>
      </c>
      <c r="AE5" s="393"/>
      <c r="AF5" s="396" t="s">
        <v>155</v>
      </c>
      <c r="AG5" s="396"/>
      <c r="AH5" s="395" t="s">
        <v>156</v>
      </c>
      <c r="AI5" s="395"/>
      <c r="AJ5" s="396" t="s">
        <v>155</v>
      </c>
      <c r="AK5" s="396"/>
      <c r="AL5" s="395" t="s">
        <v>156</v>
      </c>
      <c r="AM5" s="395"/>
      <c r="AN5" s="389" t="s">
        <v>155</v>
      </c>
      <c r="AO5" s="389"/>
      <c r="AP5" s="393" t="s">
        <v>156</v>
      </c>
      <c r="AQ5" s="393"/>
      <c r="AR5" s="396" t="s">
        <v>155</v>
      </c>
      <c r="AS5" s="396"/>
      <c r="AT5" s="395" t="s">
        <v>156</v>
      </c>
      <c r="AU5" s="395"/>
      <c r="AV5" s="396" t="s">
        <v>155</v>
      </c>
      <c r="AW5" s="396"/>
      <c r="AX5" s="395" t="s">
        <v>156</v>
      </c>
      <c r="AY5" s="395"/>
      <c r="AZ5" s="389" t="s">
        <v>155</v>
      </c>
      <c r="BA5" s="389"/>
      <c r="BB5" s="393" t="s">
        <v>156</v>
      </c>
      <c r="BC5" s="393"/>
      <c r="BD5" s="396" t="s">
        <v>155</v>
      </c>
      <c r="BE5" s="396"/>
      <c r="BF5" s="395" t="s">
        <v>156</v>
      </c>
      <c r="BG5" s="395"/>
      <c r="BH5" s="396" t="s">
        <v>155</v>
      </c>
      <c r="BI5" s="396"/>
      <c r="BJ5" s="395" t="s">
        <v>156</v>
      </c>
      <c r="BK5" s="395"/>
      <c r="BL5" s="389" t="s">
        <v>155</v>
      </c>
      <c r="BM5" s="389"/>
      <c r="BN5" s="393" t="s">
        <v>156</v>
      </c>
      <c r="BO5" s="393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</row>
    <row r="6" spans="1:331" ht="15" customHeight="1">
      <c r="A6"/>
      <c r="B6"/>
      <c r="C6" s="113"/>
      <c r="D6" s="114" t="s">
        <v>157</v>
      </c>
      <c r="E6" s="114" t="s">
        <v>158</v>
      </c>
      <c r="F6" s="113" t="s">
        <v>157</v>
      </c>
      <c r="G6" s="113" t="s">
        <v>158</v>
      </c>
      <c r="H6" s="114" t="s">
        <v>157</v>
      </c>
      <c r="I6" s="114" t="s">
        <v>158</v>
      </c>
      <c r="J6" s="113" t="s">
        <v>157</v>
      </c>
      <c r="K6" s="113" t="s">
        <v>158</v>
      </c>
      <c r="L6" s="114" t="s">
        <v>157</v>
      </c>
      <c r="M6" s="114" t="s">
        <v>158</v>
      </c>
      <c r="N6" s="113" t="s">
        <v>157</v>
      </c>
      <c r="O6" s="113" t="s">
        <v>158</v>
      </c>
      <c r="P6" s="114" t="s">
        <v>157</v>
      </c>
      <c r="Q6" s="114" t="s">
        <v>158</v>
      </c>
      <c r="R6" s="113" t="s">
        <v>157</v>
      </c>
      <c r="S6" s="113" t="s">
        <v>158</v>
      </c>
      <c r="T6" s="115" t="s">
        <v>157</v>
      </c>
      <c r="U6" s="115" t="s">
        <v>158</v>
      </c>
      <c r="V6" s="116" t="s">
        <v>157</v>
      </c>
      <c r="W6" s="116" t="s">
        <v>158</v>
      </c>
      <c r="X6" s="115" t="s">
        <v>157</v>
      </c>
      <c r="Y6" s="115" t="s">
        <v>158</v>
      </c>
      <c r="Z6" s="116" t="s">
        <v>157</v>
      </c>
      <c r="AA6" s="116" t="s">
        <v>158</v>
      </c>
      <c r="AB6" s="115" t="s">
        <v>157</v>
      </c>
      <c r="AC6" s="115" t="s">
        <v>158</v>
      </c>
      <c r="AD6" s="116" t="s">
        <v>157</v>
      </c>
      <c r="AE6" s="116" t="s">
        <v>158</v>
      </c>
      <c r="AF6" s="114" t="s">
        <v>157</v>
      </c>
      <c r="AG6" s="114" t="s">
        <v>158</v>
      </c>
      <c r="AH6" s="113" t="s">
        <v>157</v>
      </c>
      <c r="AI6" s="113" t="s">
        <v>158</v>
      </c>
      <c r="AJ6" s="114" t="s">
        <v>157</v>
      </c>
      <c r="AK6" s="114" t="s">
        <v>158</v>
      </c>
      <c r="AL6" s="113" t="s">
        <v>157</v>
      </c>
      <c r="AM6" s="113" t="s">
        <v>158</v>
      </c>
      <c r="AN6" s="115" t="s">
        <v>157</v>
      </c>
      <c r="AO6" s="115" t="s">
        <v>158</v>
      </c>
      <c r="AP6" s="116" t="s">
        <v>157</v>
      </c>
      <c r="AQ6" s="116" t="s">
        <v>158</v>
      </c>
      <c r="AR6" s="114" t="s">
        <v>157</v>
      </c>
      <c r="AS6" s="114" t="s">
        <v>158</v>
      </c>
      <c r="AT6" s="113" t="s">
        <v>157</v>
      </c>
      <c r="AU6" s="113" t="s">
        <v>158</v>
      </c>
      <c r="AV6" s="114" t="s">
        <v>157</v>
      </c>
      <c r="AW6" s="114" t="s">
        <v>158</v>
      </c>
      <c r="AX6" s="113" t="s">
        <v>157</v>
      </c>
      <c r="AY6" s="113" t="s">
        <v>158</v>
      </c>
      <c r="AZ6" s="115" t="s">
        <v>157</v>
      </c>
      <c r="BA6" s="115" t="s">
        <v>158</v>
      </c>
      <c r="BB6" s="116" t="s">
        <v>157</v>
      </c>
      <c r="BC6" s="116" t="s">
        <v>158</v>
      </c>
      <c r="BD6" s="114" t="s">
        <v>157</v>
      </c>
      <c r="BE6" s="114" t="s">
        <v>158</v>
      </c>
      <c r="BF6" s="113" t="s">
        <v>157</v>
      </c>
      <c r="BG6" s="113" t="s">
        <v>158</v>
      </c>
      <c r="BH6" s="114" t="s">
        <v>157</v>
      </c>
      <c r="BI6" s="114" t="s">
        <v>158</v>
      </c>
      <c r="BJ6" s="113" t="s">
        <v>157</v>
      </c>
      <c r="BK6" s="113" t="s">
        <v>158</v>
      </c>
      <c r="BL6" s="115" t="s">
        <v>157</v>
      </c>
      <c r="BM6" s="115" t="s">
        <v>158</v>
      </c>
      <c r="BN6" s="116" t="s">
        <v>157</v>
      </c>
      <c r="BO6" s="116" t="s">
        <v>158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</row>
    <row r="7" spans="1:331" ht="15" customHeight="1">
      <c r="C7" s="27" t="s">
        <v>81</v>
      </c>
      <c r="D7" s="117">
        <v>888.22456536803395</v>
      </c>
      <c r="E7" s="117">
        <v>469.675366578872</v>
      </c>
      <c r="F7" s="118">
        <v>74.844815496971606</v>
      </c>
      <c r="G7" s="118">
        <v>38.340846251336501</v>
      </c>
      <c r="H7" s="117">
        <v>981.95942652915357</v>
      </c>
      <c r="I7" s="117">
        <v>381.18548199522434</v>
      </c>
      <c r="J7" s="118">
        <v>95.109604493843634</v>
      </c>
      <c r="K7" s="118">
        <v>36.80411550298718</v>
      </c>
      <c r="L7" s="117">
        <v>932.61449986781167</v>
      </c>
      <c r="M7" s="117">
        <v>417.79314706654759</v>
      </c>
      <c r="N7" s="118">
        <v>90.75778689988779</v>
      </c>
      <c r="O7" s="118">
        <v>40.356489747604599</v>
      </c>
      <c r="P7" s="117">
        <v>974.37544878022481</v>
      </c>
      <c r="Q7" s="117">
        <v>457.06037647556502</v>
      </c>
      <c r="R7" s="118">
        <v>87.266128568098537</v>
      </c>
      <c r="S7" s="118">
        <v>40.616163938773489</v>
      </c>
      <c r="T7" s="119">
        <f t="shared" ref="T7:AB22" si="0">H7/D7-1</f>
        <v>0.10553058856493203</v>
      </c>
      <c r="U7" s="119">
        <f t="shared" si="0"/>
        <v>-0.18840648430896079</v>
      </c>
      <c r="V7" s="120">
        <f t="shared" si="0"/>
        <v>0.2707574180297363</v>
      </c>
      <c r="W7" s="120">
        <f t="shared" si="0"/>
        <v>-4.0080772820598631E-2</v>
      </c>
      <c r="X7" s="119">
        <f t="shared" si="0"/>
        <v>-5.0251492402040632E-2</v>
      </c>
      <c r="Y7" s="119">
        <f t="shared" si="0"/>
        <v>9.6036357102870618E-2</v>
      </c>
      <c r="Z7" s="120">
        <f t="shared" si="0"/>
        <v>-4.575581632491732E-2</v>
      </c>
      <c r="AA7" s="120">
        <f t="shared" si="0"/>
        <v>9.652111444789635E-2</v>
      </c>
      <c r="AB7" s="119">
        <f>P7/L7-1</f>
        <v>4.4778361175311199E-2</v>
      </c>
      <c r="AC7" s="119">
        <f t="shared" ref="AC7:AE23" si="1">Q7/M7-1</f>
        <v>9.3987251070833944E-2</v>
      </c>
      <c r="AD7" s="120">
        <f t="shared" si="1"/>
        <v>-3.8472272749894176E-2</v>
      </c>
      <c r="AE7" s="120">
        <f t="shared" si="1"/>
        <v>6.4345088681629914E-3</v>
      </c>
      <c r="AF7" s="117">
        <v>900.97346184929654</v>
      </c>
      <c r="AG7" s="117">
        <v>557.67757318753627</v>
      </c>
      <c r="AH7" s="118">
        <v>82.698047222882337</v>
      </c>
      <c r="AI7" s="118">
        <v>51.187796572769045</v>
      </c>
      <c r="AJ7" s="117">
        <v>937.76784032298156</v>
      </c>
      <c r="AK7" s="117">
        <v>348.31374771663309</v>
      </c>
      <c r="AL7" s="118">
        <v>75.626438735724307</v>
      </c>
      <c r="AM7" s="118">
        <v>28.447935570481992</v>
      </c>
      <c r="AN7" s="119">
        <f>AJ7/AF7-1</f>
        <v>4.0838470867013754E-2</v>
      </c>
      <c r="AO7" s="119">
        <f>AK7/AG7-1</f>
        <v>-0.37542091620115792</v>
      </c>
      <c r="AP7" s="120">
        <f>AL7/AH7-1</f>
        <v>-8.5511190706826445E-2</v>
      </c>
      <c r="AQ7" s="120">
        <f>AM7/AI7-1</f>
        <v>-0.44424379490451116</v>
      </c>
      <c r="AR7" s="117">
        <v>918.17061630618616</v>
      </c>
      <c r="AS7" s="117">
        <v>504.88012400565719</v>
      </c>
      <c r="AT7" s="118">
        <v>73.199043934288696</v>
      </c>
      <c r="AU7" s="118">
        <v>40.563018509856221</v>
      </c>
      <c r="AV7" s="117">
        <v>1028.3249725481587</v>
      </c>
      <c r="AW7" s="117">
        <v>418.129404806222</v>
      </c>
      <c r="AX7" s="118">
        <v>92.235255171304303</v>
      </c>
      <c r="AY7" s="118">
        <v>36.818718295927141</v>
      </c>
      <c r="AZ7" s="119">
        <f>AV7/AR7-1</f>
        <v>0.11997155461707676</v>
      </c>
      <c r="BA7" s="119">
        <f>AW7/AS7-1</f>
        <v>-0.17182438974060932</v>
      </c>
      <c r="BB7" s="120">
        <f>AX7/AT7-1</f>
        <v>0.26006092721790952</v>
      </c>
      <c r="BC7" s="120">
        <f>AY7/AU7-1</f>
        <v>-9.2308224374851977E-2</v>
      </c>
      <c r="BD7" s="117">
        <v>874.99371909159152</v>
      </c>
      <c r="BE7" s="117">
        <v>482.54345451887804</v>
      </c>
      <c r="BF7" s="118">
        <v>70.41258469084697</v>
      </c>
      <c r="BG7" s="118">
        <v>39.27679280967611</v>
      </c>
      <c r="BH7" s="117">
        <v>939.65859693583445</v>
      </c>
      <c r="BI7" s="117">
        <v>328.60102822277224</v>
      </c>
      <c r="BJ7" s="118">
        <v>92.49940570076636</v>
      </c>
      <c r="BK7" s="118">
        <v>32.321412612075967</v>
      </c>
      <c r="BL7" s="119">
        <f>BH7/BD7-1</f>
        <v>7.3903248027171298E-2</v>
      </c>
      <c r="BM7" s="119">
        <f>BI7/BE7-1</f>
        <v>-0.31902292913618469</v>
      </c>
      <c r="BN7" s="120">
        <f>BJ7/BF7-1</f>
        <v>0.31367718010769874</v>
      </c>
      <c r="BO7" s="120">
        <f>BK7/BG7-1</f>
        <v>-0.17708625628634922</v>
      </c>
    </row>
    <row r="8" spans="1:331" ht="15" customHeight="1">
      <c r="C8" s="27" t="s">
        <v>76</v>
      </c>
      <c r="D8" s="117">
        <v>820.75364243128104</v>
      </c>
      <c r="E8" s="117">
        <v>401.38148148148099</v>
      </c>
      <c r="F8" s="118">
        <v>77.819604615706595</v>
      </c>
      <c r="G8" s="118">
        <v>37.7211973546815</v>
      </c>
      <c r="H8" s="117">
        <v>904.88175680676147</v>
      </c>
      <c r="I8" s="117">
        <v>294.48924731182808</v>
      </c>
      <c r="J8" s="118">
        <v>83.913161711104735</v>
      </c>
      <c r="K8" s="118">
        <v>26.261536617523671</v>
      </c>
      <c r="L8" s="117">
        <v>940.86738701955028</v>
      </c>
      <c r="M8" s="117">
        <v>326.61038276069928</v>
      </c>
      <c r="N8" s="118">
        <v>90.870364959405634</v>
      </c>
      <c r="O8" s="118">
        <v>31.601004578193802</v>
      </c>
      <c r="P8" s="117">
        <v>818.35194600628722</v>
      </c>
      <c r="Q8" s="117">
        <v>385.38654572940266</v>
      </c>
      <c r="R8" s="118">
        <v>75.993516148404481</v>
      </c>
      <c r="S8" s="118">
        <v>36.379011658604107</v>
      </c>
      <c r="T8" s="119">
        <f t="shared" si="0"/>
        <v>0.10250105515983043</v>
      </c>
      <c r="U8" s="119">
        <f t="shared" si="0"/>
        <v>-0.26631082673549977</v>
      </c>
      <c r="V8" s="120">
        <f t="shared" si="0"/>
        <v>7.8303624459282517E-2</v>
      </c>
      <c r="W8" s="120">
        <f t="shared" si="0"/>
        <v>-0.30379896558971753</v>
      </c>
      <c r="X8" s="119">
        <f t="shared" si="0"/>
        <v>3.9768323255602533E-2</v>
      </c>
      <c r="Y8" s="119">
        <f t="shared" si="0"/>
        <v>0.10907405191218689</v>
      </c>
      <c r="Z8" s="120">
        <f t="shared" si="0"/>
        <v>8.2909559197078986E-2</v>
      </c>
      <c r="AA8" s="120">
        <f t="shared" si="0"/>
        <v>0.20331894658088046</v>
      </c>
      <c r="AB8" s="119">
        <f t="shared" si="0"/>
        <v>-0.13021541898839062</v>
      </c>
      <c r="AC8" s="119">
        <f t="shared" si="1"/>
        <v>0.17995803584654402</v>
      </c>
      <c r="AD8" s="120">
        <f t="shared" si="1"/>
        <v>-0.16371507716126221</v>
      </c>
      <c r="AE8" s="120">
        <f t="shared" si="1"/>
        <v>0.1511979490584725</v>
      </c>
      <c r="AF8" s="117">
        <v>793.56063422275975</v>
      </c>
      <c r="AG8" s="117">
        <v>330.24305555555554</v>
      </c>
      <c r="AH8" s="118">
        <v>73.077568132056953</v>
      </c>
      <c r="AI8" s="118">
        <v>30.483974358974358</v>
      </c>
      <c r="AJ8" s="117">
        <v>886.8766176128081</v>
      </c>
      <c r="AK8" s="117">
        <v>327.46573464912285</v>
      </c>
      <c r="AL8" s="118">
        <v>85.042963332735013</v>
      </c>
      <c r="AM8" s="118">
        <v>30.35048272357723</v>
      </c>
      <c r="AN8" s="119">
        <f t="shared" ref="AN8:AQ24" si="2">AJ8/AF8-1</f>
        <v>0.11759149756898557</v>
      </c>
      <c r="AO8" s="119">
        <f t="shared" si="2"/>
        <v>-8.4099297766020431E-3</v>
      </c>
      <c r="AP8" s="120">
        <f t="shared" si="2"/>
        <v>0.16373554165151805</v>
      </c>
      <c r="AQ8" s="120">
        <f t="shared" si="2"/>
        <v>-4.379075832604773E-3</v>
      </c>
      <c r="AR8" s="117">
        <v>855.07126659640039</v>
      </c>
      <c r="AS8" s="117">
        <v>366.51603498542278</v>
      </c>
      <c r="AT8" s="118">
        <v>77.695571866568741</v>
      </c>
      <c r="AU8" s="118">
        <v>33.506130063965877</v>
      </c>
      <c r="AV8" s="117">
        <v>857.37309163115196</v>
      </c>
      <c r="AW8" s="117">
        <v>373.63210227272725</v>
      </c>
      <c r="AX8" s="118">
        <v>78.366228284838286</v>
      </c>
      <c r="AY8" s="118">
        <v>34.364156563545166</v>
      </c>
      <c r="AZ8" s="119">
        <f t="shared" ref="AZ8:BC9" si="3">AV8/AR8-1</f>
        <v>2.6919686401274401E-3</v>
      </c>
      <c r="BA8" s="119">
        <f t="shared" si="3"/>
        <v>1.9415432363245611E-2</v>
      </c>
      <c r="BB8" s="120">
        <f t="shared" si="3"/>
        <v>8.6318486646999038E-3</v>
      </c>
      <c r="BC8" s="120">
        <f t="shared" si="3"/>
        <v>2.5608045391731338E-2</v>
      </c>
      <c r="BD8" s="117">
        <v>801.82846585017592</v>
      </c>
      <c r="BE8" s="117">
        <v>388.08503401360542</v>
      </c>
      <c r="BF8" s="118">
        <v>74.94213765789226</v>
      </c>
      <c r="BG8" s="118">
        <v>36.553575069171394</v>
      </c>
      <c r="BH8" s="117">
        <v>800.11183606889347</v>
      </c>
      <c r="BI8" s="117">
        <v>340.9713450929151</v>
      </c>
      <c r="BJ8" s="118">
        <v>80.750073165264354</v>
      </c>
      <c r="BK8" s="118">
        <v>33.747314782883592</v>
      </c>
      <c r="BL8" s="119">
        <f t="shared" ref="BL8:BO9" si="4">BH8/BD8-1</f>
        <v>-2.1408940370585272E-3</v>
      </c>
      <c r="BM8" s="119">
        <f t="shared" si="4"/>
        <v>-0.12140042720389632</v>
      </c>
      <c r="BN8" s="120">
        <f t="shared" si="4"/>
        <v>7.7498930359914064E-2</v>
      </c>
      <c r="BO8" s="120">
        <f t="shared" si="4"/>
        <v>-7.6771157977774673E-2</v>
      </c>
    </row>
    <row r="9" spans="1:331" ht="15" customHeight="1">
      <c r="C9" s="27" t="s">
        <v>91</v>
      </c>
      <c r="D9" s="117">
        <v>501.12180882247998</v>
      </c>
      <c r="E9" s="117">
        <v>351.23191440308398</v>
      </c>
      <c r="F9" s="118">
        <v>73.188751010941701</v>
      </c>
      <c r="G9" s="118">
        <v>51.275390960856498</v>
      </c>
      <c r="H9" s="117">
        <v>495.81818437929809</v>
      </c>
      <c r="I9" s="117">
        <v>339.11581428034975</v>
      </c>
      <c r="J9" s="118">
        <v>73.948275529781526</v>
      </c>
      <c r="K9" s="118">
        <v>50.91419447203463</v>
      </c>
      <c r="L9" s="117">
        <v>458.06965964166938</v>
      </c>
      <c r="M9" s="117">
        <v>328.48909725428297</v>
      </c>
      <c r="N9" s="118">
        <v>69.92608707540721</v>
      </c>
      <c r="O9" s="118">
        <v>50.309491282641986</v>
      </c>
      <c r="P9" s="117">
        <v>479.13985116860067</v>
      </c>
      <c r="Q9" s="117">
        <v>315.34543830105707</v>
      </c>
      <c r="R9" s="118">
        <v>69.51144215481122</v>
      </c>
      <c r="S9" s="118">
        <v>46.041772731122158</v>
      </c>
      <c r="T9" s="119">
        <f t="shared" si="0"/>
        <v>-1.0583503551051088E-2</v>
      </c>
      <c r="U9" s="119">
        <f t="shared" si="0"/>
        <v>-3.4496011398410187E-2</v>
      </c>
      <c r="V9" s="120">
        <f t="shared" si="0"/>
        <v>1.0377612793614599E-2</v>
      </c>
      <c r="W9" s="120">
        <f t="shared" si="0"/>
        <v>-7.0442464124281789E-3</v>
      </c>
      <c r="X9" s="119">
        <f t="shared" si="0"/>
        <v>-7.6133804541447248E-2</v>
      </c>
      <c r="Y9" s="119">
        <f t="shared" si="0"/>
        <v>-3.1336542203489248E-2</v>
      </c>
      <c r="Z9" s="120">
        <f t="shared" si="0"/>
        <v>-5.4391916857539746E-2</v>
      </c>
      <c r="AA9" s="120">
        <f t="shared" si="0"/>
        <v>-1.1876907720199448E-2</v>
      </c>
      <c r="AB9" s="119">
        <f t="shared" si="0"/>
        <v>4.5997788946366081E-2</v>
      </c>
      <c r="AC9" s="119">
        <f t="shared" si="1"/>
        <v>-4.00124663591237E-2</v>
      </c>
      <c r="AD9" s="120">
        <f t="shared" si="1"/>
        <v>-5.9297600929513195E-3</v>
      </c>
      <c r="AE9" s="120">
        <f>S9/O9-1</f>
        <v>-8.4829292499570497E-2</v>
      </c>
      <c r="AF9" s="117">
        <v>379.76638808798737</v>
      </c>
      <c r="AG9" s="117">
        <v>312.09625366734377</v>
      </c>
      <c r="AH9" s="118">
        <v>59.0344624122881</v>
      </c>
      <c r="AI9" s="118">
        <v>49.58758247274816</v>
      </c>
      <c r="AJ9" s="117">
        <v>434.94842331789101</v>
      </c>
      <c r="AK9" s="117">
        <v>313.41211052322194</v>
      </c>
      <c r="AL9" s="118">
        <v>60.933297569794114</v>
      </c>
      <c r="AM9" s="118">
        <v>44.459511300141791</v>
      </c>
      <c r="AN9" s="119">
        <f t="shared" si="2"/>
        <v>0.14530521120557571</v>
      </c>
      <c r="AO9" s="119">
        <f t="shared" si="2"/>
        <v>4.2161892057848149E-3</v>
      </c>
      <c r="AP9" s="120">
        <f t="shared" si="2"/>
        <v>3.2164858963986687E-2</v>
      </c>
      <c r="AQ9" s="120">
        <f t="shared" si="2"/>
        <v>-0.10341442185499972</v>
      </c>
      <c r="AR9" s="117">
        <v>401.53551254392352</v>
      </c>
      <c r="AS9" s="117">
        <v>324.68148977459271</v>
      </c>
      <c r="AT9" s="118">
        <v>62.380421283826969</v>
      </c>
      <c r="AU9" s="118">
        <v>50.197324821875014</v>
      </c>
      <c r="AV9" s="117">
        <v>463.44078896740325</v>
      </c>
      <c r="AW9" s="117">
        <v>316.96589163524635</v>
      </c>
      <c r="AX9" s="118">
        <v>69.782298245635062</v>
      </c>
      <c r="AY9" s="118">
        <v>48.28832571003089</v>
      </c>
      <c r="AZ9" s="119">
        <f t="shared" si="3"/>
        <v>0.15417136091221328</v>
      </c>
      <c r="BA9" s="119">
        <f t="shared" si="3"/>
        <v>-2.3763591034101861E-2</v>
      </c>
      <c r="BB9" s="120">
        <f t="shared" si="3"/>
        <v>0.11865705311815744</v>
      </c>
      <c r="BC9" s="120">
        <f t="shared" si="3"/>
        <v>-3.8029897382344524E-2</v>
      </c>
      <c r="BD9" s="117">
        <v>415.2594717495237</v>
      </c>
      <c r="BE9" s="117">
        <v>307.28274821833509</v>
      </c>
      <c r="BF9" s="118">
        <v>61.893406797042623</v>
      </c>
      <c r="BG9" s="118">
        <v>46.424012320755615</v>
      </c>
      <c r="BH9" s="117">
        <v>461.73566596699078</v>
      </c>
      <c r="BI9" s="117">
        <v>311.63161643967931</v>
      </c>
      <c r="BJ9" s="118">
        <v>67.600608917413467</v>
      </c>
      <c r="BK9" s="118">
        <v>45.902117390129078</v>
      </c>
      <c r="BL9" s="119">
        <f t="shared" si="4"/>
        <v>0.11192085281440756</v>
      </c>
      <c r="BM9" s="119">
        <f t="shared" si="4"/>
        <v>1.4152659876154772E-2</v>
      </c>
      <c r="BN9" s="120">
        <f t="shared" si="4"/>
        <v>9.2210179011240845E-2</v>
      </c>
      <c r="BO9" s="120">
        <f t="shared" si="4"/>
        <v>-1.1241917803670898E-2</v>
      </c>
    </row>
    <row r="10" spans="1:331" ht="15" customHeight="1">
      <c r="C10" s="121" t="s">
        <v>88</v>
      </c>
      <c r="D10" s="122" t="s">
        <v>90</v>
      </c>
      <c r="E10" s="122" t="s">
        <v>90</v>
      </c>
      <c r="F10" s="123" t="s">
        <v>90</v>
      </c>
      <c r="G10" s="123" t="s">
        <v>90</v>
      </c>
      <c r="H10" s="122">
        <v>521.13222803318104</v>
      </c>
      <c r="I10" s="122">
        <v>345.69810671032832</v>
      </c>
      <c r="J10" s="123">
        <v>75.128581545583842</v>
      </c>
      <c r="K10" s="123">
        <v>50.147299380970644</v>
      </c>
      <c r="L10" s="122">
        <v>475.08556452670211</v>
      </c>
      <c r="M10" s="122">
        <v>336.62210772901955</v>
      </c>
      <c r="N10" s="123">
        <v>70.500359736968207</v>
      </c>
      <c r="O10" s="123">
        <v>49.818920536734431</v>
      </c>
      <c r="P10" s="122">
        <v>492.84480416910333</v>
      </c>
      <c r="Q10" s="122">
        <v>320.16480096572803</v>
      </c>
      <c r="R10" s="123">
        <v>69.936137302383273</v>
      </c>
      <c r="S10" s="123">
        <v>45.520706038964903</v>
      </c>
      <c r="T10" s="119" t="s">
        <v>90</v>
      </c>
      <c r="U10" s="119" t="s">
        <v>90</v>
      </c>
      <c r="V10" s="120" t="s">
        <v>90</v>
      </c>
      <c r="W10" s="120" t="s">
        <v>90</v>
      </c>
      <c r="X10" s="119">
        <f t="shared" si="0"/>
        <v>-8.8358886726819463E-2</v>
      </c>
      <c r="Y10" s="119">
        <f t="shared" si="0"/>
        <v>-2.625411827584534E-2</v>
      </c>
      <c r="Z10" s="120">
        <f t="shared" si="0"/>
        <v>-6.1604008932439225E-2</v>
      </c>
      <c r="AA10" s="120">
        <f t="shared" si="0"/>
        <v>-6.5482857160763519E-3</v>
      </c>
      <c r="AB10" s="119">
        <f t="shared" si="0"/>
        <v>3.7381139248239714E-2</v>
      </c>
      <c r="AC10" s="119">
        <f t="shared" si="1"/>
        <v>-4.8889560089557804E-2</v>
      </c>
      <c r="AD10" s="120">
        <f t="shared" si="1"/>
        <v>-8.003114263388289E-3</v>
      </c>
      <c r="AE10" s="120">
        <f t="shared" si="1"/>
        <v>-8.6276748903063916E-2</v>
      </c>
      <c r="AF10" s="122">
        <v>388.70333548037428</v>
      </c>
      <c r="AG10" s="122">
        <v>316.75715473221732</v>
      </c>
      <c r="AH10" s="123">
        <v>59.787259490997343</v>
      </c>
      <c r="AI10" s="123">
        <v>49.27060475082201</v>
      </c>
      <c r="AJ10" s="122">
        <v>455.31912597161079</v>
      </c>
      <c r="AK10" s="122">
        <v>322.35942249240128</v>
      </c>
      <c r="AL10" s="123">
        <v>61.097666995093618</v>
      </c>
      <c r="AM10" s="123">
        <v>43.552692366921576</v>
      </c>
      <c r="AN10" s="119">
        <f>AJ10/AF10-1</f>
        <v>0.17137951854441957</v>
      </c>
      <c r="AO10" s="119">
        <f>AK10/AG10-1</f>
        <v>1.7686317977316346E-2</v>
      </c>
      <c r="AP10" s="120">
        <f>AL10/AH10-1</f>
        <v>2.1917838603952022E-2</v>
      </c>
      <c r="AQ10" s="120">
        <f>AM10/AI10-1</f>
        <v>-0.11605119143184539</v>
      </c>
      <c r="AR10" s="122">
        <v>413.71462626592819</v>
      </c>
      <c r="AS10" s="122">
        <v>329.51171354450042</v>
      </c>
      <c r="AT10" s="123">
        <v>62.780335197588769</v>
      </c>
      <c r="AU10" s="123">
        <v>49.521470226096575</v>
      </c>
      <c r="AV10" s="122">
        <v>478.22513421740894</v>
      </c>
      <c r="AW10" s="122">
        <v>324.34177355152622</v>
      </c>
      <c r="AX10" s="123">
        <v>70.116565477249026</v>
      </c>
      <c r="AY10" s="123">
        <v>47.756751036533679</v>
      </c>
      <c r="AZ10" s="119">
        <f>AV10/AR10-1</f>
        <v>0.15592996683180971</v>
      </c>
      <c r="BA10" s="119">
        <f>AW10/AS10-1</f>
        <v>-1.5689700185046673E-2</v>
      </c>
      <c r="BB10" s="120">
        <f>AX10/AT10-1</f>
        <v>0.11685554491818051</v>
      </c>
      <c r="BC10" s="120">
        <f>AY10/AU10-1</f>
        <v>-3.5635436135192378E-2</v>
      </c>
      <c r="BD10" s="122">
        <v>426.99722820006468</v>
      </c>
      <c r="BE10" s="122">
        <v>310.49807610544229</v>
      </c>
      <c r="BF10" s="123">
        <v>62.274384548519983</v>
      </c>
      <c r="BG10" s="123">
        <v>45.739556127593772</v>
      </c>
      <c r="BH10" s="122">
        <v>474.87693700466576</v>
      </c>
      <c r="BI10" s="122">
        <v>316.78202317964212</v>
      </c>
      <c r="BJ10" s="123">
        <v>67.924494588773797</v>
      </c>
      <c r="BK10" s="123">
        <v>45.467650653821622</v>
      </c>
      <c r="BL10" s="119">
        <f>BH10/BD10-1</f>
        <v>0.1121311934656577</v>
      </c>
      <c r="BM10" s="119">
        <f>BI10/BE10-1</f>
        <v>2.0238280227107941E-2</v>
      </c>
      <c r="BN10" s="120">
        <f>BJ10/BF10-1</f>
        <v>9.0729279481704506E-2</v>
      </c>
      <c r="BO10" s="120">
        <f>BK10/BG10-1</f>
        <v>-5.9446460961197767E-3</v>
      </c>
    </row>
    <row r="11" spans="1:331" ht="15" customHeight="1">
      <c r="C11" s="121" t="s">
        <v>93</v>
      </c>
      <c r="D11" s="122" t="s">
        <v>90</v>
      </c>
      <c r="E11" s="122" t="s">
        <v>90</v>
      </c>
      <c r="F11" s="123" t="s">
        <v>90</v>
      </c>
      <c r="G11" s="123" t="s">
        <v>90</v>
      </c>
      <c r="H11" s="122">
        <v>129.27767390450717</v>
      </c>
      <c r="I11" s="122">
        <v>248.28796844181457</v>
      </c>
      <c r="J11" s="123">
        <v>38.57478979408684</v>
      </c>
      <c r="K11" s="123">
        <v>72.097365406643803</v>
      </c>
      <c r="L11" s="122">
        <v>141.36846441075389</v>
      </c>
      <c r="M11" s="122">
        <v>209.05707070707081</v>
      </c>
      <c r="N11" s="123">
        <v>46.324129580924982</v>
      </c>
      <c r="O11" s="123">
        <v>65.578738910012689</v>
      </c>
      <c r="P11" s="122">
        <v>147.27367743600163</v>
      </c>
      <c r="Q11" s="122">
        <v>217.09523809523807</v>
      </c>
      <c r="R11" s="123">
        <v>46.586571433837229</v>
      </c>
      <c r="S11" s="123">
        <v>70.201992753623173</v>
      </c>
      <c r="T11" s="119" t="s">
        <v>90</v>
      </c>
      <c r="U11" s="119" t="s">
        <v>90</v>
      </c>
      <c r="V11" s="120" t="s">
        <v>90</v>
      </c>
      <c r="W11" s="120" t="s">
        <v>90</v>
      </c>
      <c r="X11" s="119">
        <f t="shared" si="0"/>
        <v>9.3525743007858875E-2</v>
      </c>
      <c r="Y11" s="119">
        <f t="shared" si="0"/>
        <v>-0.15800563346240992</v>
      </c>
      <c r="Z11" s="120">
        <f t="shared" si="0"/>
        <v>0.20089130305581193</v>
      </c>
      <c r="AA11" s="120">
        <f t="shared" si="0"/>
        <v>-9.0414212223494328E-2</v>
      </c>
      <c r="AB11" s="119">
        <f t="shared" si="0"/>
        <v>4.1771784463116246E-2</v>
      </c>
      <c r="AC11" s="119">
        <f t="shared" si="1"/>
        <v>3.8449631772705217E-2</v>
      </c>
      <c r="AD11" s="120">
        <f t="shared" si="1"/>
        <v>5.6653380276423526E-3</v>
      </c>
      <c r="AE11" s="120">
        <f t="shared" si="1"/>
        <v>7.0499279499023793E-2</v>
      </c>
      <c r="AF11" s="122">
        <v>97.846320346320354</v>
      </c>
      <c r="AG11" s="122">
        <v>223.09523809523805</v>
      </c>
      <c r="AH11" s="123">
        <v>22.900202634245186</v>
      </c>
      <c r="AI11" s="123">
        <v>60.064102564102562</v>
      </c>
      <c r="AJ11" s="122">
        <v>123.44642857142856</v>
      </c>
      <c r="AK11" s="122">
        <v>197.40558292282432</v>
      </c>
      <c r="AL11" s="123">
        <v>52.905612244897952</v>
      </c>
      <c r="AM11" s="123">
        <v>79.510582010582013</v>
      </c>
      <c r="AN11" s="119">
        <f t="shared" si="2"/>
        <v>0.26163588098661616</v>
      </c>
      <c r="AO11" s="119">
        <f t="shared" si="2"/>
        <v>-0.11515106907592065</v>
      </c>
      <c r="AP11" s="120">
        <f t="shared" si="2"/>
        <v>1.310268301546921</v>
      </c>
      <c r="AQ11" s="120">
        <f t="shared" si="2"/>
        <v>0.32376209110467391</v>
      </c>
      <c r="AR11" s="122">
        <v>145.24459769825907</v>
      </c>
      <c r="AS11" s="122">
        <v>239.13978494623646</v>
      </c>
      <c r="AT11" s="123">
        <v>45.143591176485913</v>
      </c>
      <c r="AU11" s="123">
        <v>75.26226734348559</v>
      </c>
      <c r="AV11" s="122">
        <v>119.70476190476188</v>
      </c>
      <c r="AW11" s="122">
        <v>184.60978835978835</v>
      </c>
      <c r="AX11" s="123">
        <v>48.365560365560356</v>
      </c>
      <c r="AY11" s="123">
        <v>74.394989339019205</v>
      </c>
      <c r="AZ11" s="119">
        <f t="shared" ref="AZ11:BC24" si="5">AV11/AR11-1</f>
        <v>-0.17584017717860578</v>
      </c>
      <c r="BA11" s="119">
        <f t="shared" si="5"/>
        <v>-0.22802561522210774</v>
      </c>
      <c r="BB11" s="120">
        <f t="shared" si="5"/>
        <v>7.1371574682181693E-2</v>
      </c>
      <c r="BC11" s="120">
        <f t="shared" si="5"/>
        <v>-1.1523410535962952E-2</v>
      </c>
      <c r="BD11" s="122">
        <v>133.55331693653068</v>
      </c>
      <c r="BE11" s="122">
        <v>242.97619047619042</v>
      </c>
      <c r="BF11" s="123">
        <v>42.120661495367386</v>
      </c>
      <c r="BG11" s="123">
        <v>75.174953959484355</v>
      </c>
      <c r="BH11" s="122">
        <v>118.56075944025253</v>
      </c>
      <c r="BI11" s="122">
        <v>192.92102206736357</v>
      </c>
      <c r="BJ11" s="123">
        <v>45.104636743574332</v>
      </c>
      <c r="BK11" s="123">
        <v>71.906926406926402</v>
      </c>
      <c r="BL11" s="119">
        <f t="shared" ref="BL11:BO24" si="6">BH11/BD11-1</f>
        <v>-0.11225896773049193</v>
      </c>
      <c r="BM11" s="119">
        <f t="shared" si="6"/>
        <v>-0.20600853240281514</v>
      </c>
      <c r="BN11" s="120">
        <f t="shared" si="6"/>
        <v>7.0843503930609897E-2</v>
      </c>
      <c r="BO11" s="120">
        <f t="shared" si="6"/>
        <v>-4.3472292039171245E-2</v>
      </c>
    </row>
    <row r="12" spans="1:331" ht="15" customHeight="1">
      <c r="C12" s="27" t="s">
        <v>80</v>
      </c>
      <c r="D12" s="117">
        <v>470.44104692619999</v>
      </c>
      <c r="E12" s="117">
        <v>560.22699485199405</v>
      </c>
      <c r="F12" s="118">
        <v>52.867153481934601</v>
      </c>
      <c r="G12" s="118">
        <v>61.508601808675998</v>
      </c>
      <c r="H12" s="117">
        <v>421.18860218320384</v>
      </c>
      <c r="I12" s="117">
        <v>580.75566107693385</v>
      </c>
      <c r="J12" s="118">
        <v>47.841696006431469</v>
      </c>
      <c r="K12" s="118">
        <v>65.343747666297631</v>
      </c>
      <c r="L12" s="117">
        <v>458.02353040831582</v>
      </c>
      <c r="M12" s="117">
        <v>450.80732602426878</v>
      </c>
      <c r="N12" s="118">
        <v>58.978372408742025</v>
      </c>
      <c r="O12" s="118">
        <v>57.470470370643547</v>
      </c>
      <c r="P12" s="117">
        <v>506.82196083516783</v>
      </c>
      <c r="Q12" s="117">
        <v>538.27713178294607</v>
      </c>
      <c r="R12" s="118">
        <v>49.295753029560387</v>
      </c>
      <c r="S12" s="118">
        <v>52.218650122203435</v>
      </c>
      <c r="T12" s="119">
        <f t="shared" ref="T12:AE24" si="7">H12/D12-1</f>
        <v>-0.10469419083391029</v>
      </c>
      <c r="U12" s="119">
        <f t="shared" si="7"/>
        <v>3.6643479185367145E-2</v>
      </c>
      <c r="V12" s="120">
        <f t="shared" si="7"/>
        <v>-9.5058219414449807E-2</v>
      </c>
      <c r="W12" s="120">
        <f t="shared" si="7"/>
        <v>6.2351374358190492E-2</v>
      </c>
      <c r="X12" s="119">
        <f t="shared" si="7"/>
        <v>8.7454712768058052E-2</v>
      </c>
      <c r="Y12" s="119">
        <f t="shared" si="7"/>
        <v>-0.22375732818805971</v>
      </c>
      <c r="Z12" s="120">
        <f t="shared" si="7"/>
        <v>0.23278180608006505</v>
      </c>
      <c r="AA12" s="120">
        <f t="shared" si="7"/>
        <v>-0.12049013986559098</v>
      </c>
      <c r="AB12" s="119">
        <f t="shared" si="0"/>
        <v>0.10654131761167274</v>
      </c>
      <c r="AC12" s="119">
        <f t="shared" si="1"/>
        <v>0.19402924644123565</v>
      </c>
      <c r="AD12" s="120">
        <f t="shared" si="1"/>
        <v>-0.16417237342660951</v>
      </c>
      <c r="AE12" s="120">
        <f t="shared" si="1"/>
        <v>-9.1382934828436513E-2</v>
      </c>
      <c r="AF12" s="117">
        <v>508.36167578580478</v>
      </c>
      <c r="AG12" s="117">
        <v>449.17910447761187</v>
      </c>
      <c r="AH12" s="118">
        <v>62.773405309583168</v>
      </c>
      <c r="AI12" s="118">
        <v>54.421338155515365</v>
      </c>
      <c r="AJ12" s="117">
        <v>517.88957871327079</v>
      </c>
      <c r="AK12" s="117">
        <v>529.07407407407402</v>
      </c>
      <c r="AL12" s="118">
        <v>63.111991671151294</v>
      </c>
      <c r="AM12" s="118">
        <v>65.005688282138806</v>
      </c>
      <c r="AN12" s="119">
        <f t="shared" si="2"/>
        <v>1.8742370602068181E-2</v>
      </c>
      <c r="AO12" s="119">
        <f t="shared" si="2"/>
        <v>0.17786884741528386</v>
      </c>
      <c r="AP12" s="120">
        <f t="shared" si="2"/>
        <v>5.3937867461275601E-3</v>
      </c>
      <c r="AQ12" s="120">
        <f t="shared" si="2"/>
        <v>0.19448897225528383</v>
      </c>
      <c r="AR12" s="117">
        <v>523.42648033125727</v>
      </c>
      <c r="AS12" s="117">
        <v>446.86011904761904</v>
      </c>
      <c r="AT12" s="118">
        <v>65.274361076603824</v>
      </c>
      <c r="AU12" s="118">
        <v>55.058672533920067</v>
      </c>
      <c r="AV12" s="117">
        <v>466.75788068695158</v>
      </c>
      <c r="AW12" s="117">
        <v>525.9722222222224</v>
      </c>
      <c r="AX12" s="118">
        <v>46.56622049106916</v>
      </c>
      <c r="AY12" s="118">
        <v>53.549208144796381</v>
      </c>
      <c r="AZ12" s="119">
        <f t="shared" si="5"/>
        <v>-0.10826467856277011</v>
      </c>
      <c r="BA12" s="119">
        <f t="shared" si="5"/>
        <v>0.17703997247105607</v>
      </c>
      <c r="BB12" s="120">
        <f t="shared" si="5"/>
        <v>-0.28660779327398411</v>
      </c>
      <c r="BC12" s="120">
        <f t="shared" si="5"/>
        <v>-2.7415560885412749E-2</v>
      </c>
      <c r="BD12" s="117">
        <v>503.84312742273704</v>
      </c>
      <c r="BE12" s="117">
        <v>486.97169811320759</v>
      </c>
      <c r="BF12" s="118">
        <v>59.71474102787991</v>
      </c>
      <c r="BG12" s="118">
        <v>55.864718614718612</v>
      </c>
      <c r="BH12" s="117">
        <v>443.25497035613495</v>
      </c>
      <c r="BI12" s="117">
        <v>456.84848484848493</v>
      </c>
      <c r="BJ12" s="118">
        <v>53.754578909988545</v>
      </c>
      <c r="BK12" s="118">
        <v>56.044609665427515</v>
      </c>
      <c r="BL12" s="119">
        <f t="shared" si="6"/>
        <v>-0.12025202641251298</v>
      </c>
      <c r="BM12" s="119">
        <f t="shared" si="6"/>
        <v>-6.1858242237559868E-2</v>
      </c>
      <c r="BN12" s="120">
        <f t="shared" si="6"/>
        <v>-9.9810566290635894E-2</v>
      </c>
      <c r="BO12" s="120">
        <f t="shared" si="6"/>
        <v>3.220119158740431E-3</v>
      </c>
    </row>
    <row r="13" spans="1:331" ht="15" customHeight="1">
      <c r="C13" s="27" t="s">
        <v>85</v>
      </c>
      <c r="D13" s="117">
        <v>705.07475223996903</v>
      </c>
      <c r="E13" s="117">
        <v>322.185254803676</v>
      </c>
      <c r="F13" s="118">
        <v>71.901253366172</v>
      </c>
      <c r="G13" s="118">
        <v>32.735400220694302</v>
      </c>
      <c r="H13" s="117">
        <v>817.78486985318318</v>
      </c>
      <c r="I13" s="117">
        <v>360.15741107153855</v>
      </c>
      <c r="J13" s="118">
        <v>80.895556136629452</v>
      </c>
      <c r="K13" s="118">
        <v>35.33065907522429</v>
      </c>
      <c r="L13" s="117">
        <v>786.61843478930143</v>
      </c>
      <c r="M13" s="117">
        <v>339.60711111111152</v>
      </c>
      <c r="N13" s="118">
        <v>77.073658990638179</v>
      </c>
      <c r="O13" s="118">
        <v>33.34712402897793</v>
      </c>
      <c r="P13" s="117">
        <v>708.80168497498187</v>
      </c>
      <c r="Q13" s="117">
        <v>353.72266671324832</v>
      </c>
      <c r="R13" s="118">
        <v>70.511214468303663</v>
      </c>
      <c r="S13" s="118">
        <v>35.513192036549192</v>
      </c>
      <c r="T13" s="119">
        <f t="shared" si="7"/>
        <v>0.15985555752087666</v>
      </c>
      <c r="U13" s="119">
        <f t="shared" si="7"/>
        <v>0.1178581443492841</v>
      </c>
      <c r="V13" s="120">
        <f t="shared" si="7"/>
        <v>0.12509243371116363</v>
      </c>
      <c r="W13" s="120">
        <f t="shared" si="7"/>
        <v>7.9279887737231602E-2</v>
      </c>
      <c r="X13" s="119">
        <f t="shared" si="7"/>
        <v>-3.811079932241479E-2</v>
      </c>
      <c r="Y13" s="119">
        <f t="shared" si="7"/>
        <v>-5.7059217244165183E-2</v>
      </c>
      <c r="Z13" s="120">
        <f t="shared" si="7"/>
        <v>-4.724483430877513E-2</v>
      </c>
      <c r="AA13" s="120">
        <f t="shared" si="7"/>
        <v>-5.6142033524569035E-2</v>
      </c>
      <c r="AB13" s="119">
        <f t="shared" si="0"/>
        <v>-9.8925662522977964E-2</v>
      </c>
      <c r="AC13" s="119">
        <f t="shared" si="1"/>
        <v>4.1564369944887547E-2</v>
      </c>
      <c r="AD13" s="120">
        <f t="shared" si="1"/>
        <v>-8.5145101559686243E-2</v>
      </c>
      <c r="AE13" s="120">
        <f t="shared" si="1"/>
        <v>6.4955166919012042E-2</v>
      </c>
      <c r="AF13" s="117">
        <v>716.42241466429334</v>
      </c>
      <c r="AG13" s="117">
        <v>378.83680555555554</v>
      </c>
      <c r="AH13" s="118">
        <v>61.670061335571027</v>
      </c>
      <c r="AI13" s="118">
        <v>32.50074471254095</v>
      </c>
      <c r="AJ13" s="117">
        <v>818.32568248788664</v>
      </c>
      <c r="AK13" s="117">
        <v>319.21942640692652</v>
      </c>
      <c r="AL13" s="118">
        <v>85.512868937226273</v>
      </c>
      <c r="AM13" s="118">
        <v>34.299523228094642</v>
      </c>
      <c r="AN13" s="119">
        <f t="shared" si="2"/>
        <v>0.14223908372736194</v>
      </c>
      <c r="AO13" s="119">
        <f t="shared" si="2"/>
        <v>-0.15736955405164899</v>
      </c>
      <c r="AP13" s="120">
        <f t="shared" si="2"/>
        <v>0.38661884041134909</v>
      </c>
      <c r="AQ13" s="120">
        <f t="shared" si="2"/>
        <v>5.5345763042149665E-2</v>
      </c>
      <c r="AR13" s="117">
        <v>725.56655353510359</v>
      </c>
      <c r="AS13" s="117">
        <v>340.69627457744036</v>
      </c>
      <c r="AT13" s="118">
        <v>68.474520478811939</v>
      </c>
      <c r="AU13" s="118">
        <v>32.371226770672841</v>
      </c>
      <c r="AV13" s="117">
        <v>761.50918189500783</v>
      </c>
      <c r="AW13" s="117">
        <v>336.66674488797167</v>
      </c>
      <c r="AX13" s="118">
        <v>80.625845499522129</v>
      </c>
      <c r="AY13" s="118">
        <v>36.207555582291263</v>
      </c>
      <c r="AZ13" s="119">
        <f t="shared" si="5"/>
        <v>4.9537328015996085E-2</v>
      </c>
      <c r="BA13" s="119">
        <f t="shared" si="5"/>
        <v>-1.1827337103895386E-2</v>
      </c>
      <c r="BB13" s="120">
        <f t="shared" si="5"/>
        <v>0.17745761395247994</v>
      </c>
      <c r="BC13" s="120">
        <f t="shared" si="5"/>
        <v>0.11851045494185586</v>
      </c>
      <c r="BD13" s="117">
        <v>695.62457649626117</v>
      </c>
      <c r="BE13" s="117">
        <v>339.90872668997685</v>
      </c>
      <c r="BF13" s="118">
        <v>67.279751785476023</v>
      </c>
      <c r="BG13" s="118">
        <v>33.051898285876177</v>
      </c>
      <c r="BH13" s="117">
        <v>786.30533323761688</v>
      </c>
      <c r="BI13" s="117">
        <v>327.50969769930458</v>
      </c>
      <c r="BJ13" s="118">
        <v>85.626875598253051</v>
      </c>
      <c r="BK13" s="118">
        <v>35.721033204948633</v>
      </c>
      <c r="BL13" s="119">
        <f t="shared" si="6"/>
        <v>0.13035875931540364</v>
      </c>
      <c r="BM13" s="119">
        <f t="shared" si="6"/>
        <v>-3.6477524750287316E-2</v>
      </c>
      <c r="BN13" s="120">
        <f t="shared" si="6"/>
        <v>0.27269904132936618</v>
      </c>
      <c r="BO13" s="120">
        <f t="shared" si="6"/>
        <v>8.0755873565453884E-2</v>
      </c>
    </row>
    <row r="14" spans="1:331" ht="15" customHeight="1">
      <c r="C14" s="27" t="s">
        <v>82</v>
      </c>
      <c r="D14" s="117">
        <v>722.27764824565497</v>
      </c>
      <c r="E14" s="117">
        <v>373.82556060569402</v>
      </c>
      <c r="F14" s="118">
        <v>80.424699640698094</v>
      </c>
      <c r="G14" s="118">
        <v>41.915429914517198</v>
      </c>
      <c r="H14" s="117">
        <v>722.31166008283526</v>
      </c>
      <c r="I14" s="117">
        <v>395.61895988076498</v>
      </c>
      <c r="J14" s="118">
        <v>72.5500674034637</v>
      </c>
      <c r="K14" s="118">
        <v>40.158162079779849</v>
      </c>
      <c r="L14" s="117">
        <v>733.93405837244507</v>
      </c>
      <c r="M14" s="117">
        <v>401.70006182853348</v>
      </c>
      <c r="N14" s="118">
        <v>69.788781399890937</v>
      </c>
      <c r="O14" s="118">
        <v>38.144300359505969</v>
      </c>
      <c r="P14" s="117">
        <v>790.46306521106374</v>
      </c>
      <c r="Q14" s="117">
        <v>401.12903451760377</v>
      </c>
      <c r="R14" s="118">
        <v>74.663022815818337</v>
      </c>
      <c r="S14" s="118">
        <v>38.085931667287277</v>
      </c>
      <c r="T14" s="119">
        <f t="shared" si="7"/>
        <v>4.708969917999184E-5</v>
      </c>
      <c r="U14" s="119">
        <f t="shared" si="7"/>
        <v>5.829831229239657E-2</v>
      </c>
      <c r="V14" s="120">
        <f t="shared" si="7"/>
        <v>-9.791310719735058E-2</v>
      </c>
      <c r="W14" s="120">
        <f t="shared" si="7"/>
        <v>-4.1924127661845279E-2</v>
      </c>
      <c r="X14" s="119">
        <f t="shared" si="7"/>
        <v>1.6090558870774707E-2</v>
      </c>
      <c r="Y14" s="119">
        <f t="shared" si="7"/>
        <v>1.5371108476705198E-2</v>
      </c>
      <c r="Z14" s="120">
        <f t="shared" si="7"/>
        <v>-3.8060419547465973E-2</v>
      </c>
      <c r="AA14" s="120">
        <f t="shared" si="7"/>
        <v>-5.0148254202297848E-2</v>
      </c>
      <c r="AB14" s="119">
        <f t="shared" si="0"/>
        <v>7.7021915243960848E-2</v>
      </c>
      <c r="AC14" s="119">
        <f t="shared" si="1"/>
        <v>-1.4215265696758683E-3</v>
      </c>
      <c r="AD14" s="120">
        <f t="shared" si="1"/>
        <v>6.9842764383546196E-2</v>
      </c>
      <c r="AE14" s="120">
        <f t="shared" si="1"/>
        <v>-1.5302074403927834E-3</v>
      </c>
      <c r="AF14" s="117">
        <v>836.13899412895978</v>
      </c>
      <c r="AG14" s="117">
        <v>411.08887263040765</v>
      </c>
      <c r="AH14" s="118">
        <v>72.344804816482295</v>
      </c>
      <c r="AI14" s="118">
        <v>36.179778921135636</v>
      </c>
      <c r="AJ14" s="117">
        <v>810.8636858108498</v>
      </c>
      <c r="AK14" s="117">
        <v>357.9758084951871</v>
      </c>
      <c r="AL14" s="118">
        <v>98.246455819516271</v>
      </c>
      <c r="AM14" s="118">
        <v>43.396288371617146</v>
      </c>
      <c r="AN14" s="119">
        <f t="shared" si="2"/>
        <v>-3.0228596555815779E-2</v>
      </c>
      <c r="AO14" s="119">
        <f t="shared" si="2"/>
        <v>-0.12920092873195388</v>
      </c>
      <c r="AP14" s="120">
        <f t="shared" si="2"/>
        <v>0.35803056029716185</v>
      </c>
      <c r="AQ14" s="120">
        <f t="shared" si="2"/>
        <v>0.19946250822073819</v>
      </c>
      <c r="AR14" s="117">
        <v>799.19243972244249</v>
      </c>
      <c r="AS14" s="117">
        <v>406.72480886035595</v>
      </c>
      <c r="AT14" s="118">
        <v>73.725095564656414</v>
      </c>
      <c r="AU14" s="118">
        <v>37.943171854450057</v>
      </c>
      <c r="AV14" s="117">
        <v>769.04826125687259</v>
      </c>
      <c r="AW14" s="117">
        <v>375.80105056775051</v>
      </c>
      <c r="AX14" s="118">
        <v>89.064817141858697</v>
      </c>
      <c r="AY14" s="118">
        <v>43.492756729149612</v>
      </c>
      <c r="AZ14" s="119">
        <f t="shared" si="5"/>
        <v>-3.7718297830793945E-2</v>
      </c>
      <c r="BA14" s="119">
        <f t="shared" si="5"/>
        <v>-7.6031158215437822E-2</v>
      </c>
      <c r="BB14" s="120">
        <f t="shared" si="5"/>
        <v>0.2080664861770094</v>
      </c>
      <c r="BC14" s="120">
        <f t="shared" si="5"/>
        <v>0.14626043642286302</v>
      </c>
      <c r="BD14" s="117">
        <v>837.64087028077199</v>
      </c>
      <c r="BE14" s="117">
        <v>410.93731921478275</v>
      </c>
      <c r="BF14" s="118">
        <v>72.989453426955109</v>
      </c>
      <c r="BG14" s="118">
        <v>36.320068230585377</v>
      </c>
      <c r="BH14" s="117">
        <v>783.23470211810024</v>
      </c>
      <c r="BI14" s="117">
        <v>377.36757951082535</v>
      </c>
      <c r="BJ14" s="118">
        <v>93.839315684465703</v>
      </c>
      <c r="BK14" s="118">
        <v>45.385909712617114</v>
      </c>
      <c r="BL14" s="119">
        <f t="shared" si="6"/>
        <v>-6.4951663765445367E-2</v>
      </c>
      <c r="BM14" s="119">
        <f t="shared" si="6"/>
        <v>-8.1690657271289768E-2</v>
      </c>
      <c r="BN14" s="120">
        <f t="shared" si="6"/>
        <v>0.28565582119855559</v>
      </c>
      <c r="BO14" s="120">
        <f t="shared" si="6"/>
        <v>0.24960970404778404</v>
      </c>
    </row>
    <row r="15" spans="1:331" ht="15" customHeight="1">
      <c r="C15" s="121" t="s">
        <v>75</v>
      </c>
      <c r="D15" s="117">
        <v>707.75623331991801</v>
      </c>
      <c r="E15" s="117">
        <v>358.17191735108798</v>
      </c>
      <c r="F15" s="118">
        <v>84.446035329235798</v>
      </c>
      <c r="G15" s="118">
        <v>42.524121134655601</v>
      </c>
      <c r="H15" s="117">
        <v>711.84721492058691</v>
      </c>
      <c r="I15" s="117">
        <v>358.89798511797164</v>
      </c>
      <c r="J15" s="118">
        <v>79.233877279146583</v>
      </c>
      <c r="K15" s="118">
        <v>40.206731823357664</v>
      </c>
      <c r="L15" s="117">
        <v>734.34751112747426</v>
      </c>
      <c r="M15" s="117">
        <v>340.96387362458574</v>
      </c>
      <c r="N15" s="118">
        <v>84.101251274375613</v>
      </c>
      <c r="O15" s="118">
        <v>39.336750290421335</v>
      </c>
      <c r="P15" s="117">
        <v>749.21761650989413</v>
      </c>
      <c r="Q15" s="117">
        <v>363.22931552805505</v>
      </c>
      <c r="R15" s="118">
        <v>79.959190662742174</v>
      </c>
      <c r="S15" s="118">
        <v>38.936740523106643</v>
      </c>
      <c r="T15" s="119">
        <f t="shared" si="7"/>
        <v>5.7802127456780816E-3</v>
      </c>
      <c r="U15" s="119">
        <f t="shared" si="7"/>
        <v>2.0271487844536473E-3</v>
      </c>
      <c r="V15" s="120">
        <f t="shared" si="7"/>
        <v>-6.1721761474866188E-2</v>
      </c>
      <c r="W15" s="120">
        <f t="shared" si="7"/>
        <v>-5.4495877856235109E-2</v>
      </c>
      <c r="X15" s="119">
        <f t="shared" si="7"/>
        <v>3.160832231309274E-2</v>
      </c>
      <c r="Y15" s="119">
        <f t="shared" si="7"/>
        <v>-4.996994198084137E-2</v>
      </c>
      <c r="Z15" s="120">
        <f t="shared" si="7"/>
        <v>6.1430465886213259E-2</v>
      </c>
      <c r="AA15" s="120">
        <f t="shared" si="7"/>
        <v>-2.1637708251405874E-2</v>
      </c>
      <c r="AB15" s="119">
        <f t="shared" si="0"/>
        <v>2.0249412106795539E-2</v>
      </c>
      <c r="AC15" s="119">
        <f t="shared" si="1"/>
        <v>6.5301469234199327E-2</v>
      </c>
      <c r="AD15" s="120">
        <f t="shared" si="1"/>
        <v>-4.9250879729722419E-2</v>
      </c>
      <c r="AE15" s="120">
        <f t="shared" si="1"/>
        <v>-1.0168856460216924E-2</v>
      </c>
      <c r="AF15" s="117">
        <v>787.00007756782372</v>
      </c>
      <c r="AG15" s="117">
        <v>384.43558186281837</v>
      </c>
      <c r="AH15" s="118">
        <v>85.198173534865376</v>
      </c>
      <c r="AI15" s="118">
        <v>41.697203620289258</v>
      </c>
      <c r="AJ15" s="117">
        <v>775.20417990323938</v>
      </c>
      <c r="AK15" s="117">
        <v>319.82270861200982</v>
      </c>
      <c r="AL15" s="118">
        <v>97.033810689401349</v>
      </c>
      <c r="AM15" s="118">
        <v>39.925851790315932</v>
      </c>
      <c r="AN15" s="119">
        <f t="shared" si="2"/>
        <v>-1.4988432658150197E-2</v>
      </c>
      <c r="AO15" s="119">
        <f t="shared" si="2"/>
        <v>-0.16807204197312031</v>
      </c>
      <c r="AP15" s="120">
        <f t="shared" si="2"/>
        <v>0.13891890710183485</v>
      </c>
      <c r="AQ15" s="120">
        <f t="shared" si="2"/>
        <v>-4.2481309924376154E-2</v>
      </c>
      <c r="AR15" s="117">
        <v>730.99340685851075</v>
      </c>
      <c r="AS15" s="117">
        <v>369.78181810812629</v>
      </c>
      <c r="AT15" s="118">
        <v>83.267595085744915</v>
      </c>
      <c r="AU15" s="118">
        <v>42.276603268477729</v>
      </c>
      <c r="AV15" s="117">
        <v>750.10657644819878</v>
      </c>
      <c r="AW15" s="117">
        <v>332.80241164110424</v>
      </c>
      <c r="AX15" s="118">
        <v>87.012362867991087</v>
      </c>
      <c r="AY15" s="118">
        <v>38.672972301742277</v>
      </c>
      <c r="AZ15" s="119">
        <f t="shared" si="5"/>
        <v>2.6146842653243629E-2</v>
      </c>
      <c r="BA15" s="119">
        <f t="shared" si="5"/>
        <v>-0.10000331183457234</v>
      </c>
      <c r="BB15" s="120">
        <f t="shared" si="5"/>
        <v>4.4972690497305567E-2</v>
      </c>
      <c r="BC15" s="120">
        <f t="shared" si="5"/>
        <v>-8.5239368542703864E-2</v>
      </c>
      <c r="BD15" s="117">
        <v>796.20277408167999</v>
      </c>
      <c r="BE15" s="117">
        <v>382.09146557652429</v>
      </c>
      <c r="BF15" s="118">
        <v>85.356215060214481</v>
      </c>
      <c r="BG15" s="118">
        <v>41.075571318744679</v>
      </c>
      <c r="BH15" s="117">
        <v>762.790864455573</v>
      </c>
      <c r="BI15" s="117">
        <v>338.21024128582002</v>
      </c>
      <c r="BJ15" s="118">
        <v>94.874485628802589</v>
      </c>
      <c r="BK15" s="118">
        <v>42.077051696256596</v>
      </c>
      <c r="BL15" s="119">
        <f t="shared" si="6"/>
        <v>-4.1964070854492386E-2</v>
      </c>
      <c r="BM15" s="119">
        <f t="shared" si="6"/>
        <v>-0.11484481660560897</v>
      </c>
      <c r="BN15" s="120">
        <f t="shared" si="6"/>
        <v>0.1115123317250355</v>
      </c>
      <c r="BO15" s="120">
        <f t="shared" si="6"/>
        <v>2.4381410784051427E-2</v>
      </c>
    </row>
    <row r="16" spans="1:331" ht="15" customHeight="1">
      <c r="C16" s="121" t="s">
        <v>86</v>
      </c>
      <c r="D16" s="117">
        <v>724.00836970141097</v>
      </c>
      <c r="E16" s="117">
        <v>414.05543154761898</v>
      </c>
      <c r="F16" s="118">
        <v>74.669270504453706</v>
      </c>
      <c r="G16" s="118">
        <v>44.712397557448199</v>
      </c>
      <c r="H16" s="117">
        <v>729.74629789549567</v>
      </c>
      <c r="I16" s="117">
        <v>407.28295591291982</v>
      </c>
      <c r="J16" s="118">
        <v>71.821932113651499</v>
      </c>
      <c r="K16" s="118">
        <v>40.920340510656075</v>
      </c>
      <c r="L16" s="117">
        <v>759.47125831747337</v>
      </c>
      <c r="M16" s="117">
        <v>410.58188594586744</v>
      </c>
      <c r="N16" s="118">
        <v>67.477098440135848</v>
      </c>
      <c r="O16" s="118">
        <v>37.449803292539642</v>
      </c>
      <c r="P16" s="117">
        <v>731.35930647907253</v>
      </c>
      <c r="Q16" s="117">
        <v>447.96235875585921</v>
      </c>
      <c r="R16" s="118">
        <v>60.690530684712918</v>
      </c>
      <c r="S16" s="118">
        <v>37.759813133075539</v>
      </c>
      <c r="T16" s="119">
        <f t="shared" si="7"/>
        <v>7.9252235667539583E-3</v>
      </c>
      <c r="U16" s="119">
        <f t="shared" si="7"/>
        <v>-1.6356446791159329E-2</v>
      </c>
      <c r="V16" s="120">
        <f t="shared" si="7"/>
        <v>-3.8132666511485169E-2</v>
      </c>
      <c r="W16" s="120">
        <f t="shared" si="7"/>
        <v>-8.4809968911193856E-2</v>
      </c>
      <c r="X16" s="119">
        <f t="shared" si="7"/>
        <v>4.0733280192994492E-2</v>
      </c>
      <c r="Y16" s="119">
        <f t="shared" si="7"/>
        <v>8.0998479927869571E-3</v>
      </c>
      <c r="Z16" s="120">
        <f t="shared" si="7"/>
        <v>-6.0494525079614392E-2</v>
      </c>
      <c r="AA16" s="120">
        <f t="shared" si="7"/>
        <v>-8.4812031737924287E-2</v>
      </c>
      <c r="AB16" s="119">
        <f t="shared" si="0"/>
        <v>-3.701516223363055E-2</v>
      </c>
      <c r="AC16" s="119">
        <f t="shared" si="1"/>
        <v>9.1042674042663752E-2</v>
      </c>
      <c r="AD16" s="120">
        <f t="shared" si="1"/>
        <v>-0.10057586814352748</v>
      </c>
      <c r="AE16" s="120">
        <f t="shared" si="1"/>
        <v>8.2780098499917187E-3</v>
      </c>
      <c r="AF16" s="117">
        <v>778.55655440448731</v>
      </c>
      <c r="AG16" s="117">
        <v>464.8672643946058</v>
      </c>
      <c r="AH16" s="118">
        <v>55.777185987187131</v>
      </c>
      <c r="AI16" s="118">
        <v>34.697826389165712</v>
      </c>
      <c r="AJ16" s="117">
        <v>751.40476324812278</v>
      </c>
      <c r="AK16" s="117">
        <v>373.8282312925171</v>
      </c>
      <c r="AL16" s="118">
        <v>93.332381119240537</v>
      </c>
      <c r="AM16" s="118">
        <v>46.896014678272742</v>
      </c>
      <c r="AN16" s="119">
        <f t="shared" si="2"/>
        <v>-3.4874526458945287E-2</v>
      </c>
      <c r="AO16" s="119">
        <f t="shared" si="2"/>
        <v>-0.19583876963384017</v>
      </c>
      <c r="AP16" s="120">
        <f t="shared" si="2"/>
        <v>0.67330745478411913</v>
      </c>
      <c r="AQ16" s="120">
        <f t="shared" si="2"/>
        <v>0.35155482514362557</v>
      </c>
      <c r="AR16" s="117">
        <v>774.83331041516021</v>
      </c>
      <c r="AS16" s="117">
        <v>440.09954692400197</v>
      </c>
      <c r="AT16" s="118">
        <v>61.340970407866806</v>
      </c>
      <c r="AU16" s="118">
        <v>35.916588334575287</v>
      </c>
      <c r="AV16" s="117">
        <v>692.93126715659764</v>
      </c>
      <c r="AW16" s="117">
        <v>413.78596403596401</v>
      </c>
      <c r="AX16" s="118">
        <v>80.633170169821966</v>
      </c>
      <c r="AY16" s="118">
        <v>47.815266955266956</v>
      </c>
      <c r="AZ16" s="119">
        <f t="shared" si="5"/>
        <v>-0.10570279072627764</v>
      </c>
      <c r="BA16" s="119">
        <f t="shared" si="5"/>
        <v>-5.9790070387375049E-2</v>
      </c>
      <c r="BB16" s="120">
        <f t="shared" si="5"/>
        <v>0.31450757354632564</v>
      </c>
      <c r="BC16" s="120">
        <f t="shared" si="5"/>
        <v>0.33128643817311976</v>
      </c>
      <c r="BD16" s="117">
        <v>778.55655440448731</v>
      </c>
      <c r="BE16" s="117">
        <v>464.8672643946058</v>
      </c>
      <c r="BF16" s="118">
        <v>55.777185987187131</v>
      </c>
      <c r="BG16" s="118">
        <v>34.697826389165712</v>
      </c>
      <c r="BH16" s="117">
        <v>704.0474626467053</v>
      </c>
      <c r="BI16" s="117">
        <v>402.25238095238097</v>
      </c>
      <c r="BJ16" s="118">
        <v>85.087534173956996</v>
      </c>
      <c r="BK16" s="118">
        <v>49.276565042522485</v>
      </c>
      <c r="BL16" s="119">
        <f t="shared" si="6"/>
        <v>-9.5701579206116327E-2</v>
      </c>
      <c r="BM16" s="119">
        <f t="shared" si="6"/>
        <v>-0.13469411214353377</v>
      </c>
      <c r="BN16" s="120">
        <f t="shared" si="6"/>
        <v>0.52548990538000417</v>
      </c>
      <c r="BO16" s="120">
        <f t="shared" si="6"/>
        <v>0.42016287965256915</v>
      </c>
    </row>
    <row r="17" spans="3:67" ht="15" customHeight="1">
      <c r="C17" s="121" t="s">
        <v>78</v>
      </c>
      <c r="D17" s="117">
        <v>758.285158110015</v>
      </c>
      <c r="E17" s="117">
        <v>479.66349627987199</v>
      </c>
      <c r="F17" s="118">
        <v>75.197487940174895</v>
      </c>
      <c r="G17" s="118">
        <v>46.760573824953802</v>
      </c>
      <c r="H17" s="117">
        <v>789.90253633514556</v>
      </c>
      <c r="I17" s="117">
        <v>530.76521533227594</v>
      </c>
      <c r="J17" s="118">
        <v>66.3350682776356</v>
      </c>
      <c r="K17" s="118">
        <v>44.689801142591492</v>
      </c>
      <c r="L17" s="117">
        <v>819.03078620008637</v>
      </c>
      <c r="M17" s="117">
        <v>514.6915643158103</v>
      </c>
      <c r="N17" s="118">
        <v>68.829176786045522</v>
      </c>
      <c r="O17" s="118">
        <v>42.068036530801095</v>
      </c>
      <c r="P17" s="117">
        <v>868.48098238901127</v>
      </c>
      <c r="Q17" s="117">
        <v>485.86087889726048</v>
      </c>
      <c r="R17" s="118">
        <v>85.609718660789056</v>
      </c>
      <c r="S17" s="118">
        <v>47.289017690222764</v>
      </c>
      <c r="T17" s="119">
        <f t="shared" si="7"/>
        <v>4.1695894858255089E-2</v>
      </c>
      <c r="U17" s="119">
        <f t="shared" si="7"/>
        <v>0.10653660211530314</v>
      </c>
      <c r="V17" s="120">
        <f t="shared" si="7"/>
        <v>-0.11785526226075527</v>
      </c>
      <c r="W17" s="120">
        <f t="shared" si="7"/>
        <v>-4.4284586628773215E-2</v>
      </c>
      <c r="X17" s="119">
        <f t="shared" si="7"/>
        <v>3.6875751785891309E-2</v>
      </c>
      <c r="Y17" s="119">
        <f t="shared" si="7"/>
        <v>-3.0283919428297557E-2</v>
      </c>
      <c r="Z17" s="120">
        <f t="shared" si="7"/>
        <v>3.7598642364717216E-2</v>
      </c>
      <c r="AA17" s="120">
        <f t="shared" si="7"/>
        <v>-5.8665837501159279E-2</v>
      </c>
      <c r="AB17" s="119">
        <f t="shared" si="0"/>
        <v>6.0376480374260799E-2</v>
      </c>
      <c r="AC17" s="119">
        <f t="shared" si="1"/>
        <v>-5.6015461331438421E-2</v>
      </c>
      <c r="AD17" s="120">
        <f t="shared" si="1"/>
        <v>0.24379983399925886</v>
      </c>
      <c r="AE17" s="120">
        <f t="shared" si="1"/>
        <v>0.12410803046629004</v>
      </c>
      <c r="AF17" s="117">
        <v>931.11055821410571</v>
      </c>
      <c r="AG17" s="117">
        <v>446.88038446988617</v>
      </c>
      <c r="AH17" s="118">
        <v>89.299492132814791</v>
      </c>
      <c r="AI17" s="118">
        <v>42.669276956570243</v>
      </c>
      <c r="AJ17" s="117">
        <v>878.88812382998969</v>
      </c>
      <c r="AK17" s="117">
        <v>446.32736276909446</v>
      </c>
      <c r="AL17" s="118">
        <v>96.86122014367632</v>
      </c>
      <c r="AM17" s="118">
        <v>47.956450680509079</v>
      </c>
      <c r="AN17" s="119">
        <f t="shared" si="2"/>
        <v>-5.6086180017419163E-2</v>
      </c>
      <c r="AO17" s="119">
        <f t="shared" si="2"/>
        <v>-1.2375161676602131E-3</v>
      </c>
      <c r="AP17" s="120">
        <f t="shared" si="2"/>
        <v>8.4678286855371931E-2</v>
      </c>
      <c r="AQ17" s="120">
        <f t="shared" si="2"/>
        <v>0.12391055347200375</v>
      </c>
      <c r="AR17" s="117">
        <v>882.43771498505021</v>
      </c>
      <c r="AS17" s="117">
        <v>480.48613451832819</v>
      </c>
      <c r="AT17" s="118">
        <v>83.99623463351476</v>
      </c>
      <c r="AU17" s="118">
        <v>45.238352180042313</v>
      </c>
      <c r="AV17" s="117">
        <v>842.73655411211791</v>
      </c>
      <c r="AW17" s="117">
        <v>486.40318999360102</v>
      </c>
      <c r="AX17" s="118">
        <v>89.568925203092704</v>
      </c>
      <c r="AY17" s="118">
        <v>51.264577113503741</v>
      </c>
      <c r="AZ17" s="119">
        <f t="shared" si="5"/>
        <v>-4.4990326454490748E-2</v>
      </c>
      <c r="BA17" s="119">
        <f t="shared" si="5"/>
        <v>1.2314726794779407E-2</v>
      </c>
      <c r="BB17" s="120">
        <f t="shared" si="5"/>
        <v>6.6344528345731568E-2</v>
      </c>
      <c r="BC17" s="120">
        <f t="shared" si="5"/>
        <v>0.13321053139773742</v>
      </c>
      <c r="BD17" s="117">
        <v>928.35522816397452</v>
      </c>
      <c r="BE17" s="117">
        <v>451.76242403698785</v>
      </c>
      <c r="BF17" s="118">
        <v>89.722694635176993</v>
      </c>
      <c r="BG17" s="118">
        <v>42.859512024021917</v>
      </c>
      <c r="BH17" s="117">
        <v>851.52161744889145</v>
      </c>
      <c r="BI17" s="117">
        <v>470.47045788763268</v>
      </c>
      <c r="BJ17" s="118">
        <v>92.09590025627493</v>
      </c>
      <c r="BK17" s="118">
        <v>50.248031499074692</v>
      </c>
      <c r="BL17" s="119">
        <f t="shared" si="6"/>
        <v>-8.2763158308526319E-2</v>
      </c>
      <c r="BM17" s="119">
        <f t="shared" si="6"/>
        <v>4.1411221596227898E-2</v>
      </c>
      <c r="BN17" s="120">
        <f t="shared" si="6"/>
        <v>2.6450449696675538E-2</v>
      </c>
      <c r="BO17" s="120">
        <f t="shared" si="6"/>
        <v>0.17238925797642435</v>
      </c>
    </row>
    <row r="18" spans="3:67" ht="15" customHeight="1">
      <c r="C18" s="121" t="s">
        <v>83</v>
      </c>
      <c r="D18" s="117">
        <v>713.77861177805096</v>
      </c>
      <c r="E18" s="117">
        <v>305.722956485591</v>
      </c>
      <c r="F18" s="118">
        <v>84.496132301685506</v>
      </c>
      <c r="G18" s="118">
        <v>36.239236687631703</v>
      </c>
      <c r="H18" s="117">
        <v>678.66733569761789</v>
      </c>
      <c r="I18" s="117">
        <v>324.36166784123913</v>
      </c>
      <c r="J18" s="118">
        <v>73.237482269527135</v>
      </c>
      <c r="K18" s="118">
        <v>35.371225959485471</v>
      </c>
      <c r="L18" s="117">
        <v>657.91907416066499</v>
      </c>
      <c r="M18" s="117">
        <v>374.26822527780149</v>
      </c>
      <c r="N18" s="118">
        <v>63.214239401631112</v>
      </c>
      <c r="O18" s="118">
        <v>35.215609818261413</v>
      </c>
      <c r="P18" s="117">
        <v>821.54139873920951</v>
      </c>
      <c r="Q18" s="117">
        <v>345.41271079061642</v>
      </c>
      <c r="R18" s="118">
        <v>78.371538790349021</v>
      </c>
      <c r="S18" s="118">
        <v>33.303198289620376</v>
      </c>
      <c r="T18" s="119">
        <f t="shared" si="7"/>
        <v>-4.9190709137346467E-2</v>
      </c>
      <c r="U18" s="119">
        <f t="shared" si="7"/>
        <v>6.0966018286319201E-2</v>
      </c>
      <c r="V18" s="120">
        <f t="shared" si="7"/>
        <v>-0.13324456073279689</v>
      </c>
      <c r="W18" s="120">
        <f t="shared" si="7"/>
        <v>-2.3952235407940559E-2</v>
      </c>
      <c r="X18" s="119">
        <f t="shared" si="7"/>
        <v>-3.0572064464580828E-2</v>
      </c>
      <c r="Y18" s="119">
        <f t="shared" si="7"/>
        <v>0.15386083617312463</v>
      </c>
      <c r="Z18" s="120">
        <f t="shared" si="7"/>
        <v>-0.13685946809324612</v>
      </c>
      <c r="AA18" s="120">
        <f t="shared" si="7"/>
        <v>-4.3995122307126655E-3</v>
      </c>
      <c r="AB18" s="119">
        <f t="shared" si="0"/>
        <v>0.24869673338971721</v>
      </c>
      <c r="AC18" s="119">
        <f t="shared" si="1"/>
        <v>-7.709848856596635E-2</v>
      </c>
      <c r="AD18" s="120">
        <f t="shared" si="1"/>
        <v>0.23977666317261437</v>
      </c>
      <c r="AE18" s="120">
        <f t="shared" si="1"/>
        <v>-5.4305790486392058E-2</v>
      </c>
      <c r="AF18" s="117">
        <v>871.94919424007401</v>
      </c>
      <c r="AG18" s="117">
        <v>366.04975277161145</v>
      </c>
      <c r="AH18" s="118">
        <v>74.677887195256915</v>
      </c>
      <c r="AI18" s="118">
        <v>31.816152346636464</v>
      </c>
      <c r="AJ18" s="117">
        <v>837.61612445997844</v>
      </c>
      <c r="AK18" s="117">
        <v>311.51525828086523</v>
      </c>
      <c r="AL18" s="118">
        <v>104.15191740220391</v>
      </c>
      <c r="AM18" s="118">
        <v>39.091158677489723</v>
      </c>
      <c r="AN18" s="119">
        <f t="shared" si="2"/>
        <v>-3.9375080574525545E-2</v>
      </c>
      <c r="AO18" s="119">
        <f t="shared" si="2"/>
        <v>-0.14898109909330226</v>
      </c>
      <c r="AP18" s="120">
        <f t="shared" si="2"/>
        <v>0.39468216514860099</v>
      </c>
      <c r="AQ18" s="120">
        <f t="shared" si="2"/>
        <v>0.22865764067232841</v>
      </c>
      <c r="AR18" s="117">
        <v>819.17170478960895</v>
      </c>
      <c r="AS18" s="117">
        <v>357.87200378457271</v>
      </c>
      <c r="AT18" s="118">
        <v>75.311754166668351</v>
      </c>
      <c r="AU18" s="118">
        <v>33.224460017361956</v>
      </c>
      <c r="AV18" s="117">
        <v>805.63997396883701</v>
      </c>
      <c r="AW18" s="117">
        <v>308.60263054095276</v>
      </c>
      <c r="AX18" s="118">
        <v>97.572323682662983</v>
      </c>
      <c r="AY18" s="118">
        <v>37.600395950482003</v>
      </c>
      <c r="AZ18" s="119">
        <f t="shared" si="5"/>
        <v>-1.651879665966649E-2</v>
      </c>
      <c r="BA18" s="119">
        <f t="shared" si="5"/>
        <v>-0.13767317007920665</v>
      </c>
      <c r="BB18" s="120">
        <f t="shared" si="5"/>
        <v>0.29557895394032352</v>
      </c>
      <c r="BC18" s="120">
        <f t="shared" si="5"/>
        <v>0.13170826345509701</v>
      </c>
      <c r="BD18" s="117">
        <v>864.44476099874714</v>
      </c>
      <c r="BE18" s="117">
        <v>363.08689558146284</v>
      </c>
      <c r="BF18" s="118">
        <v>74.5354586795644</v>
      </c>
      <c r="BG18" s="118">
        <v>31.810267842977701</v>
      </c>
      <c r="BH18" s="117">
        <v>825.28340302382867</v>
      </c>
      <c r="BI18" s="117">
        <v>311.80956756993999</v>
      </c>
      <c r="BJ18" s="118">
        <v>103.63147754865419</v>
      </c>
      <c r="BK18" s="118">
        <v>39.456067031763951</v>
      </c>
      <c r="BL18" s="119">
        <f t="shared" si="6"/>
        <v>-4.5302325540932054E-2</v>
      </c>
      <c r="BM18" s="119">
        <f t="shared" si="6"/>
        <v>-0.14122604983968134</v>
      </c>
      <c r="BN18" s="120">
        <f t="shared" si="6"/>
        <v>0.39036479260396817</v>
      </c>
      <c r="BO18" s="120">
        <f t="shared" si="6"/>
        <v>0.24035632854547329</v>
      </c>
    </row>
    <row r="19" spans="3:67" ht="15" customHeight="1">
      <c r="C19" s="27" t="s">
        <v>77</v>
      </c>
      <c r="D19" s="117">
        <v>774.87455548551304</v>
      </c>
      <c r="E19" s="117">
        <v>337.082321187584</v>
      </c>
      <c r="F19" s="118">
        <v>80.147368205141305</v>
      </c>
      <c r="G19" s="118">
        <v>35.324282279734099</v>
      </c>
      <c r="H19" s="117">
        <v>749.77792667565177</v>
      </c>
      <c r="I19" s="117">
        <v>329.41025164789414</v>
      </c>
      <c r="J19" s="118">
        <v>77.851273135216985</v>
      </c>
      <c r="K19" s="118">
        <v>34.578976692320389</v>
      </c>
      <c r="L19" s="117">
        <v>782.36562622653594</v>
      </c>
      <c r="M19" s="117">
        <v>348.92903828197956</v>
      </c>
      <c r="N19" s="118">
        <v>72.271774266186668</v>
      </c>
      <c r="O19" s="118">
        <v>32.226332764181372</v>
      </c>
      <c r="P19" s="117">
        <v>721.79787478496394</v>
      </c>
      <c r="Q19" s="117">
        <v>335.00328947368399</v>
      </c>
      <c r="R19" s="118">
        <v>75.758026362015912</v>
      </c>
      <c r="S19" s="118">
        <v>35.472309299895535</v>
      </c>
      <c r="T19" s="119">
        <f t="shared" si="7"/>
        <v>-3.2387989297359865E-2</v>
      </c>
      <c r="U19" s="119">
        <f t="shared" si="7"/>
        <v>-2.2760225195614492E-2</v>
      </c>
      <c r="V19" s="120">
        <f t="shared" si="7"/>
        <v>-2.8648415055218646E-2</v>
      </c>
      <c r="W19" s="120">
        <f t="shared" si="7"/>
        <v>-2.109895911009918E-2</v>
      </c>
      <c r="X19" s="119">
        <f t="shared" si="7"/>
        <v>4.3463135405133579E-2</v>
      </c>
      <c r="Y19" s="119">
        <f t="shared" si="7"/>
        <v>5.9253731589838265E-2</v>
      </c>
      <c r="Z19" s="120">
        <f t="shared" si="7"/>
        <v>-7.1668691394930595E-2</v>
      </c>
      <c r="AA19" s="120">
        <f t="shared" si="7"/>
        <v>-6.8036829113613195E-2</v>
      </c>
      <c r="AB19" s="119">
        <f t="shared" si="0"/>
        <v>-7.7416171430868097E-2</v>
      </c>
      <c r="AC19" s="119">
        <f t="shared" si="1"/>
        <v>-3.9909973892862882E-2</v>
      </c>
      <c r="AD19" s="120">
        <f t="shared" si="1"/>
        <v>4.823808646220451E-2</v>
      </c>
      <c r="AE19" s="120">
        <f t="shared" si="1"/>
        <v>0.10072435357342213</v>
      </c>
      <c r="AF19" s="117">
        <v>777.34594635675649</v>
      </c>
      <c r="AG19" s="117">
        <v>305.99578059071729</v>
      </c>
      <c r="AH19" s="118">
        <v>77.628254560934664</v>
      </c>
      <c r="AI19" s="118">
        <v>31.071550985432737</v>
      </c>
      <c r="AJ19" s="117">
        <v>692.17977978320937</v>
      </c>
      <c r="AK19" s="117">
        <v>260.62121212121207</v>
      </c>
      <c r="AL19" s="118">
        <v>83.504246688962752</v>
      </c>
      <c r="AM19" s="118">
        <v>32.121381886087768</v>
      </c>
      <c r="AN19" s="119">
        <f t="shared" si="2"/>
        <v>-0.10956018613424501</v>
      </c>
      <c r="AO19" s="119">
        <f t="shared" si="2"/>
        <v>-0.14828494818428783</v>
      </c>
      <c r="AP19" s="120">
        <f t="shared" si="2"/>
        <v>7.5693987469674484E-2</v>
      </c>
      <c r="AQ19" s="120">
        <f t="shared" si="2"/>
        <v>3.3787528055719607E-2</v>
      </c>
      <c r="AR19" s="117">
        <v>744.49480972031517</v>
      </c>
      <c r="AS19" s="117">
        <v>323.8104166666667</v>
      </c>
      <c r="AT19" s="118">
        <v>74.142683660333617</v>
      </c>
      <c r="AU19" s="118">
        <v>32.93685102776012</v>
      </c>
      <c r="AV19" s="117">
        <v>670.78977344432667</v>
      </c>
      <c r="AW19" s="117">
        <v>279.96509971509971</v>
      </c>
      <c r="AX19" s="118">
        <v>77.881958714509835</v>
      </c>
      <c r="AY19" s="118">
        <v>32.838011695906445</v>
      </c>
      <c r="AZ19" s="119">
        <f t="shared" si="5"/>
        <v>-9.9000067312325912E-2</v>
      </c>
      <c r="BA19" s="119">
        <f t="shared" si="5"/>
        <v>-0.13540428193420884</v>
      </c>
      <c r="BB19" s="120">
        <f t="shared" si="5"/>
        <v>5.0433500239980278E-2</v>
      </c>
      <c r="BC19" s="120">
        <f t="shared" si="5"/>
        <v>-3.0008737559753529E-3</v>
      </c>
      <c r="BD19" s="117">
        <v>729.27782004460607</v>
      </c>
      <c r="BE19" s="117">
        <v>298.96162280701748</v>
      </c>
      <c r="BF19" s="118">
        <v>73.191059195812471</v>
      </c>
      <c r="BG19" s="118">
        <v>30.621406109613652</v>
      </c>
      <c r="BH19" s="117">
        <v>682.39489259761513</v>
      </c>
      <c r="BI19" s="117">
        <v>300.40129449838167</v>
      </c>
      <c r="BJ19" s="118">
        <v>75.103816581749385</v>
      </c>
      <c r="BK19" s="118">
        <v>33.778748180494915</v>
      </c>
      <c r="BL19" s="119">
        <f t="shared" si="6"/>
        <v>-6.4286786404834539E-2</v>
      </c>
      <c r="BM19" s="119">
        <f t="shared" si="6"/>
        <v>4.8155735771260311E-3</v>
      </c>
      <c r="BN19" s="120">
        <f t="shared" si="6"/>
        <v>2.6133757414544379E-2</v>
      </c>
      <c r="BO19" s="120">
        <f t="shared" si="6"/>
        <v>0.10310898394342538</v>
      </c>
    </row>
    <row r="20" spans="3:67" ht="15" customHeight="1">
      <c r="C20" s="124" t="s">
        <v>84</v>
      </c>
      <c r="D20" s="125">
        <v>637.36725732437696</v>
      </c>
      <c r="E20" s="125">
        <v>388.14461438331301</v>
      </c>
      <c r="F20" s="125">
        <v>66.468318345722494</v>
      </c>
      <c r="G20" s="125">
        <v>40.642639932184302</v>
      </c>
      <c r="H20" s="125">
        <v>643.17659762201754</v>
      </c>
      <c r="I20" s="125">
        <v>376.69051645709465</v>
      </c>
      <c r="J20" s="125">
        <v>68.307611983919543</v>
      </c>
      <c r="K20" s="125">
        <v>40.062917528009486</v>
      </c>
      <c r="L20" s="125">
        <v>630.41157436711387</v>
      </c>
      <c r="M20" s="125">
        <v>357.95475030382158</v>
      </c>
      <c r="N20" s="125">
        <v>65.273888009829918</v>
      </c>
      <c r="O20" s="125">
        <v>37.178670560809259</v>
      </c>
      <c r="P20" s="125">
        <v>653.13452385656899</v>
      </c>
      <c r="Q20" s="125">
        <v>359.88552289794779</v>
      </c>
      <c r="R20" s="125">
        <v>67.447191395233872</v>
      </c>
      <c r="S20" s="125">
        <v>37.314044359511058</v>
      </c>
      <c r="T20" s="126">
        <f t="shared" si="7"/>
        <v>9.1145885372709845E-3</v>
      </c>
      <c r="U20" s="126">
        <f t="shared" si="7"/>
        <v>-2.9509872098616441E-2</v>
      </c>
      <c r="V20" s="126">
        <f t="shared" si="7"/>
        <v>2.7671734203208009E-2</v>
      </c>
      <c r="W20" s="126">
        <f t="shared" si="7"/>
        <v>-1.4263896369481222E-2</v>
      </c>
      <c r="X20" s="126">
        <f t="shared" si="7"/>
        <v>-1.9846840357841233E-2</v>
      </c>
      <c r="Y20" s="126">
        <f t="shared" si="7"/>
        <v>-4.9737822787495278E-2</v>
      </c>
      <c r="Z20" s="126">
        <f t="shared" si="7"/>
        <v>-4.441267797216808E-2</v>
      </c>
      <c r="AA20" s="126">
        <f t="shared" si="7"/>
        <v>-7.199293374437199E-2</v>
      </c>
      <c r="AB20" s="126">
        <f t="shared" si="0"/>
        <v>3.6044626103616917E-2</v>
      </c>
      <c r="AC20" s="126">
        <f t="shared" si="1"/>
        <v>5.3939013031323313E-3</v>
      </c>
      <c r="AD20" s="126">
        <f t="shared" si="1"/>
        <v>3.3295142233241259E-2</v>
      </c>
      <c r="AE20" s="126">
        <f t="shared" si="1"/>
        <v>3.6411683543224882E-3</v>
      </c>
      <c r="AF20" s="125">
        <v>666.65319334545507</v>
      </c>
      <c r="AG20" s="125">
        <v>361.16874285410671</v>
      </c>
      <c r="AH20" s="125">
        <v>63.02103893051455</v>
      </c>
      <c r="AI20" s="125">
        <v>34.573622618362492</v>
      </c>
      <c r="AJ20" s="125">
        <v>699.9908758294398</v>
      </c>
      <c r="AK20" s="125">
        <v>344.83763827607117</v>
      </c>
      <c r="AL20" s="125">
        <v>69.577986635348395</v>
      </c>
      <c r="AM20" s="125">
        <v>34.669028065776203</v>
      </c>
      <c r="AN20" s="126">
        <f t="shared" si="2"/>
        <v>5.0007534377337626E-2</v>
      </c>
      <c r="AO20" s="126">
        <f t="shared" si="2"/>
        <v>-4.5217380798183937E-2</v>
      </c>
      <c r="AP20" s="126">
        <f t="shared" si="2"/>
        <v>0.10404378944090986</v>
      </c>
      <c r="AQ20" s="126">
        <f t="shared" si="2"/>
        <v>2.7594865735314222E-3</v>
      </c>
      <c r="AR20" s="125">
        <v>646.39274393605513</v>
      </c>
      <c r="AS20" s="125">
        <v>359.32228728728228</v>
      </c>
      <c r="AT20" s="125">
        <v>64.301445686213071</v>
      </c>
      <c r="AU20" s="125">
        <v>35.856282569163113</v>
      </c>
      <c r="AV20" s="125">
        <v>684.15899066727604</v>
      </c>
      <c r="AW20" s="125">
        <v>353.18276070955295</v>
      </c>
      <c r="AX20" s="125">
        <v>70.300988364915725</v>
      </c>
      <c r="AY20" s="125">
        <v>36.631568848881095</v>
      </c>
      <c r="AZ20" s="126">
        <f t="shared" si="5"/>
        <v>5.8426161316806224E-2</v>
      </c>
      <c r="BA20" s="126">
        <f t="shared" si="5"/>
        <v>-1.7086406256845099E-2</v>
      </c>
      <c r="BB20" s="126">
        <f t="shared" si="5"/>
        <v>9.3303387111699498E-2</v>
      </c>
      <c r="BC20" s="126">
        <f t="shared" si="5"/>
        <v>2.1622048471492628E-2</v>
      </c>
      <c r="BD20" s="125">
        <v>632.96484255954954</v>
      </c>
      <c r="BE20" s="125">
        <v>358.57791727140909</v>
      </c>
      <c r="BF20" s="125">
        <v>63.178953647546869</v>
      </c>
      <c r="BG20" s="125">
        <v>36.061272260270961</v>
      </c>
      <c r="BH20" s="125">
        <v>656.28682783327611</v>
      </c>
      <c r="BI20" s="125">
        <v>346.31800822491448</v>
      </c>
      <c r="BJ20" s="125">
        <v>68.838119961508966</v>
      </c>
      <c r="BK20" s="125">
        <v>36.613419438565991</v>
      </c>
      <c r="BL20" s="126">
        <f t="shared" si="6"/>
        <v>3.6845625073611332E-2</v>
      </c>
      <c r="BM20" s="126">
        <f t="shared" si="6"/>
        <v>-3.4190362696582488E-2</v>
      </c>
      <c r="BN20" s="126">
        <f t="shared" si="6"/>
        <v>8.957359986574942E-2</v>
      </c>
      <c r="BO20" s="126">
        <f t="shared" si="6"/>
        <v>1.5311361571214821E-2</v>
      </c>
    </row>
    <row r="21" spans="3:67" ht="15" customHeight="1">
      <c r="C21" s="27" t="s">
        <v>79</v>
      </c>
      <c r="D21" s="117">
        <v>829.53649244733299</v>
      </c>
      <c r="E21" s="117">
        <v>326.33927342105801</v>
      </c>
      <c r="F21" s="118">
        <v>65.8928557117286</v>
      </c>
      <c r="G21" s="118">
        <v>26.1486167552791</v>
      </c>
      <c r="H21" s="117">
        <v>858.05011168995873</v>
      </c>
      <c r="I21" s="117">
        <v>330.72474802551159</v>
      </c>
      <c r="J21" s="118">
        <v>71.147165109812875</v>
      </c>
      <c r="K21" s="118">
        <v>27.589114386057755</v>
      </c>
      <c r="L21" s="117">
        <v>890.44342138887146</v>
      </c>
      <c r="M21" s="117">
        <v>342.36461370262384</v>
      </c>
      <c r="N21" s="118">
        <v>70.404364099279277</v>
      </c>
      <c r="O21" s="118">
        <v>26.887478534630791</v>
      </c>
      <c r="P21" s="117">
        <v>858.76006077097725</v>
      </c>
      <c r="Q21" s="117">
        <v>334.4927215935877</v>
      </c>
      <c r="R21" s="118">
        <v>70.854621408320057</v>
      </c>
      <c r="S21" s="118">
        <v>27.360022463893884</v>
      </c>
      <c r="T21" s="119">
        <f t="shared" si="7"/>
        <v>3.4372953453203348E-2</v>
      </c>
      <c r="U21" s="119">
        <f t="shared" si="7"/>
        <v>1.3438390539024292E-2</v>
      </c>
      <c r="V21" s="120">
        <f t="shared" si="7"/>
        <v>7.974019855917458E-2</v>
      </c>
      <c r="W21" s="120">
        <f t="shared" si="7"/>
        <v>5.5088865474608228E-2</v>
      </c>
      <c r="X21" s="119">
        <f t="shared" si="7"/>
        <v>3.7752235280423152E-2</v>
      </c>
      <c r="Y21" s="119">
        <f t="shared" si="7"/>
        <v>3.5195024704393729E-2</v>
      </c>
      <c r="Z21" s="120">
        <f t="shared" si="7"/>
        <v>-1.0440345857591238E-2</v>
      </c>
      <c r="AA21" s="120">
        <f t="shared" si="7"/>
        <v>-2.5431619210710799E-2</v>
      </c>
      <c r="AB21" s="119">
        <f t="shared" si="0"/>
        <v>-3.5581553927902632E-2</v>
      </c>
      <c r="AC21" s="119">
        <f t="shared" si="1"/>
        <v>-2.2992715350756532E-2</v>
      </c>
      <c r="AD21" s="120">
        <f t="shared" si="1"/>
        <v>6.3953039673201317E-3</v>
      </c>
      <c r="AE21" s="120">
        <f t="shared" si="1"/>
        <v>1.7574869605361476E-2</v>
      </c>
      <c r="AF21" s="117">
        <v>868.44138699332609</v>
      </c>
      <c r="AG21" s="117">
        <v>380.24947786131975</v>
      </c>
      <c r="AH21" s="118">
        <v>61.602790274171888</v>
      </c>
      <c r="AI21" s="118">
        <v>27.05895160810892</v>
      </c>
      <c r="AJ21" s="117">
        <v>925.96862806321144</v>
      </c>
      <c r="AK21" s="117">
        <v>349.07811140121856</v>
      </c>
      <c r="AL21" s="118">
        <v>66.535599743320759</v>
      </c>
      <c r="AM21" s="118">
        <v>25.326182357769778</v>
      </c>
      <c r="AN21" s="119">
        <f t="shared" si="2"/>
        <v>6.6241938640272835E-2</v>
      </c>
      <c r="AO21" s="119">
        <f t="shared" si="2"/>
        <v>-8.1976092736331552E-2</v>
      </c>
      <c r="AP21" s="120">
        <f t="shared" si="2"/>
        <v>8.0074448692903477E-2</v>
      </c>
      <c r="AQ21" s="120">
        <f t="shared" si="2"/>
        <v>-6.403682136080513E-2</v>
      </c>
      <c r="AR21" s="117">
        <v>889.87997590412988</v>
      </c>
      <c r="AS21" s="117">
        <v>372.15529086366774</v>
      </c>
      <c r="AT21" s="118">
        <v>67.579024116157214</v>
      </c>
      <c r="AU21" s="118">
        <v>27.729799893631178</v>
      </c>
      <c r="AV21" s="117">
        <v>892.91646061539916</v>
      </c>
      <c r="AW21" s="117">
        <v>350.17926784400271</v>
      </c>
      <c r="AX21" s="118">
        <v>69.363328091795822</v>
      </c>
      <c r="AY21" s="118">
        <v>27.378530951559107</v>
      </c>
      <c r="AZ21" s="119">
        <f t="shared" si="5"/>
        <v>3.4122407442467306E-3</v>
      </c>
      <c r="BA21" s="119">
        <f t="shared" si="5"/>
        <v>-5.9050680076762729E-2</v>
      </c>
      <c r="BB21" s="120">
        <f t="shared" si="5"/>
        <v>2.6403221990475734E-2</v>
      </c>
      <c r="BC21" s="120">
        <f t="shared" si="5"/>
        <v>-1.2667561375109271E-2</v>
      </c>
      <c r="BD21" s="117">
        <v>826.66588007862231</v>
      </c>
      <c r="BE21" s="117">
        <v>354.78422206832875</v>
      </c>
      <c r="BF21" s="118">
        <v>63.722350698934058</v>
      </c>
      <c r="BG21" s="118">
        <v>26.791570791060945</v>
      </c>
      <c r="BH21" s="117">
        <v>864.92673082356521</v>
      </c>
      <c r="BI21" s="117">
        <v>349.25674660107956</v>
      </c>
      <c r="BJ21" s="118">
        <v>67.918925978132393</v>
      </c>
      <c r="BK21" s="118">
        <v>27.553135526989522</v>
      </c>
      <c r="BL21" s="119">
        <f t="shared" si="6"/>
        <v>4.6283331230876579E-2</v>
      </c>
      <c r="BM21" s="119">
        <f t="shared" si="6"/>
        <v>-1.5579823237417356E-2</v>
      </c>
      <c r="BN21" s="120">
        <f t="shared" si="6"/>
        <v>6.5857195052732687E-2</v>
      </c>
      <c r="BO21" s="120">
        <f t="shared" si="6"/>
        <v>2.8425535100863764E-2</v>
      </c>
    </row>
    <row r="22" spans="3:67" ht="15" customHeight="1">
      <c r="C22" s="27" t="s">
        <v>87</v>
      </c>
      <c r="D22" s="117">
        <v>679.23969077387403</v>
      </c>
      <c r="E22" s="117">
        <v>394.64448236632597</v>
      </c>
      <c r="F22" s="118">
        <v>69.925555613537099</v>
      </c>
      <c r="G22" s="118">
        <v>35.556836818368097</v>
      </c>
      <c r="H22" s="117">
        <v>759.88355991162109</v>
      </c>
      <c r="I22" s="117">
        <v>379.75485799701039</v>
      </c>
      <c r="J22" s="118">
        <v>81.00470223018749</v>
      </c>
      <c r="K22" s="118">
        <v>40.558109833971905</v>
      </c>
      <c r="L22" s="117">
        <v>777.80600975372158</v>
      </c>
      <c r="M22" s="117">
        <v>470.3752436647174</v>
      </c>
      <c r="N22" s="118">
        <v>60.455594856712409</v>
      </c>
      <c r="O22" s="118">
        <v>36.416147896623308</v>
      </c>
      <c r="P22" s="117">
        <v>714.08793095915541</v>
      </c>
      <c r="Q22" s="117">
        <v>431.86212121212128</v>
      </c>
      <c r="R22" s="118">
        <v>72.247378742028403</v>
      </c>
      <c r="S22" s="118">
        <v>42.277764293419636</v>
      </c>
      <c r="T22" s="119">
        <f t="shared" si="7"/>
        <v>0.11872667371052414</v>
      </c>
      <c r="U22" s="119">
        <f t="shared" si="7"/>
        <v>-3.7729209540789621E-2</v>
      </c>
      <c r="V22" s="120">
        <f t="shared" si="7"/>
        <v>0.15844202479966496</v>
      </c>
      <c r="W22" s="120">
        <f t="shared" si="7"/>
        <v>0.14065573496178452</v>
      </c>
      <c r="X22" s="119">
        <f t="shared" si="7"/>
        <v>2.3585784438059143E-2</v>
      </c>
      <c r="Y22" s="119">
        <f t="shared" si="7"/>
        <v>0.238628640975596</v>
      </c>
      <c r="Z22" s="120">
        <f t="shared" si="7"/>
        <v>-0.25367795705342622</v>
      </c>
      <c r="AA22" s="120">
        <f t="shared" si="7"/>
        <v>-0.10212413631463779</v>
      </c>
      <c r="AB22" s="119">
        <f t="shared" si="0"/>
        <v>-8.1920270601587908E-2</v>
      </c>
      <c r="AC22" s="119">
        <f t="shared" si="1"/>
        <v>-8.1877443533248995E-2</v>
      </c>
      <c r="AD22" s="120">
        <f t="shared" si="1"/>
        <v>0.1950486785096408</v>
      </c>
      <c r="AE22" s="120">
        <f t="shared" si="1"/>
        <v>0.16096201095832674</v>
      </c>
      <c r="AF22" s="117">
        <v>694.56291712304107</v>
      </c>
      <c r="AG22" s="117">
        <v>305.04861111111109</v>
      </c>
      <c r="AH22" s="118">
        <v>81.576181541296776</v>
      </c>
      <c r="AI22" s="118">
        <v>34.157853810264385</v>
      </c>
      <c r="AJ22" s="117">
        <v>819.93971998962922</v>
      </c>
      <c r="AK22" s="117">
        <v>383.30769230769243</v>
      </c>
      <c r="AL22" s="118">
        <v>70.968507448870525</v>
      </c>
      <c r="AM22" s="118">
        <v>33.578167115902971</v>
      </c>
      <c r="AN22" s="119">
        <f t="shared" si="2"/>
        <v>0.18051180069605954</v>
      </c>
      <c r="AO22" s="119">
        <f t="shared" si="2"/>
        <v>0.25654626294324023</v>
      </c>
      <c r="AP22" s="120">
        <f t="shared" si="2"/>
        <v>-0.13003396202182216</v>
      </c>
      <c r="AQ22" s="120">
        <f t="shared" si="2"/>
        <v>-1.6970817241076741E-2</v>
      </c>
      <c r="AR22" s="117">
        <v>716.97558310059105</v>
      </c>
      <c r="AS22" s="117">
        <v>374.83939393939403</v>
      </c>
      <c r="AT22" s="118">
        <v>67.805046387796679</v>
      </c>
      <c r="AU22" s="118">
        <v>34.678160919540225</v>
      </c>
      <c r="AV22" s="117">
        <v>738.10797238522309</v>
      </c>
      <c r="AW22" s="117">
        <v>375.86321839080466</v>
      </c>
      <c r="AX22" s="118">
        <v>61.060026912646173</v>
      </c>
      <c r="AY22" s="118">
        <v>31.33994632930802</v>
      </c>
      <c r="AZ22" s="119">
        <f t="shared" si="5"/>
        <v>2.9474350009583539E-2</v>
      </c>
      <c r="BA22" s="119">
        <f t="shared" si="5"/>
        <v>2.7313683352507834E-3</v>
      </c>
      <c r="BB22" s="120">
        <f t="shared" si="5"/>
        <v>-9.9476658958004172E-2</v>
      </c>
      <c r="BC22" s="120">
        <f t="shared" si="5"/>
        <v>-9.6262734289095708E-2</v>
      </c>
      <c r="BD22" s="117">
        <v>720.46180588608922</v>
      </c>
      <c r="BE22" s="117">
        <v>442.35626911314989</v>
      </c>
      <c r="BF22" s="118">
        <v>73.62885695301965</v>
      </c>
      <c r="BG22" s="118">
        <v>44.073887873248005</v>
      </c>
      <c r="BH22" s="117">
        <v>727.92421295255394</v>
      </c>
      <c r="BI22" s="117">
        <v>369.25120772946866</v>
      </c>
      <c r="BJ22" s="118">
        <v>58.918147784671483</v>
      </c>
      <c r="BK22" s="118">
        <v>30.715290335543493</v>
      </c>
      <c r="BL22" s="119">
        <f t="shared" si="6"/>
        <v>1.0357810789548783E-2</v>
      </c>
      <c r="BM22" s="119">
        <f t="shared" si="6"/>
        <v>-0.1652628582166239</v>
      </c>
      <c r="BN22" s="120">
        <f t="shared" si="6"/>
        <v>-0.1997954304483448</v>
      </c>
      <c r="BO22" s="120">
        <f t="shared" si="6"/>
        <v>-0.30309551034214344</v>
      </c>
    </row>
    <row r="23" spans="3:67" ht="15" customHeight="1">
      <c r="C23" s="27" t="s">
        <v>74</v>
      </c>
      <c r="D23" s="117">
        <v>566.79772698719705</v>
      </c>
      <c r="E23" s="117">
        <v>412.26003166070399</v>
      </c>
      <c r="F23" s="118">
        <v>58.336013863258501</v>
      </c>
      <c r="G23" s="118">
        <v>42.566159643613901</v>
      </c>
      <c r="H23" s="117">
        <v>539.65196832336642</v>
      </c>
      <c r="I23" s="117">
        <v>370.52899487247851</v>
      </c>
      <c r="J23" s="118">
        <v>55.900964002711412</v>
      </c>
      <c r="K23" s="118">
        <v>38.286385669917728</v>
      </c>
      <c r="L23" s="117">
        <v>529.11505623054427</v>
      </c>
      <c r="M23" s="117">
        <v>326.68363853135287</v>
      </c>
      <c r="N23" s="118">
        <v>53.392893680439414</v>
      </c>
      <c r="O23" s="118">
        <v>32.941953919426957</v>
      </c>
      <c r="P23" s="117">
        <v>597.38443624579804</v>
      </c>
      <c r="Q23" s="117">
        <v>331.8469158210018</v>
      </c>
      <c r="R23" s="118">
        <v>59.764696850586574</v>
      </c>
      <c r="S23" s="118">
        <v>33.165187636417848</v>
      </c>
      <c r="T23" s="119">
        <f t="shared" si="7"/>
        <v>-4.7893203115198513E-2</v>
      </c>
      <c r="U23" s="119">
        <f t="shared" si="7"/>
        <v>-0.10122503658703141</v>
      </c>
      <c r="V23" s="120">
        <f t="shared" si="7"/>
        <v>-4.1741793778624081E-2</v>
      </c>
      <c r="W23" s="120">
        <f t="shared" si="7"/>
        <v>-0.10054404742003209</v>
      </c>
      <c r="X23" s="119">
        <f t="shared" si="7"/>
        <v>-1.952538434272566E-2</v>
      </c>
      <c r="Y23" s="119">
        <f t="shared" si="7"/>
        <v>-0.1183317822569202</v>
      </c>
      <c r="Z23" s="120">
        <f t="shared" si="7"/>
        <v>-4.4866316118454486E-2</v>
      </c>
      <c r="AA23" s="120">
        <f t="shared" si="7"/>
        <v>-0.13959091872936913</v>
      </c>
      <c r="AB23" s="119">
        <f t="shared" si="7"/>
        <v>0.12902558566677347</v>
      </c>
      <c r="AC23" s="119">
        <f t="shared" si="1"/>
        <v>1.5805129736099044E-2</v>
      </c>
      <c r="AD23" s="120">
        <f t="shared" si="1"/>
        <v>0.11933803790974307</v>
      </c>
      <c r="AE23" s="120">
        <f t="shared" si="1"/>
        <v>6.776577902358083E-3</v>
      </c>
      <c r="AF23" s="117">
        <v>562.78840788958541</v>
      </c>
      <c r="AG23" s="117">
        <v>315.20142932514801</v>
      </c>
      <c r="AH23" s="118">
        <v>54.795051546650598</v>
      </c>
      <c r="AI23" s="118">
        <v>30.636580120268775</v>
      </c>
      <c r="AJ23" s="117">
        <v>618.66664258871367</v>
      </c>
      <c r="AK23" s="117">
        <v>320.29072711651577</v>
      </c>
      <c r="AL23" s="118">
        <v>57.68981506211118</v>
      </c>
      <c r="AM23" s="118">
        <v>29.969523280716516</v>
      </c>
      <c r="AN23" s="119">
        <f t="shared" si="2"/>
        <v>9.9288176365727621E-2</v>
      </c>
      <c r="AO23" s="119">
        <f t="shared" si="2"/>
        <v>1.6146176120660494E-2</v>
      </c>
      <c r="AP23" s="120">
        <f t="shared" si="2"/>
        <v>5.2828922206525908E-2</v>
      </c>
      <c r="AQ23" s="120">
        <f t="shared" si="2"/>
        <v>-2.1773214795307472E-2</v>
      </c>
      <c r="AR23" s="117">
        <v>544.8092630036997</v>
      </c>
      <c r="AS23" s="117">
        <v>315.87522218336869</v>
      </c>
      <c r="AT23" s="118">
        <v>54.955531575196403</v>
      </c>
      <c r="AU23" s="118">
        <v>31.806601709320894</v>
      </c>
      <c r="AV23" s="117">
        <v>606.71410069684032</v>
      </c>
      <c r="AW23" s="117">
        <v>316.58786308240053</v>
      </c>
      <c r="AX23" s="118">
        <v>60.080145149168288</v>
      </c>
      <c r="AY23" s="118">
        <v>31.401696396224128</v>
      </c>
      <c r="AZ23" s="119">
        <f t="shared" si="5"/>
        <v>0.11362662476008634</v>
      </c>
      <c r="BA23" s="119">
        <f t="shared" si="5"/>
        <v>2.2560835702971627E-3</v>
      </c>
      <c r="BB23" s="120">
        <f t="shared" si="5"/>
        <v>9.3250186597864326E-2</v>
      </c>
      <c r="BC23" s="120">
        <f t="shared" si="5"/>
        <v>-1.2730228673819899E-2</v>
      </c>
      <c r="BD23" s="117">
        <v>568.63408550434724</v>
      </c>
      <c r="BE23" s="117">
        <v>323.45493398535928</v>
      </c>
      <c r="BF23" s="118">
        <v>56.240182236888096</v>
      </c>
      <c r="BG23" s="118">
        <v>31.937496066585798</v>
      </c>
      <c r="BH23" s="117">
        <v>576.03828676417686</v>
      </c>
      <c r="BI23" s="117">
        <v>308.13249303897709</v>
      </c>
      <c r="BJ23" s="118">
        <v>57.903383881971244</v>
      </c>
      <c r="BK23" s="118">
        <v>31.002578024659005</v>
      </c>
      <c r="BL23" s="119">
        <f t="shared" si="6"/>
        <v>1.3021029601597789E-2</v>
      </c>
      <c r="BM23" s="119">
        <f t="shared" si="6"/>
        <v>-4.737117705267635E-2</v>
      </c>
      <c r="BN23" s="120">
        <f t="shared" si="6"/>
        <v>2.9573190891836187E-2</v>
      </c>
      <c r="BO23" s="120">
        <f t="shared" si="6"/>
        <v>-2.9273366953301627E-2</v>
      </c>
    </row>
    <row r="24" spans="3:67" ht="15" customHeight="1">
      <c r="C24" s="27" t="s">
        <v>159</v>
      </c>
      <c r="D24" s="117">
        <v>700.42645430130904</v>
      </c>
      <c r="E24" s="117">
        <v>469.28937091958801</v>
      </c>
      <c r="F24" s="118">
        <v>76.077483808162398</v>
      </c>
      <c r="G24" s="118">
        <v>52.595827608723603</v>
      </c>
      <c r="H24" s="117">
        <v>812.64253904892769</v>
      </c>
      <c r="I24" s="117">
        <v>481.14174112095287</v>
      </c>
      <c r="J24" s="118">
        <v>88.403549284421985</v>
      </c>
      <c r="K24" s="118">
        <v>49.41392425238309</v>
      </c>
      <c r="L24" s="117">
        <v>780.26742308793234</v>
      </c>
      <c r="M24" s="117">
        <v>503.24756625092073</v>
      </c>
      <c r="N24" s="118">
        <v>87.348846046532429</v>
      </c>
      <c r="O24" s="118">
        <v>57.930334250635639</v>
      </c>
      <c r="P24" s="117">
        <v>766.85872191987266</v>
      </c>
      <c r="Q24" s="117">
        <v>452.67609671562934</v>
      </c>
      <c r="R24" s="118">
        <v>77.670047450781382</v>
      </c>
      <c r="S24" s="118">
        <v>48.743586760200131</v>
      </c>
      <c r="T24" s="119">
        <f t="shared" si="7"/>
        <v>0.16021108862822242</v>
      </c>
      <c r="U24" s="119">
        <f t="shared" si="7"/>
        <v>2.525599541736856E-2</v>
      </c>
      <c r="V24" s="120">
        <f t="shared" si="7"/>
        <v>0.16201988892457453</v>
      </c>
      <c r="W24" s="120">
        <f t="shared" si="7"/>
        <v>-6.0497258071717464E-2</v>
      </c>
      <c r="X24" s="119">
        <f t="shared" si="7"/>
        <v>-3.9839307451078554E-2</v>
      </c>
      <c r="Y24" s="119">
        <f t="shared" si="7"/>
        <v>4.5944517468940127E-2</v>
      </c>
      <c r="Z24" s="120">
        <f t="shared" si="7"/>
        <v>-1.1930553087820539E-2</v>
      </c>
      <c r="AA24" s="120">
        <f t="shared" si="7"/>
        <v>0.17234838412660225</v>
      </c>
      <c r="AB24" s="119">
        <f t="shared" si="7"/>
        <v>-1.7184750729428599E-2</v>
      </c>
      <c r="AC24" s="119">
        <f t="shared" si="7"/>
        <v>-0.10049024163601483</v>
      </c>
      <c r="AD24" s="120">
        <f t="shared" si="7"/>
        <v>-0.11080625599329574</v>
      </c>
      <c r="AE24" s="120">
        <f t="shared" si="7"/>
        <v>-0.15858267709433604</v>
      </c>
      <c r="AF24" s="117">
        <v>696.59780016575996</v>
      </c>
      <c r="AG24" s="117">
        <v>450.79629629629636</v>
      </c>
      <c r="AH24" s="118">
        <v>55.061958468984692</v>
      </c>
      <c r="AI24" s="118">
        <v>39.720512820512802</v>
      </c>
      <c r="AJ24" s="117">
        <v>790.66223819958327</v>
      </c>
      <c r="AK24" s="117">
        <v>464.72222222222194</v>
      </c>
      <c r="AL24" s="118">
        <v>80.246316712793487</v>
      </c>
      <c r="AM24" s="118">
        <v>50.96599842767295</v>
      </c>
      <c r="AN24" s="119">
        <f t="shared" si="2"/>
        <v>0.13503407276256119</v>
      </c>
      <c r="AO24" s="119">
        <f t="shared" si="2"/>
        <v>3.0891837489215757E-2</v>
      </c>
      <c r="AP24" s="120">
        <f t="shared" si="2"/>
        <v>0.45738217353809962</v>
      </c>
      <c r="AQ24" s="120">
        <f>AM24/AI24-1</f>
        <v>0.28311531771947962</v>
      </c>
      <c r="AR24" s="117">
        <v>743.25480694971668</v>
      </c>
      <c r="AS24" s="117">
        <v>411.65723111880658</v>
      </c>
      <c r="AT24" s="118">
        <v>70.888464246649278</v>
      </c>
      <c r="AU24" s="118">
        <v>42.960654569939763</v>
      </c>
      <c r="AV24" s="117">
        <v>775.47907477382137</v>
      </c>
      <c r="AW24" s="117">
        <v>413.96773059784215</v>
      </c>
      <c r="AX24" s="118">
        <v>91.297536462733646</v>
      </c>
      <c r="AY24" s="118">
        <v>51.775250968943496</v>
      </c>
      <c r="AZ24" s="119">
        <f t="shared" si="5"/>
        <v>4.3355613072119326E-2</v>
      </c>
      <c r="BA24" s="119">
        <f t="shared" si="5"/>
        <v>5.6126779863820975E-3</v>
      </c>
      <c r="BB24" s="120">
        <f t="shared" si="5"/>
        <v>0.2879039972579045</v>
      </c>
      <c r="BC24" s="120">
        <f>AY24/AU24-1</f>
        <v>0.2051783541764618</v>
      </c>
      <c r="BD24" s="117">
        <v>743.2274739735235</v>
      </c>
      <c r="BE24" s="117">
        <v>462.82685772400544</v>
      </c>
      <c r="BF24" s="118">
        <v>67.986172130793008</v>
      </c>
      <c r="BG24" s="118">
        <v>46.91944973306353</v>
      </c>
      <c r="BH24" s="117">
        <v>742.53734099959047</v>
      </c>
      <c r="BI24" s="117">
        <v>428.09118549632228</v>
      </c>
      <c r="BJ24" s="118">
        <v>84.071064904993762</v>
      </c>
      <c r="BK24" s="118">
        <v>50.811281764758455</v>
      </c>
      <c r="BL24" s="119">
        <f t="shared" si="6"/>
        <v>-9.2856224789883424E-4</v>
      </c>
      <c r="BM24" s="119">
        <f t="shared" si="6"/>
        <v>-7.5051116087988201E-2</v>
      </c>
      <c r="BN24" s="120">
        <f t="shared" si="6"/>
        <v>0.23659065174689276</v>
      </c>
      <c r="BO24" s="120">
        <f>BK24/BG24-1</f>
        <v>8.2947094517018538E-2</v>
      </c>
    </row>
    <row r="25" spans="3:67" ht="15" customHeight="1">
      <c r="C25" s="390" t="s">
        <v>160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390"/>
      <c r="AM25" s="390"/>
      <c r="AN25" s="390"/>
      <c r="AO25" s="390"/>
      <c r="AP25" s="390"/>
      <c r="AQ25" s="390"/>
      <c r="AR25" s="390"/>
      <c r="AS25" s="390"/>
      <c r="AT25" s="390"/>
      <c r="AU25" s="390"/>
      <c r="AV25" s="390"/>
      <c r="AW25" s="390"/>
      <c r="AX25" s="390"/>
      <c r="AY25" s="390"/>
      <c r="AZ25" s="390"/>
      <c r="BA25" s="390"/>
      <c r="BB25" s="390"/>
      <c r="BC25" s="390"/>
      <c r="BD25" s="390"/>
      <c r="BE25" s="390"/>
      <c r="BF25" s="390"/>
      <c r="BG25" s="390"/>
      <c r="BH25" s="390"/>
      <c r="BI25" s="390"/>
      <c r="BJ25" s="390"/>
      <c r="BK25" s="390"/>
      <c r="BL25" s="390"/>
      <c r="BM25" s="390"/>
      <c r="BN25" s="390"/>
      <c r="BO25" s="390"/>
    </row>
    <row r="26" spans="3:67" ht="12.75" customHeight="1"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W26"/>
      <c r="AX26"/>
      <c r="AY26"/>
      <c r="AZ26"/>
      <c r="BA26"/>
      <c r="BB26"/>
    </row>
    <row r="27" spans="3:67"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</row>
    <row r="29" spans="3:67" ht="34.5" hidden="1" customHeight="1">
      <c r="C29" s="394" t="s">
        <v>153</v>
      </c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T29"/>
      <c r="U29"/>
      <c r="V29"/>
      <c r="W29"/>
      <c r="X29"/>
      <c r="Y29"/>
      <c r="Z29"/>
      <c r="AA29"/>
      <c r="AB29"/>
    </row>
    <row r="30" spans="3:67" ht="12.75" hidden="1" customHeight="1">
      <c r="C30" s="128"/>
      <c r="D30" s="389" t="s">
        <v>149</v>
      </c>
      <c r="E30" s="389"/>
      <c r="F30" s="389"/>
      <c r="G30" s="389"/>
      <c r="H30" s="389" t="s">
        <v>161</v>
      </c>
      <c r="I30" s="389"/>
      <c r="J30" s="389"/>
      <c r="K30" s="389"/>
      <c r="L30" s="389" t="s">
        <v>505</v>
      </c>
      <c r="M30" s="389"/>
      <c r="N30" s="389"/>
      <c r="O30" s="389"/>
      <c r="T30"/>
      <c r="U30"/>
      <c r="V30"/>
      <c r="W30"/>
      <c r="X30"/>
      <c r="Y30"/>
      <c r="Z30"/>
      <c r="AA30"/>
      <c r="AB30"/>
      <c r="AC30"/>
      <c r="AO30" s="101"/>
      <c r="AP30" s="101"/>
      <c r="AQ30" s="101"/>
      <c r="AR30" s="101"/>
      <c r="AS30" s="101"/>
      <c r="AT30" s="101"/>
      <c r="AU30" s="101"/>
      <c r="AV30" s="101"/>
    </row>
    <row r="31" spans="3:67" ht="12.75" hidden="1" customHeight="1">
      <c r="C31" s="115"/>
      <c r="D31" s="393" t="s">
        <v>155</v>
      </c>
      <c r="E31" s="393"/>
      <c r="F31" s="389" t="s">
        <v>156</v>
      </c>
      <c r="G31" s="389"/>
      <c r="H31" s="393" t="s">
        <v>155</v>
      </c>
      <c r="I31" s="393"/>
      <c r="J31" s="389" t="s">
        <v>156</v>
      </c>
      <c r="K31" s="389"/>
      <c r="L31" s="393" t="s">
        <v>155</v>
      </c>
      <c r="M31" s="393"/>
      <c r="N31" s="389" t="s">
        <v>156</v>
      </c>
      <c r="O31" s="389"/>
      <c r="T31"/>
      <c r="U31"/>
      <c r="V31"/>
      <c r="W31"/>
      <c r="X31"/>
      <c r="Y31"/>
      <c r="Z31"/>
      <c r="AA31"/>
      <c r="AB31"/>
      <c r="AC31"/>
      <c r="AO31" s="101"/>
      <c r="AP31" s="101"/>
      <c r="AQ31" s="101"/>
      <c r="AR31" s="101"/>
      <c r="AS31" s="101"/>
      <c r="AT31" s="101"/>
      <c r="AU31" s="101"/>
      <c r="AV31" s="101"/>
    </row>
    <row r="32" spans="3:67" hidden="1">
      <c r="C32" s="115"/>
      <c r="D32" s="116" t="s">
        <v>157</v>
      </c>
      <c r="E32" s="116" t="s">
        <v>158</v>
      </c>
      <c r="F32" s="115" t="s">
        <v>157</v>
      </c>
      <c r="G32" s="115" t="s">
        <v>158</v>
      </c>
      <c r="H32" s="116" t="s">
        <v>157</v>
      </c>
      <c r="I32" s="116" t="s">
        <v>158</v>
      </c>
      <c r="J32" s="115" t="s">
        <v>157</v>
      </c>
      <c r="K32" s="115" t="s">
        <v>158</v>
      </c>
      <c r="L32" s="116" t="s">
        <v>157</v>
      </c>
      <c r="M32" s="116" t="s">
        <v>158</v>
      </c>
      <c r="N32" s="115" t="s">
        <v>157</v>
      </c>
      <c r="O32" s="115" t="s">
        <v>158</v>
      </c>
      <c r="T32"/>
      <c r="U32"/>
      <c r="V32"/>
      <c r="W32"/>
      <c r="X32"/>
      <c r="Y32"/>
      <c r="Z32"/>
      <c r="AA32"/>
      <c r="AB32"/>
      <c r="AC32"/>
      <c r="AO32" s="101"/>
      <c r="AP32" s="101"/>
      <c r="AQ32" s="101"/>
      <c r="AR32" s="101"/>
      <c r="AS32" s="101"/>
      <c r="AT32" s="101"/>
      <c r="AU32" s="101"/>
      <c r="AV32" s="101"/>
    </row>
    <row r="33" spans="3:48" hidden="1">
      <c r="C33" s="129" t="s">
        <v>81</v>
      </c>
      <c r="D33" s="130">
        <v>979.1951271853593</v>
      </c>
      <c r="E33" s="130">
        <v>407.57417169968261</v>
      </c>
      <c r="F33" s="131">
        <v>86.161061915896028</v>
      </c>
      <c r="G33" s="131">
        <v>36.024027508913363</v>
      </c>
      <c r="H33" s="130">
        <v>918.17061630618616</v>
      </c>
      <c r="I33" s="130">
        <v>504.88012400565719</v>
      </c>
      <c r="J33" s="131">
        <v>73.199043934288696</v>
      </c>
      <c r="K33" s="131">
        <v>40.563018509856221</v>
      </c>
      <c r="L33" s="120">
        <f>H33/D33-1</f>
        <v>-6.2321093298926655E-2</v>
      </c>
      <c r="M33" s="120">
        <f>I33/E33-1</f>
        <v>0.23874415765892443</v>
      </c>
      <c r="N33" s="119">
        <f>J33/F33-1</f>
        <v>-0.15043939447101851</v>
      </c>
      <c r="O33" s="119">
        <f>K33/G33-1</f>
        <v>0.12599898775393115</v>
      </c>
      <c r="T33" s="132"/>
      <c r="U33" s="132"/>
      <c r="V33"/>
      <c r="W33"/>
      <c r="X33"/>
      <c r="Y33"/>
      <c r="Z33"/>
      <c r="AA33"/>
      <c r="AB33"/>
      <c r="AC33"/>
      <c r="AO33" s="101"/>
      <c r="AP33" s="101"/>
      <c r="AQ33" s="101"/>
      <c r="AR33" s="101"/>
      <c r="AS33" s="101"/>
      <c r="AT33" s="101"/>
      <c r="AU33" s="101"/>
      <c r="AV33" s="101"/>
    </row>
    <row r="34" spans="3:48" hidden="1">
      <c r="C34" s="129" t="s">
        <v>80</v>
      </c>
      <c r="D34" s="130">
        <v>443.90253052752922</v>
      </c>
      <c r="E34" s="130">
        <v>521.53346994535536</v>
      </c>
      <c r="F34" s="131">
        <v>59.023051150474764</v>
      </c>
      <c r="G34" s="131">
        <v>64.991913517194448</v>
      </c>
      <c r="H34" s="130">
        <v>523.42648033125727</v>
      </c>
      <c r="I34" s="130">
        <v>446.86011904761904</v>
      </c>
      <c r="J34" s="131">
        <v>65.274361076603824</v>
      </c>
      <c r="K34" s="131">
        <v>55.058672533920067</v>
      </c>
      <c r="L34" s="120">
        <f t="shared" ref="L34:O37" si="8">H34/D34-1</f>
        <v>0.179147322519704</v>
      </c>
      <c r="M34" s="120">
        <f t="shared" si="8"/>
        <v>-0.14318036176194093</v>
      </c>
      <c r="N34" s="119">
        <f t="shared" si="8"/>
        <v>0.10591302557693649</v>
      </c>
      <c r="O34" s="119">
        <f t="shared" si="8"/>
        <v>-0.15283810624603955</v>
      </c>
      <c r="T34" s="132"/>
      <c r="U34" s="132"/>
      <c r="V34"/>
      <c r="W34"/>
      <c r="X34"/>
      <c r="Y34"/>
      <c r="Z34"/>
      <c r="AA34"/>
      <c r="AB34"/>
      <c r="AC34"/>
      <c r="AO34" s="101"/>
      <c r="AP34" s="101"/>
      <c r="AQ34" s="101"/>
      <c r="AR34" s="101"/>
      <c r="AS34" s="101"/>
      <c r="AT34" s="101"/>
      <c r="AU34" s="101"/>
      <c r="AV34" s="101"/>
    </row>
    <row r="35" spans="3:48" hidden="1">
      <c r="C35" s="129" t="s">
        <v>87</v>
      </c>
      <c r="D35" s="130">
        <v>822.0057542493746</v>
      </c>
      <c r="E35" s="130">
        <v>509.72625448028691</v>
      </c>
      <c r="F35" s="131">
        <v>56.360650204198826</v>
      </c>
      <c r="G35" s="131">
        <v>35.075502528055246</v>
      </c>
      <c r="H35" s="130">
        <v>716.97558310059105</v>
      </c>
      <c r="I35" s="130">
        <v>374.83939393939403</v>
      </c>
      <c r="J35" s="131">
        <v>67.805046387796679</v>
      </c>
      <c r="K35" s="131">
        <v>34.678160919540225</v>
      </c>
      <c r="L35" s="120">
        <f t="shared" si="8"/>
        <v>-0.12777303638791826</v>
      </c>
      <c r="M35" s="120">
        <f t="shared" si="8"/>
        <v>-0.26462607989149489</v>
      </c>
      <c r="N35" s="119">
        <f t="shared" si="8"/>
        <v>0.20305649672482406</v>
      </c>
      <c r="O35" s="119">
        <f t="shared" si="8"/>
        <v>-1.1328180065195204E-2</v>
      </c>
      <c r="T35" s="132"/>
      <c r="U35" s="132"/>
      <c r="V35"/>
      <c r="W35"/>
      <c r="X35"/>
      <c r="Y35"/>
      <c r="Z35"/>
      <c r="AA35"/>
      <c r="AB35"/>
      <c r="AC35"/>
      <c r="AO35" s="101"/>
      <c r="AP35" s="101"/>
      <c r="AQ35" s="101"/>
      <c r="AR35" s="101"/>
      <c r="AS35" s="101"/>
      <c r="AT35" s="101"/>
      <c r="AU35" s="101"/>
      <c r="AV35" s="101"/>
    </row>
    <row r="36" spans="3:48" hidden="1">
      <c r="C36" s="129" t="s">
        <v>77</v>
      </c>
      <c r="D36" s="130">
        <v>804.26668709605076</v>
      </c>
      <c r="E36" s="130">
        <v>343.30374753451662</v>
      </c>
      <c r="F36" s="131">
        <v>70.499226596970431</v>
      </c>
      <c r="G36" s="131">
        <v>30.423876944590091</v>
      </c>
      <c r="H36" s="130">
        <v>744.49480972031517</v>
      </c>
      <c r="I36" s="130">
        <v>323.8104166666667</v>
      </c>
      <c r="J36" s="131">
        <v>74.142683660333617</v>
      </c>
      <c r="K36" s="131">
        <v>32.93685102776012</v>
      </c>
      <c r="L36" s="120">
        <f t="shared" si="8"/>
        <v>-7.4318479597299647E-2</v>
      </c>
      <c r="M36" s="120">
        <f t="shared" si="8"/>
        <v>-5.6781584843870747E-2</v>
      </c>
      <c r="N36" s="119">
        <f t="shared" si="8"/>
        <v>5.1680808985211657E-2</v>
      </c>
      <c r="O36" s="119">
        <f t="shared" si="8"/>
        <v>8.2598745970042575E-2</v>
      </c>
      <c r="T36" s="132"/>
      <c r="U36" s="132"/>
      <c r="V36"/>
      <c r="W36"/>
      <c r="X36"/>
      <c r="Y36"/>
      <c r="Z36"/>
      <c r="AA36"/>
      <c r="AB36"/>
      <c r="AC36"/>
      <c r="AO36" s="101"/>
      <c r="AP36" s="101"/>
      <c r="AQ36" s="101"/>
      <c r="AR36" s="101"/>
      <c r="AS36" s="101"/>
      <c r="AT36" s="101"/>
      <c r="AU36" s="101"/>
      <c r="AV36" s="101"/>
    </row>
    <row r="37" spans="3:48" hidden="1">
      <c r="C37" s="129" t="s">
        <v>91</v>
      </c>
      <c r="D37" s="130">
        <v>415.66037140377477</v>
      </c>
      <c r="E37" s="130">
        <v>331.60373341255723</v>
      </c>
      <c r="F37" s="131">
        <v>67.291315670791946</v>
      </c>
      <c r="G37" s="131">
        <v>55.079110124187899</v>
      </c>
      <c r="H37" s="130">
        <v>401.53551254392352</v>
      </c>
      <c r="I37" s="130">
        <v>324.68148977459271</v>
      </c>
      <c r="J37" s="131">
        <v>62.380421283826969</v>
      </c>
      <c r="K37" s="131">
        <v>50.197324821875014</v>
      </c>
      <c r="L37" s="120">
        <f t="shared" si="8"/>
        <v>-3.3981730835077162E-2</v>
      </c>
      <c r="M37" s="120">
        <f t="shared" si="8"/>
        <v>-2.0875047354645959E-2</v>
      </c>
      <c r="N37" s="119">
        <f t="shared" si="8"/>
        <v>-7.2979616136359282E-2</v>
      </c>
      <c r="O37" s="119">
        <f t="shared" si="8"/>
        <v>-8.8632247167861555E-2</v>
      </c>
      <c r="T37" s="132"/>
      <c r="U37" s="132"/>
      <c r="V37"/>
      <c r="W37"/>
      <c r="X37"/>
      <c r="Y37"/>
      <c r="Z37"/>
      <c r="AA37"/>
      <c r="AB37"/>
      <c r="AC37"/>
      <c r="AO37" s="101"/>
      <c r="AP37" s="101"/>
      <c r="AQ37" s="101"/>
      <c r="AR37" s="101"/>
      <c r="AS37" s="101"/>
      <c r="AT37" s="101"/>
      <c r="AU37" s="101"/>
      <c r="AV37" s="101"/>
    </row>
    <row r="38" spans="3:48" hidden="1">
      <c r="C38" s="133" t="s">
        <v>88</v>
      </c>
      <c r="D38" s="130">
        <v>443.3665272776347</v>
      </c>
      <c r="E38" s="130">
        <v>343.60704404603774</v>
      </c>
      <c r="F38" s="131">
        <v>68.759923463902425</v>
      </c>
      <c r="G38" s="131">
        <v>54.15721698935986</v>
      </c>
      <c r="H38" s="130">
        <v>413.71462626592819</v>
      </c>
      <c r="I38" s="130">
        <v>329.51171354450042</v>
      </c>
      <c r="J38" s="131">
        <v>62.780335197588769</v>
      </c>
      <c r="K38" s="131">
        <v>49.521470226096575</v>
      </c>
      <c r="L38" s="120">
        <f>H38/D38-1</f>
        <v>-6.6878979777240999E-2</v>
      </c>
      <c r="M38" s="120">
        <f>I38/E38-1</f>
        <v>-4.1021657575939452E-2</v>
      </c>
      <c r="N38" s="119">
        <f>J38/F38-1</f>
        <v>-8.6963276936351086E-2</v>
      </c>
      <c r="O38" s="119">
        <f>K38/G38-1</f>
        <v>-8.55979502080777E-2</v>
      </c>
      <c r="T38" s="132"/>
      <c r="U38" s="132"/>
      <c r="V38"/>
      <c r="W38"/>
      <c r="X38"/>
      <c r="Y38"/>
      <c r="Z38"/>
      <c r="AA38"/>
      <c r="AB38"/>
      <c r="AC38"/>
      <c r="AO38" s="101"/>
      <c r="AP38" s="101"/>
      <c r="AQ38" s="101"/>
      <c r="AR38" s="101"/>
      <c r="AS38" s="101"/>
      <c r="AT38" s="101"/>
      <c r="AU38" s="101"/>
      <c r="AV38" s="101"/>
    </row>
    <row r="39" spans="3:48" hidden="1">
      <c r="C39" s="133" t="s">
        <v>93</v>
      </c>
      <c r="D39" s="130">
        <v>126.58168481627142</v>
      </c>
      <c r="E39" s="130">
        <v>229.47387005649722</v>
      </c>
      <c r="F39" s="131">
        <v>37.792373524282461</v>
      </c>
      <c r="G39" s="131">
        <v>70.332251082251091</v>
      </c>
      <c r="H39" s="130">
        <v>145.24459769825907</v>
      </c>
      <c r="I39" s="130">
        <v>239.13978494623646</v>
      </c>
      <c r="J39" s="131">
        <v>45.143591176485913</v>
      </c>
      <c r="K39" s="131">
        <v>75.26226734348559</v>
      </c>
      <c r="L39" s="120">
        <f t="shared" ref="L39:O50" si="9">H39/D39-1</f>
        <v>0.14743770324337335</v>
      </c>
      <c r="M39" s="120">
        <f>I39/E39-1</f>
        <v>4.2122072057090731E-2</v>
      </c>
      <c r="N39" s="119">
        <f>J39/F39-1</f>
        <v>0.19451590272519215</v>
      </c>
      <c r="O39" s="119">
        <f>K39/G39-1</f>
        <v>7.0096096532855423E-2</v>
      </c>
      <c r="T39" s="132"/>
      <c r="U39" s="132"/>
      <c r="V39"/>
      <c r="W39"/>
      <c r="X39"/>
      <c r="Y39"/>
      <c r="Z39"/>
      <c r="AA39"/>
      <c r="AB39"/>
      <c r="AC39"/>
      <c r="AO39" s="101"/>
      <c r="AP39" s="101"/>
      <c r="AQ39" s="101"/>
      <c r="AR39" s="101"/>
      <c r="AS39" s="101"/>
      <c r="AT39" s="101"/>
      <c r="AU39" s="101"/>
      <c r="AV39" s="101"/>
    </row>
    <row r="40" spans="3:48" hidden="1">
      <c r="C40" s="129" t="s">
        <v>82</v>
      </c>
      <c r="D40" s="130">
        <v>739.04762211428942</v>
      </c>
      <c r="E40" s="130">
        <v>398.33291121122249</v>
      </c>
      <c r="F40" s="131">
        <v>69.782555577811792</v>
      </c>
      <c r="G40" s="131">
        <v>37.717435010762379</v>
      </c>
      <c r="H40" s="130">
        <v>799.19243972244249</v>
      </c>
      <c r="I40" s="130">
        <v>406.72480886035595</v>
      </c>
      <c r="J40" s="131">
        <v>73.725095564656414</v>
      </c>
      <c r="K40" s="131">
        <v>37.943171854450057</v>
      </c>
      <c r="L40" s="120">
        <f t="shared" si="9"/>
        <v>8.1381518333133895E-2</v>
      </c>
      <c r="M40" s="120">
        <f t="shared" si="9"/>
        <v>2.1067547804714426E-2</v>
      </c>
      <c r="N40" s="119">
        <f t="shared" si="9"/>
        <v>5.6497500760751773E-2</v>
      </c>
      <c r="O40" s="119">
        <f t="shared" si="9"/>
        <v>5.9849468454911126E-3</v>
      </c>
      <c r="T40" s="132"/>
      <c r="U40" s="132"/>
      <c r="V40"/>
      <c r="W40"/>
      <c r="X40"/>
      <c r="Y40"/>
      <c r="Z40"/>
      <c r="AA40"/>
      <c r="AB40"/>
      <c r="AC40"/>
      <c r="AO40" s="101"/>
      <c r="AP40" s="101"/>
      <c r="AQ40" s="101"/>
      <c r="AR40" s="101"/>
      <c r="AS40" s="101"/>
      <c r="AT40" s="101"/>
      <c r="AU40" s="101"/>
      <c r="AV40" s="101"/>
    </row>
    <row r="41" spans="3:48" hidden="1">
      <c r="C41" s="133" t="s">
        <v>78</v>
      </c>
      <c r="D41" s="130">
        <v>810.17096095108479</v>
      </c>
      <c r="E41" s="130">
        <v>509.22545051180634</v>
      </c>
      <c r="F41" s="131">
        <v>69.736234613511186</v>
      </c>
      <c r="G41" s="131">
        <v>42.621574622515958</v>
      </c>
      <c r="H41" s="130">
        <v>882.43771498505021</v>
      </c>
      <c r="I41" s="130">
        <v>480.48613451832819</v>
      </c>
      <c r="J41" s="131">
        <v>83.99623463351476</v>
      </c>
      <c r="K41" s="131">
        <v>45.238352180042313</v>
      </c>
      <c r="L41" s="120">
        <f t="shared" si="9"/>
        <v>8.9199388174971306E-2</v>
      </c>
      <c r="M41" s="120">
        <f t="shared" si="9"/>
        <v>-5.6437312715994836E-2</v>
      </c>
      <c r="N41" s="119">
        <f t="shared" si="9"/>
        <v>0.20448480046326933</v>
      </c>
      <c r="O41" s="119">
        <f t="shared" si="9"/>
        <v>6.1395609634374626E-2</v>
      </c>
      <c r="T41" s="132"/>
      <c r="U41" s="132"/>
      <c r="V41"/>
      <c r="W41"/>
      <c r="X41"/>
      <c r="Y41"/>
      <c r="Z41"/>
      <c r="AA41"/>
      <c r="AB41"/>
      <c r="AC41"/>
      <c r="AO41" s="101"/>
      <c r="AP41" s="101"/>
      <c r="AQ41" s="101"/>
      <c r="AR41" s="101"/>
      <c r="AS41" s="101"/>
      <c r="AT41" s="101"/>
      <c r="AU41" s="101"/>
      <c r="AV41" s="101"/>
    </row>
    <row r="42" spans="3:48" hidden="1">
      <c r="C42" s="133" t="s">
        <v>86</v>
      </c>
      <c r="D42" s="130">
        <v>757.02323696408735</v>
      </c>
      <c r="E42" s="130">
        <v>418.70950900348299</v>
      </c>
      <c r="F42" s="131">
        <v>67.98779070975128</v>
      </c>
      <c r="G42" s="131">
        <v>38.917293146857183</v>
      </c>
      <c r="H42" s="130">
        <v>774.83331041516021</v>
      </c>
      <c r="I42" s="130">
        <v>440.09954692400197</v>
      </c>
      <c r="J42" s="131">
        <v>61.340970407866806</v>
      </c>
      <c r="K42" s="131">
        <v>35.916588334575287</v>
      </c>
      <c r="L42" s="120">
        <f t="shared" si="9"/>
        <v>2.352645543946208E-2</v>
      </c>
      <c r="M42" s="120">
        <f t="shared" si="9"/>
        <v>5.1085627291882263E-2</v>
      </c>
      <c r="N42" s="119">
        <f t="shared" si="9"/>
        <v>-9.7764910912616854E-2</v>
      </c>
      <c r="O42" s="119">
        <f t="shared" si="9"/>
        <v>-7.7104664010380186E-2</v>
      </c>
      <c r="T42" s="132"/>
      <c r="U42" s="132"/>
      <c r="V42"/>
      <c r="W42"/>
      <c r="X42"/>
      <c r="Y42"/>
      <c r="Z42"/>
      <c r="AA42"/>
      <c r="AB42"/>
      <c r="AC42"/>
      <c r="AO42" s="101"/>
      <c r="AP42" s="101"/>
      <c r="AQ42" s="101"/>
      <c r="AR42" s="101"/>
      <c r="AS42" s="101"/>
      <c r="AT42" s="101"/>
      <c r="AU42" s="101"/>
      <c r="AV42" s="101"/>
    </row>
    <row r="43" spans="3:48" hidden="1">
      <c r="C43" s="133" t="s">
        <v>83</v>
      </c>
      <c r="D43" s="130">
        <v>653.95989790625913</v>
      </c>
      <c r="E43" s="130">
        <v>365.03725513871467</v>
      </c>
      <c r="F43" s="131">
        <v>62.14098577389796</v>
      </c>
      <c r="G43" s="131">
        <v>33.993300719366566</v>
      </c>
      <c r="H43" s="130">
        <v>819.17170478960895</v>
      </c>
      <c r="I43" s="130">
        <v>357.87200378457271</v>
      </c>
      <c r="J43" s="131">
        <v>75.311754166668351</v>
      </c>
      <c r="K43" s="131">
        <v>33.224460017361956</v>
      </c>
      <c r="L43" s="120">
        <f t="shared" si="9"/>
        <v>0.25263293271085541</v>
      </c>
      <c r="M43" s="120">
        <f t="shared" si="9"/>
        <v>-1.9628822136028679E-2</v>
      </c>
      <c r="N43" s="119">
        <f t="shared" si="9"/>
        <v>0.21194978207607895</v>
      </c>
      <c r="O43" s="119">
        <f t="shared" si="9"/>
        <v>-2.261741830697217E-2</v>
      </c>
      <c r="T43" s="132"/>
      <c r="U43" s="132"/>
      <c r="V43"/>
      <c r="W43"/>
      <c r="X43"/>
      <c r="Y43"/>
      <c r="Z43"/>
      <c r="AA43"/>
      <c r="AB43"/>
      <c r="AC43"/>
      <c r="AO43" s="101"/>
      <c r="AP43" s="101"/>
      <c r="AQ43" s="101"/>
      <c r="AR43" s="101"/>
      <c r="AS43" s="101"/>
      <c r="AT43" s="101"/>
      <c r="AU43" s="101"/>
      <c r="AV43" s="101"/>
    </row>
    <row r="44" spans="3:48" ht="12.75" hidden="1" customHeight="1">
      <c r="C44" s="133" t="s">
        <v>75</v>
      </c>
      <c r="D44" s="130">
        <v>777.34590543770071</v>
      </c>
      <c r="E44" s="130">
        <v>322.33624943536842</v>
      </c>
      <c r="F44" s="131">
        <v>86.093148666756136</v>
      </c>
      <c r="G44" s="131">
        <v>36.242235882000593</v>
      </c>
      <c r="H44" s="130">
        <v>730.99340685851075</v>
      </c>
      <c r="I44" s="130">
        <v>369.78181810812629</v>
      </c>
      <c r="J44" s="131">
        <v>83.267595085744915</v>
      </c>
      <c r="K44" s="131">
        <v>42.276603268477729</v>
      </c>
      <c r="L44" s="120">
        <f t="shared" si="9"/>
        <v>-5.9629179564649859E-2</v>
      </c>
      <c r="M44" s="120">
        <f t="shared" si="9"/>
        <v>0.14719278007319248</v>
      </c>
      <c r="N44" s="119">
        <f t="shared" si="9"/>
        <v>-3.2819726363455426E-2</v>
      </c>
      <c r="O44" s="119">
        <f t="shared" si="9"/>
        <v>0.16650096881782206</v>
      </c>
      <c r="T44" s="132"/>
      <c r="U44" s="132"/>
      <c r="V44"/>
      <c r="W44"/>
      <c r="X44"/>
      <c r="Y44"/>
      <c r="Z44"/>
      <c r="AA44"/>
      <c r="AB44"/>
      <c r="AC44"/>
      <c r="AO44" s="101"/>
      <c r="AP44" s="101"/>
      <c r="AQ44" s="101"/>
      <c r="AR44" s="101"/>
      <c r="AS44" s="101"/>
      <c r="AT44" s="101"/>
      <c r="AU44" s="101"/>
      <c r="AV44" s="101"/>
    </row>
    <row r="45" spans="3:48" hidden="1">
      <c r="C45" s="129" t="s">
        <v>76</v>
      </c>
      <c r="D45" s="130">
        <v>971.26677824266881</v>
      </c>
      <c r="E45" s="130">
        <v>320.91464646464635</v>
      </c>
      <c r="F45" s="131">
        <v>88.354352796604076</v>
      </c>
      <c r="G45" s="131">
        <v>28.808986216902422</v>
      </c>
      <c r="H45" s="130">
        <v>855.07126659640039</v>
      </c>
      <c r="I45" s="130">
        <v>366.51603498542278</v>
      </c>
      <c r="J45" s="131">
        <v>77.695571866568741</v>
      </c>
      <c r="K45" s="131">
        <v>33.506130063965877</v>
      </c>
      <c r="L45" s="120">
        <f t="shared" si="9"/>
        <v>-0.11963295177922495</v>
      </c>
      <c r="M45" s="120">
        <f t="shared" si="9"/>
        <v>0.14209818412198927</v>
      </c>
      <c r="N45" s="119">
        <f t="shared" si="9"/>
        <v>-0.12063673823260701</v>
      </c>
      <c r="O45" s="119">
        <f t="shared" si="9"/>
        <v>0.16304439912250746</v>
      </c>
      <c r="T45" s="132"/>
      <c r="U45" s="132"/>
      <c r="V45"/>
      <c r="W45"/>
      <c r="X45"/>
      <c r="Y45"/>
      <c r="Z45"/>
      <c r="AA45"/>
      <c r="AB45"/>
      <c r="AC45"/>
      <c r="AO45" s="101"/>
      <c r="AP45" s="101"/>
      <c r="AQ45" s="101"/>
      <c r="AR45" s="101"/>
      <c r="AS45" s="101"/>
      <c r="AT45" s="101"/>
      <c r="AU45" s="101"/>
      <c r="AV45" s="101"/>
    </row>
    <row r="46" spans="3:48" hidden="1">
      <c r="C46" s="134" t="s">
        <v>84</v>
      </c>
      <c r="D46" s="135">
        <v>647.18687516245416</v>
      </c>
      <c r="E46" s="135">
        <v>368.6297500970349</v>
      </c>
      <c r="F46" s="135">
        <v>65.09941098375333</v>
      </c>
      <c r="G46" s="135">
        <v>37.182187930313901</v>
      </c>
      <c r="H46" s="135">
        <v>646.39274393605513</v>
      </c>
      <c r="I46" s="135">
        <v>359.32228728728228</v>
      </c>
      <c r="J46" s="135">
        <v>64.301445686213071</v>
      </c>
      <c r="K46" s="135">
        <v>35.856282569163113</v>
      </c>
      <c r="L46" s="136">
        <f t="shared" si="9"/>
        <v>-1.2270508826367488E-3</v>
      </c>
      <c r="M46" s="136">
        <f t="shared" si="9"/>
        <v>-2.5248810784540887E-2</v>
      </c>
      <c r="N46" s="136">
        <f t="shared" si="9"/>
        <v>-1.2257642357768828E-2</v>
      </c>
      <c r="O46" s="136">
        <f t="shared" si="9"/>
        <v>-3.565969177595929E-2</v>
      </c>
      <c r="T46" s="132"/>
      <c r="U46" s="132"/>
      <c r="V46"/>
      <c r="W46"/>
      <c r="X46"/>
      <c r="Y46"/>
      <c r="Z46"/>
      <c r="AA46"/>
      <c r="AB46"/>
      <c r="AC46"/>
      <c r="AO46" s="101"/>
      <c r="AP46" s="101"/>
      <c r="AQ46" s="101"/>
      <c r="AR46" s="101"/>
      <c r="AS46" s="101"/>
      <c r="AT46" s="101"/>
      <c r="AU46" s="101"/>
      <c r="AV46" s="101"/>
    </row>
    <row r="47" spans="3:48" hidden="1">
      <c r="C47" s="129" t="s">
        <v>159</v>
      </c>
      <c r="D47" s="130">
        <v>897.78555186410449</v>
      </c>
      <c r="E47" s="130">
        <v>608.58259163432115</v>
      </c>
      <c r="F47" s="131">
        <v>97.851286306714428</v>
      </c>
      <c r="G47" s="131">
        <v>57.286682071330702</v>
      </c>
      <c r="H47" s="130">
        <v>743.25480694971668</v>
      </c>
      <c r="I47" s="130">
        <v>411.65723111880658</v>
      </c>
      <c r="J47" s="131">
        <v>70.888464246649278</v>
      </c>
      <c r="K47" s="131">
        <v>42.960654569939763</v>
      </c>
      <c r="L47" s="120">
        <f t="shared" si="9"/>
        <v>-0.17212433926290083</v>
      </c>
      <c r="M47" s="120">
        <f t="shared" si="9"/>
        <v>-0.32358033769365702</v>
      </c>
      <c r="N47" s="119">
        <f t="shared" si="9"/>
        <v>-0.27554897924949395</v>
      </c>
      <c r="O47" s="119">
        <f t="shared" si="9"/>
        <v>-0.25007605578470815</v>
      </c>
      <c r="T47" s="132"/>
      <c r="U47" s="132"/>
      <c r="V47"/>
      <c r="W47"/>
      <c r="X47"/>
      <c r="Y47"/>
      <c r="Z47"/>
      <c r="AA47"/>
      <c r="AB47"/>
      <c r="AC47"/>
      <c r="AO47" s="101"/>
      <c r="AP47" s="101"/>
      <c r="AQ47" s="101"/>
      <c r="AR47" s="101"/>
      <c r="AS47" s="101"/>
      <c r="AT47" s="101"/>
      <c r="AU47" s="101"/>
      <c r="AV47" s="101"/>
    </row>
    <row r="48" spans="3:48" hidden="1">
      <c r="C48" s="129" t="s">
        <v>85</v>
      </c>
      <c r="D48" s="130">
        <v>827.29914245573184</v>
      </c>
      <c r="E48" s="130">
        <v>316.19684628237286</v>
      </c>
      <c r="F48" s="131">
        <v>90.733033058980695</v>
      </c>
      <c r="G48" s="131">
        <v>34.477704903099479</v>
      </c>
      <c r="H48" s="130">
        <v>725.56655353510359</v>
      </c>
      <c r="I48" s="130">
        <v>340.69627457744036</v>
      </c>
      <c r="J48" s="131">
        <v>68.474520478811939</v>
      </c>
      <c r="K48" s="131">
        <v>32.371226770672841</v>
      </c>
      <c r="L48" s="120">
        <f t="shared" si="9"/>
        <v>-0.12296953266341848</v>
      </c>
      <c r="M48" s="120">
        <f t="shared" si="9"/>
        <v>7.7481570683310297E-2</v>
      </c>
      <c r="N48" s="119">
        <f t="shared" si="9"/>
        <v>-0.24531873155501904</v>
      </c>
      <c r="O48" s="119">
        <f t="shared" si="9"/>
        <v>-6.1096820056524948E-2</v>
      </c>
      <c r="T48" s="132"/>
      <c r="U48" s="132"/>
      <c r="V48"/>
      <c r="W48"/>
      <c r="X48"/>
      <c r="Y48"/>
      <c r="Z48"/>
      <c r="AA48"/>
      <c r="AB48"/>
      <c r="AC48"/>
      <c r="AO48" s="101"/>
      <c r="AP48" s="101"/>
      <c r="AQ48" s="101"/>
      <c r="AR48" s="101"/>
      <c r="AS48" s="101"/>
      <c r="AT48" s="101"/>
      <c r="AU48" s="101"/>
      <c r="AV48" s="101"/>
    </row>
    <row r="49" spans="3:48" hidden="1">
      <c r="C49" s="129" t="s">
        <v>79</v>
      </c>
      <c r="D49" s="130">
        <v>891.78770480625269</v>
      </c>
      <c r="E49" s="130">
        <v>342.44264116575579</v>
      </c>
      <c r="F49" s="131">
        <v>69.262715951950284</v>
      </c>
      <c r="G49" s="131">
        <v>26.486476472245705</v>
      </c>
      <c r="H49" s="130">
        <v>889.87997590412988</v>
      </c>
      <c r="I49" s="130">
        <v>372.15529086366774</v>
      </c>
      <c r="J49" s="131">
        <v>67.579024116157214</v>
      </c>
      <c r="K49" s="131">
        <v>27.729799893631178</v>
      </c>
      <c r="L49" s="120">
        <f t="shared" si="9"/>
        <v>-2.1392186636361998E-3</v>
      </c>
      <c r="M49" s="120">
        <f t="shared" si="9"/>
        <v>8.6766792817515537E-2</v>
      </c>
      <c r="N49" s="119">
        <f t="shared" si="9"/>
        <v>-2.4308775834910978E-2</v>
      </c>
      <c r="O49" s="119">
        <f t="shared" si="9"/>
        <v>4.6941820392316425E-2</v>
      </c>
      <c r="T49" s="132"/>
      <c r="U49" s="132"/>
      <c r="V49"/>
      <c r="W49"/>
      <c r="X49"/>
      <c r="Y49"/>
      <c r="Z49"/>
      <c r="AA49"/>
      <c r="AB49"/>
      <c r="AC49"/>
      <c r="AO49" s="101"/>
      <c r="AP49" s="101"/>
      <c r="AQ49" s="101"/>
      <c r="AR49" s="101"/>
      <c r="AS49" s="101"/>
      <c r="AT49" s="101"/>
      <c r="AU49" s="101"/>
      <c r="AV49" s="101"/>
    </row>
    <row r="50" spans="3:48" hidden="1">
      <c r="C50" s="129" t="s">
        <v>74</v>
      </c>
      <c r="D50" s="130">
        <v>514.05515924358713</v>
      </c>
      <c r="E50" s="130">
        <v>332.76342493717982</v>
      </c>
      <c r="F50" s="131">
        <v>52.43725686799263</v>
      </c>
      <c r="G50" s="131">
        <v>33.88232036437919</v>
      </c>
      <c r="H50" s="130">
        <v>544.8092630036997</v>
      </c>
      <c r="I50" s="130">
        <v>315.87522218336869</v>
      </c>
      <c r="J50" s="131">
        <v>54.955531575196403</v>
      </c>
      <c r="K50" s="131">
        <v>31.806601709320894</v>
      </c>
      <c r="L50" s="120">
        <f t="shared" si="9"/>
        <v>5.9826466493140718E-2</v>
      </c>
      <c r="M50" s="120">
        <f t="shared" si="9"/>
        <v>-5.0751379172754185E-2</v>
      </c>
      <c r="N50" s="119">
        <f t="shared" si="9"/>
        <v>4.8024531747405508E-2</v>
      </c>
      <c r="O50" s="119">
        <f t="shared" si="9"/>
        <v>-6.1262588652001515E-2</v>
      </c>
      <c r="T50" s="132"/>
      <c r="U50" s="132"/>
      <c r="V50"/>
      <c r="W50"/>
      <c r="X50"/>
      <c r="Y50"/>
      <c r="Z50"/>
      <c r="AA50"/>
      <c r="AB50"/>
      <c r="AC50"/>
      <c r="AO50" s="101"/>
      <c r="AP50" s="101"/>
      <c r="AQ50" s="101"/>
      <c r="AR50" s="101"/>
      <c r="AS50" s="101"/>
      <c r="AT50" s="101"/>
      <c r="AU50" s="101"/>
      <c r="AV50" s="101"/>
    </row>
    <row r="51" spans="3:48" ht="12.75" hidden="1" customHeight="1">
      <c r="C51" s="390" t="s">
        <v>162</v>
      </c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T51"/>
      <c r="U51"/>
      <c r="V51"/>
      <c r="W51"/>
      <c r="X51"/>
      <c r="Y51"/>
      <c r="Z51"/>
      <c r="AA51"/>
      <c r="AB51"/>
    </row>
    <row r="52" spans="3:48" hidden="1">
      <c r="T52"/>
      <c r="U52"/>
      <c r="V52"/>
      <c r="W52"/>
      <c r="X52"/>
      <c r="Y52"/>
      <c r="Z52"/>
      <c r="AA52"/>
      <c r="AB52"/>
    </row>
    <row r="53" spans="3:48" hidden="1"/>
    <row r="54" spans="3:48" hidden="1"/>
    <row r="55" spans="3:48" hidden="1"/>
    <row r="56" spans="3:48" ht="36" hidden="1" customHeight="1">
      <c r="C56" s="394" t="s">
        <v>153</v>
      </c>
      <c r="D56" s="394"/>
      <c r="E56" s="394"/>
      <c r="F56" s="394"/>
      <c r="G56" s="394"/>
      <c r="H56" s="394"/>
      <c r="I56" s="394"/>
      <c r="J56" s="394"/>
      <c r="K56" s="394"/>
      <c r="L56" s="394"/>
      <c r="M56" s="394"/>
      <c r="N56" s="394"/>
      <c r="O56" s="394"/>
    </row>
    <row r="57" spans="3:48" ht="12.75" hidden="1" customHeight="1">
      <c r="C57" s="128"/>
      <c r="D57" s="389" t="s">
        <v>163</v>
      </c>
      <c r="E57" s="389"/>
      <c r="F57" s="389"/>
      <c r="G57" s="389"/>
      <c r="H57" s="389" t="s">
        <v>154</v>
      </c>
      <c r="I57" s="389"/>
      <c r="J57" s="389"/>
      <c r="K57" s="389"/>
      <c r="L57" s="389" t="s">
        <v>164</v>
      </c>
      <c r="M57" s="389"/>
      <c r="N57" s="389"/>
      <c r="O57" s="389"/>
    </row>
    <row r="58" spans="3:48" hidden="1">
      <c r="C58" s="115"/>
      <c r="D58" s="393" t="s">
        <v>155</v>
      </c>
      <c r="E58" s="393"/>
      <c r="F58" s="389" t="s">
        <v>156</v>
      </c>
      <c r="G58" s="389"/>
      <c r="H58" s="393" t="s">
        <v>155</v>
      </c>
      <c r="I58" s="393"/>
      <c r="J58" s="389" t="s">
        <v>156</v>
      </c>
      <c r="K58" s="389"/>
      <c r="L58" s="393" t="s">
        <v>155</v>
      </c>
      <c r="M58" s="393"/>
      <c r="N58" s="389" t="s">
        <v>156</v>
      </c>
      <c r="O58" s="389"/>
    </row>
    <row r="59" spans="3:48" hidden="1">
      <c r="C59" s="115"/>
      <c r="D59" s="116" t="s">
        <v>157</v>
      </c>
      <c r="E59" s="116" t="s">
        <v>158</v>
      </c>
      <c r="F59" s="115" t="s">
        <v>157</v>
      </c>
      <c r="G59" s="115" t="s">
        <v>158</v>
      </c>
      <c r="H59" s="116" t="s">
        <v>157</v>
      </c>
      <c r="I59" s="116" t="s">
        <v>158</v>
      </c>
      <c r="J59" s="115" t="s">
        <v>157</v>
      </c>
      <c r="K59" s="115" t="s">
        <v>158</v>
      </c>
      <c r="L59" s="116" t="s">
        <v>157</v>
      </c>
      <c r="M59" s="116" t="s">
        <v>158</v>
      </c>
      <c r="N59" s="115" t="s">
        <v>157</v>
      </c>
      <c r="O59" s="115" t="s">
        <v>158</v>
      </c>
    </row>
    <row r="60" spans="3:48" hidden="1">
      <c r="C60" s="129" t="s">
        <v>81</v>
      </c>
      <c r="D60" s="130">
        <v>887.60289258426781</v>
      </c>
      <c r="E60" s="130">
        <v>419.73454189560368</v>
      </c>
      <c r="F60" s="131">
        <v>82.8280126749506</v>
      </c>
      <c r="G60" s="131">
        <v>39.753455997492601</v>
      </c>
      <c r="H60" s="130">
        <v>874.99371909159152</v>
      </c>
      <c r="I60" s="130">
        <v>482.54345451887804</v>
      </c>
      <c r="J60" s="131">
        <v>70.41258469084697</v>
      </c>
      <c r="K60" s="131">
        <v>39.27679280967611</v>
      </c>
      <c r="L60" s="120">
        <f>H60/D60-1</f>
        <v>-1.4205872466193203E-2</v>
      </c>
      <c r="M60" s="120">
        <f>I60/E60-1</f>
        <v>0.14963960873845883</v>
      </c>
      <c r="N60" s="119">
        <f>J60/F60-1</f>
        <v>-0.14989407065489557</v>
      </c>
      <c r="O60" s="119">
        <f>K60/G60-1</f>
        <v>-1.1990484244855493E-2</v>
      </c>
    </row>
    <row r="61" spans="3:48" hidden="1">
      <c r="C61" s="129" t="s">
        <v>80</v>
      </c>
      <c r="D61" s="130">
        <v>407.85299863470266</v>
      </c>
      <c r="E61" s="130">
        <v>450.66660564766732</v>
      </c>
      <c r="F61" s="131">
        <v>53.724606499190884</v>
      </c>
      <c r="G61" s="131">
        <v>58.061341831908081</v>
      </c>
      <c r="H61" s="130">
        <v>503.84312742273704</v>
      </c>
      <c r="I61" s="130">
        <v>486.97169811320759</v>
      </c>
      <c r="J61" s="131">
        <v>59.71474102787991</v>
      </c>
      <c r="K61" s="131">
        <v>55.864718614718612</v>
      </c>
      <c r="L61" s="120">
        <f t="shared" ref="L61:O77" si="10">H61/D61-1</f>
        <v>0.23535472120926793</v>
      </c>
      <c r="M61" s="120">
        <f t="shared" si="10"/>
        <v>8.0558648035092606E-2</v>
      </c>
      <c r="N61" s="119">
        <f t="shared" si="10"/>
        <v>0.11149703867592287</v>
      </c>
      <c r="O61" s="119">
        <f t="shared" si="10"/>
        <v>-3.7832801445561781E-2</v>
      </c>
    </row>
    <row r="62" spans="3:48" hidden="1">
      <c r="C62" s="129" t="s">
        <v>87</v>
      </c>
      <c r="D62" s="130">
        <v>786.32879357709885</v>
      </c>
      <c r="E62" s="130">
        <v>508.47504708097949</v>
      </c>
      <c r="F62" s="131">
        <v>55.284886930718812</v>
      </c>
      <c r="G62" s="131">
        <v>35.84232709411922</v>
      </c>
      <c r="H62" s="130">
        <v>720.46180588608922</v>
      </c>
      <c r="I62" s="130">
        <v>442.35626911314989</v>
      </c>
      <c r="J62" s="131">
        <v>73.62885695301965</v>
      </c>
      <c r="K62" s="131">
        <v>44.073887873248005</v>
      </c>
      <c r="L62" s="120">
        <f t="shared" si="10"/>
        <v>-8.3765198768028348E-2</v>
      </c>
      <c r="M62" s="120">
        <f t="shared" si="10"/>
        <v>-0.13003347626869788</v>
      </c>
      <c r="N62" s="119">
        <f t="shared" si="10"/>
        <v>0.33180804087180094</v>
      </c>
      <c r="O62" s="119">
        <f t="shared" si="10"/>
        <v>0.22966033308923639</v>
      </c>
    </row>
    <row r="63" spans="3:48" hidden="1">
      <c r="C63" s="129" t="s">
        <v>77</v>
      </c>
      <c r="D63" s="130">
        <v>831.40619991434016</v>
      </c>
      <c r="E63" s="130">
        <v>338.30536912751688</v>
      </c>
      <c r="F63" s="131">
        <v>72.343848641195066</v>
      </c>
      <c r="G63" s="131">
        <v>29.512587822014048</v>
      </c>
      <c r="H63" s="130">
        <v>729.27782004460607</v>
      </c>
      <c r="I63" s="130">
        <v>298.96162280701748</v>
      </c>
      <c r="J63" s="131">
        <v>73.191059195812471</v>
      </c>
      <c r="K63" s="131">
        <v>30.621406109613652</v>
      </c>
      <c r="L63" s="120">
        <f t="shared" si="10"/>
        <v>-0.12283812639388114</v>
      </c>
      <c r="M63" s="120">
        <f t="shared" si="10"/>
        <v>-0.116296547175607</v>
      </c>
      <c r="N63" s="119">
        <f t="shared" si="10"/>
        <v>1.1710885867011633E-2</v>
      </c>
      <c r="O63" s="119">
        <f t="shared" si="10"/>
        <v>3.7571028819523455E-2</v>
      </c>
    </row>
    <row r="64" spans="3:48" hidden="1">
      <c r="C64" s="129" t="s">
        <v>91</v>
      </c>
      <c r="D64" s="130">
        <v>424.25210073137987</v>
      </c>
      <c r="E64" s="130">
        <v>312.04387795666901</v>
      </c>
      <c r="F64" s="131">
        <v>66.938962912275485</v>
      </c>
      <c r="G64" s="131">
        <v>50.906910193427059</v>
      </c>
      <c r="H64" s="130">
        <v>415.2594717495237</v>
      </c>
      <c r="I64" s="130">
        <v>307.28274821833509</v>
      </c>
      <c r="J64" s="131">
        <v>61.893406797042623</v>
      </c>
      <c r="K64" s="131">
        <v>46.424012320755615</v>
      </c>
      <c r="L64" s="120">
        <f t="shared" si="10"/>
        <v>-2.1196427705021503E-2</v>
      </c>
      <c r="M64" s="120">
        <f t="shared" si="10"/>
        <v>-1.5257885427878981E-2</v>
      </c>
      <c r="N64" s="119">
        <f t="shared" si="10"/>
        <v>-7.5375474846318458E-2</v>
      </c>
      <c r="O64" s="119">
        <f t="shared" si="10"/>
        <v>-8.8060694621577396E-2</v>
      </c>
    </row>
    <row r="65" spans="3:15" hidden="1">
      <c r="C65" s="133" t="s">
        <v>88</v>
      </c>
      <c r="D65" s="130">
        <v>444.02889879688951</v>
      </c>
      <c r="E65" s="130">
        <v>323.7220863231135</v>
      </c>
      <c r="F65" s="131">
        <v>67.662271345634949</v>
      </c>
      <c r="G65" s="131">
        <v>50.448913117142752</v>
      </c>
      <c r="H65" s="130">
        <v>426.99722820006468</v>
      </c>
      <c r="I65" s="130">
        <v>310.49807610544229</v>
      </c>
      <c r="J65" s="131">
        <v>62.274384548519983</v>
      </c>
      <c r="K65" s="131">
        <v>45.739556127593772</v>
      </c>
      <c r="L65" s="120">
        <f t="shared" si="10"/>
        <v>-3.8357121896733903E-2</v>
      </c>
      <c r="M65" s="120">
        <f t="shared" si="10"/>
        <v>-4.0849885677778697E-2</v>
      </c>
      <c r="N65" s="119">
        <f t="shared" si="10"/>
        <v>-7.9629115162161201E-2</v>
      </c>
      <c r="O65" s="119">
        <f t="shared" si="10"/>
        <v>-9.3349027730564083E-2</v>
      </c>
    </row>
    <row r="66" spans="3:15" hidden="1">
      <c r="C66" s="133" t="s">
        <v>93</v>
      </c>
      <c r="D66" s="130">
        <v>136.02958466189958</v>
      </c>
      <c r="E66" s="130">
        <v>187.71961805555563</v>
      </c>
      <c r="F66" s="131">
        <v>44.373286975272038</v>
      </c>
      <c r="G66" s="131">
        <v>61.088418079096058</v>
      </c>
      <c r="H66" s="130">
        <v>133.55331693653068</v>
      </c>
      <c r="I66" s="130">
        <v>242.97619047619042</v>
      </c>
      <c r="J66" s="131">
        <v>42.120661495367386</v>
      </c>
      <c r="K66" s="131">
        <v>75.174953959484355</v>
      </c>
      <c r="L66" s="120">
        <f t="shared" si="10"/>
        <v>-1.8203890951542956E-2</v>
      </c>
      <c r="M66" s="120">
        <f t="shared" si="10"/>
        <v>0.29435694038265958</v>
      </c>
      <c r="N66" s="119">
        <f t="shared" si="10"/>
        <v>-5.0765350810274112E-2</v>
      </c>
      <c r="O66" s="119">
        <f t="shared" si="10"/>
        <v>0.23059257913913123</v>
      </c>
    </row>
    <row r="67" spans="3:15" hidden="1">
      <c r="C67" s="129" t="s">
        <v>82</v>
      </c>
      <c r="D67" s="130">
        <v>729.87651882780915</v>
      </c>
      <c r="E67" s="130">
        <v>403.76615575869278</v>
      </c>
      <c r="F67" s="131">
        <v>66.612086799720188</v>
      </c>
      <c r="G67" s="131">
        <v>36.686651894730296</v>
      </c>
      <c r="H67" s="130">
        <v>837.64087028077199</v>
      </c>
      <c r="I67" s="130">
        <v>410.93731921478275</v>
      </c>
      <c r="J67" s="131">
        <v>72.989453426955109</v>
      </c>
      <c r="K67" s="131">
        <v>36.320068230585377</v>
      </c>
      <c r="L67" s="120">
        <f t="shared" si="10"/>
        <v>0.14764737414218199</v>
      </c>
      <c r="M67" s="120">
        <f t="shared" si="10"/>
        <v>1.7760684876163113E-2</v>
      </c>
      <c r="N67" s="119">
        <f t="shared" si="10"/>
        <v>9.5738880639027135E-2</v>
      </c>
      <c r="O67" s="119">
        <f t="shared" si="10"/>
        <v>-9.9922899804758547E-3</v>
      </c>
    </row>
    <row r="68" spans="3:15" hidden="1">
      <c r="C68" s="133" t="s">
        <v>78</v>
      </c>
      <c r="D68" s="130">
        <v>818.42302603568294</v>
      </c>
      <c r="E68" s="130">
        <v>507.38282946383123</v>
      </c>
      <c r="F68" s="131">
        <v>64.548244612933345</v>
      </c>
      <c r="G68" s="131">
        <v>38.486687443527003</v>
      </c>
      <c r="H68" s="130">
        <v>928.35522816397452</v>
      </c>
      <c r="I68" s="130">
        <v>451.76242403698785</v>
      </c>
      <c r="J68" s="131">
        <v>89.722694635176993</v>
      </c>
      <c r="K68" s="131">
        <v>42.859512024021917</v>
      </c>
      <c r="L68" s="120">
        <f t="shared" si="10"/>
        <v>0.13432198096965386</v>
      </c>
      <c r="M68" s="120">
        <f t="shared" si="10"/>
        <v>-0.10962216732012664</v>
      </c>
      <c r="N68" s="119">
        <f t="shared" si="10"/>
        <v>0.39000983176542525</v>
      </c>
      <c r="O68" s="119">
        <f t="shared" si="10"/>
        <v>0.11361914654025052</v>
      </c>
    </row>
    <row r="69" spans="3:15" hidden="1">
      <c r="C69" s="133" t="s">
        <v>86</v>
      </c>
      <c r="D69" s="130">
        <v>753.55418585011012</v>
      </c>
      <c r="E69" s="130">
        <v>409.89713064713067</v>
      </c>
      <c r="F69" s="131">
        <v>66.210142633727401</v>
      </c>
      <c r="G69" s="131">
        <v>37.073256250552177</v>
      </c>
      <c r="H69" s="130">
        <v>778.55655440448731</v>
      </c>
      <c r="I69" s="130">
        <v>464.8672643946058</v>
      </c>
      <c r="J69" s="131">
        <v>55.777185987187131</v>
      </c>
      <c r="K69" s="131">
        <v>34.697826389165712</v>
      </c>
      <c r="L69" s="120">
        <f t="shared" si="10"/>
        <v>3.3179257741327683E-2</v>
      </c>
      <c r="M69" s="120">
        <f t="shared" si="10"/>
        <v>0.13410714454304729</v>
      </c>
      <c r="N69" s="119">
        <f t="shared" si="10"/>
        <v>-0.15757339029240702</v>
      </c>
      <c r="O69" s="119">
        <f t="shared" si="10"/>
        <v>-6.4073947142182397E-2</v>
      </c>
    </row>
    <row r="70" spans="3:15" hidden="1">
      <c r="C70" s="133" t="s">
        <v>83</v>
      </c>
      <c r="D70" s="130">
        <v>596.34565992717455</v>
      </c>
      <c r="E70" s="130">
        <v>398.10221443074283</v>
      </c>
      <c r="F70" s="131">
        <v>54.017929051560905</v>
      </c>
      <c r="G70" s="131">
        <v>34.881667437044165</v>
      </c>
      <c r="H70" s="130">
        <v>864.44476099874714</v>
      </c>
      <c r="I70" s="130">
        <v>363.08689558146284</v>
      </c>
      <c r="J70" s="131">
        <v>74.5354586795644</v>
      </c>
      <c r="K70" s="131">
        <v>31.810267842977701</v>
      </c>
      <c r="L70" s="120">
        <f t="shared" si="10"/>
        <v>0.44956997105388963</v>
      </c>
      <c r="M70" s="120">
        <f t="shared" si="10"/>
        <v>-8.7955599290873931E-2</v>
      </c>
      <c r="N70" s="119">
        <f t="shared" si="10"/>
        <v>0.37982814203075455</v>
      </c>
      <c r="O70" s="119">
        <f t="shared" si="10"/>
        <v>-8.8051971701463172E-2</v>
      </c>
    </row>
    <row r="71" spans="3:15" hidden="1">
      <c r="C71" s="133" t="s">
        <v>75</v>
      </c>
      <c r="D71" s="130">
        <v>803.11818321723388</v>
      </c>
      <c r="E71" s="130">
        <v>331.56333066653269</v>
      </c>
      <c r="F71" s="131">
        <v>88.468487370023396</v>
      </c>
      <c r="G71" s="131">
        <v>36.982886012450173</v>
      </c>
      <c r="H71" s="130">
        <v>796.20277408167999</v>
      </c>
      <c r="I71" s="130">
        <v>382.09146557652429</v>
      </c>
      <c r="J71" s="131">
        <v>85.356215060214481</v>
      </c>
      <c r="K71" s="131">
        <v>41.075571318744679</v>
      </c>
      <c r="L71" s="120">
        <f t="shared" si="10"/>
        <v>-8.6106992470912358E-3</v>
      </c>
      <c r="M71" s="120">
        <f t="shared" si="10"/>
        <v>0.15239361605041268</v>
      </c>
      <c r="N71" s="119">
        <f t="shared" si="10"/>
        <v>-3.5179445272887966E-2</v>
      </c>
      <c r="O71" s="119">
        <f t="shared" si="10"/>
        <v>0.11066430307566355</v>
      </c>
    </row>
    <row r="72" spans="3:15" hidden="1">
      <c r="C72" s="129" t="s">
        <v>76</v>
      </c>
      <c r="D72" s="130">
        <v>934.2856529391039</v>
      </c>
      <c r="E72" s="130">
        <v>323.13310961968699</v>
      </c>
      <c r="F72" s="131">
        <v>92.342186627702134</v>
      </c>
      <c r="G72" s="131">
        <v>31.780088008800874</v>
      </c>
      <c r="H72" s="130">
        <v>801.82846585017592</v>
      </c>
      <c r="I72" s="130">
        <v>388.08503401360542</v>
      </c>
      <c r="J72" s="131">
        <v>74.94213765789226</v>
      </c>
      <c r="K72" s="131">
        <v>36.553575069171394</v>
      </c>
      <c r="L72" s="120">
        <f t="shared" si="10"/>
        <v>-0.14177375695777861</v>
      </c>
      <c r="M72" s="120">
        <f t="shared" si="10"/>
        <v>0.20100671351927968</v>
      </c>
      <c r="N72" s="119">
        <f t="shared" si="10"/>
        <v>-0.18843011634500273</v>
      </c>
      <c r="O72" s="119">
        <f t="shared" si="10"/>
        <v>0.15020370802776251</v>
      </c>
    </row>
    <row r="73" spans="3:15" hidden="1">
      <c r="C73" s="134" t="s">
        <v>84</v>
      </c>
      <c r="D73" s="135">
        <v>619.50112204586367</v>
      </c>
      <c r="E73" s="135">
        <v>353.32309931673603</v>
      </c>
      <c r="F73" s="135">
        <v>62.431329898946792</v>
      </c>
      <c r="G73" s="135">
        <v>35.931389038883296</v>
      </c>
      <c r="H73" s="135">
        <v>632.96484255954954</v>
      </c>
      <c r="I73" s="135">
        <v>358.57791727140909</v>
      </c>
      <c r="J73" s="135">
        <v>63.178953647546869</v>
      </c>
      <c r="K73" s="135">
        <v>36.061272260270961</v>
      </c>
      <c r="L73" s="136">
        <f t="shared" si="10"/>
        <v>2.1733165662755738E-2</v>
      </c>
      <c r="M73" s="136">
        <f t="shared" si="10"/>
        <v>1.487255705849666E-2</v>
      </c>
      <c r="N73" s="136">
        <f t="shared" si="10"/>
        <v>1.1975137319839346E-2</v>
      </c>
      <c r="O73" s="136">
        <f>K73/G73-1</f>
        <v>3.6147564806667809E-3</v>
      </c>
    </row>
    <row r="74" spans="3:15" hidden="1">
      <c r="C74" s="129" t="s">
        <v>159</v>
      </c>
      <c r="D74" s="130">
        <v>788.75194846162287</v>
      </c>
      <c r="E74" s="130">
        <v>524.15316704695135</v>
      </c>
      <c r="F74" s="131">
        <v>85.984117986803554</v>
      </c>
      <c r="G74" s="131">
        <v>58.461952984841616</v>
      </c>
      <c r="H74" s="130">
        <v>743.2274739735235</v>
      </c>
      <c r="I74" s="130">
        <v>462.82685772400544</v>
      </c>
      <c r="J74" s="131">
        <v>67.986172130793008</v>
      </c>
      <c r="K74" s="131">
        <v>46.91944973306353</v>
      </c>
      <c r="L74" s="120">
        <f t="shared" si="10"/>
        <v>-5.7717099243799086E-2</v>
      </c>
      <c r="M74" s="120">
        <f t="shared" si="10"/>
        <v>-0.11700074172680253</v>
      </c>
      <c r="N74" s="119">
        <f t="shared" si="10"/>
        <v>-0.20931709573124646</v>
      </c>
      <c r="O74" s="119">
        <f t="shared" si="10"/>
        <v>-0.19743615569549822</v>
      </c>
    </row>
    <row r="75" spans="3:15" hidden="1">
      <c r="C75" s="129" t="s">
        <v>85</v>
      </c>
      <c r="D75" s="130">
        <v>804.64738307264099</v>
      </c>
      <c r="E75" s="130">
        <v>322.92407407407427</v>
      </c>
      <c r="F75" s="131">
        <v>80.994111585601331</v>
      </c>
      <c r="G75" s="131">
        <v>32.673599400412208</v>
      </c>
      <c r="H75" s="130">
        <v>695.62457649626117</v>
      </c>
      <c r="I75" s="130">
        <v>339.90872668997685</v>
      </c>
      <c r="J75" s="131">
        <v>67.279751785476023</v>
      </c>
      <c r="K75" s="131">
        <v>33.051898285876177</v>
      </c>
      <c r="L75" s="120">
        <f t="shared" si="10"/>
        <v>-0.1354914076276037</v>
      </c>
      <c r="M75" s="120">
        <f t="shared" si="10"/>
        <v>5.2596427394281386E-2</v>
      </c>
      <c r="N75" s="119">
        <f t="shared" si="10"/>
        <v>-0.16932539331122642</v>
      </c>
      <c r="O75" s="119">
        <f t="shared" si="10"/>
        <v>1.1578120941863501E-2</v>
      </c>
    </row>
    <row r="76" spans="3:15" hidden="1">
      <c r="C76" s="129" t="s">
        <v>79</v>
      </c>
      <c r="D76" s="130">
        <v>847.94923241955667</v>
      </c>
      <c r="E76" s="130">
        <v>333.3635828625234</v>
      </c>
      <c r="F76" s="131">
        <v>65.137522362557021</v>
      </c>
      <c r="G76" s="131">
        <v>25.34322094563155</v>
      </c>
      <c r="H76" s="130">
        <v>826.66588007862231</v>
      </c>
      <c r="I76" s="130">
        <v>354.78422206832875</v>
      </c>
      <c r="J76" s="131">
        <v>63.722350698934058</v>
      </c>
      <c r="K76" s="131">
        <v>26.791570791060945</v>
      </c>
      <c r="L76" s="120">
        <f t="shared" si="10"/>
        <v>-2.5099795515120649E-2</v>
      </c>
      <c r="M76" s="120">
        <f t="shared" si="10"/>
        <v>6.4256086468326146E-2</v>
      </c>
      <c r="N76" s="119">
        <f t="shared" si="10"/>
        <v>-2.1725905626960862E-2</v>
      </c>
      <c r="O76" s="119">
        <f t="shared" si="10"/>
        <v>5.7149398986676481E-2</v>
      </c>
    </row>
    <row r="77" spans="3:15" hidden="1">
      <c r="C77" s="129" t="s">
        <v>74</v>
      </c>
      <c r="D77" s="130">
        <v>497.83081041676871</v>
      </c>
      <c r="E77" s="130">
        <v>317.25212304073267</v>
      </c>
      <c r="F77" s="131">
        <v>50.023896297375359</v>
      </c>
      <c r="G77" s="131">
        <v>31.842892559183252</v>
      </c>
      <c r="H77" s="130">
        <v>568.63408550434724</v>
      </c>
      <c r="I77" s="130">
        <v>323.45493398535928</v>
      </c>
      <c r="J77" s="131">
        <v>56.240182236888096</v>
      </c>
      <c r="K77" s="131">
        <v>31.937496066585798</v>
      </c>
      <c r="L77" s="120">
        <f t="shared" si="10"/>
        <v>0.14222356994799945</v>
      </c>
      <c r="M77" s="120">
        <f t="shared" si="10"/>
        <v>1.9551676708023935E-2</v>
      </c>
      <c r="N77" s="119">
        <f t="shared" si="10"/>
        <v>0.12426632868737353</v>
      </c>
      <c r="O77" s="119">
        <f t="shared" si="10"/>
        <v>2.9709457841091691E-3</v>
      </c>
    </row>
    <row r="78" spans="3:15" hidden="1">
      <c r="C78" s="390" t="s">
        <v>162</v>
      </c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</row>
    <row r="79" spans="3:15" hidden="1"/>
    <row r="80" spans="3:15" hidden="1"/>
    <row r="81" spans="3:15" hidden="1"/>
    <row r="82" spans="3:15" ht="36" hidden="1" customHeight="1">
      <c r="C82" s="391" t="s">
        <v>153</v>
      </c>
      <c r="D82" s="391"/>
      <c r="E82" s="391"/>
      <c r="F82" s="391"/>
      <c r="G82" s="391"/>
      <c r="H82" s="391"/>
      <c r="I82" s="391"/>
      <c r="J82" s="391"/>
      <c r="K82" s="391"/>
      <c r="L82" s="391"/>
      <c r="M82" s="391"/>
      <c r="N82" s="391"/>
      <c r="O82" s="391"/>
    </row>
    <row r="83" spans="3:15" ht="15" hidden="1" customHeight="1">
      <c r="C83" s="137"/>
      <c r="D83" s="386" t="s">
        <v>235</v>
      </c>
      <c r="E83" s="386"/>
      <c r="F83" s="386"/>
      <c r="G83" s="386"/>
      <c r="H83" s="388" t="s">
        <v>236</v>
      </c>
      <c r="I83" s="388"/>
      <c r="J83" s="388"/>
      <c r="K83" s="388"/>
      <c r="L83" s="392" t="s">
        <v>277</v>
      </c>
      <c r="M83" s="392"/>
      <c r="N83" s="392"/>
      <c r="O83" s="392"/>
    </row>
    <row r="84" spans="3:15" ht="30" hidden="1" customHeight="1">
      <c r="C84" s="102"/>
      <c r="D84" s="385" t="s">
        <v>155</v>
      </c>
      <c r="E84" s="385"/>
      <c r="F84" s="386" t="s">
        <v>156</v>
      </c>
      <c r="G84" s="386"/>
      <c r="H84" s="385" t="s">
        <v>155</v>
      </c>
      <c r="I84" s="385"/>
      <c r="J84" s="386" t="s">
        <v>156</v>
      </c>
      <c r="K84" s="386"/>
      <c r="L84" s="387" t="s">
        <v>155</v>
      </c>
      <c r="M84" s="387"/>
      <c r="N84" s="388" t="s">
        <v>156</v>
      </c>
      <c r="O84" s="388"/>
    </row>
    <row r="85" spans="3:15" ht="15" hidden="1" customHeight="1">
      <c r="C85" s="102"/>
      <c r="D85" s="138" t="s">
        <v>157</v>
      </c>
      <c r="E85" s="138" t="s">
        <v>158</v>
      </c>
      <c r="F85" s="102" t="s">
        <v>157</v>
      </c>
      <c r="G85" s="102" t="s">
        <v>158</v>
      </c>
      <c r="H85" s="138" t="s">
        <v>157</v>
      </c>
      <c r="I85" s="138" t="s">
        <v>158</v>
      </c>
      <c r="J85" s="102" t="s">
        <v>157</v>
      </c>
      <c r="K85" s="102" t="s">
        <v>158</v>
      </c>
      <c r="L85" s="139" t="s">
        <v>157</v>
      </c>
      <c r="M85" s="139" t="s">
        <v>158</v>
      </c>
      <c r="N85" s="95" t="s">
        <v>157</v>
      </c>
      <c r="O85" s="95" t="s">
        <v>158</v>
      </c>
    </row>
    <row r="86" spans="3:15" ht="15" hidden="1" customHeight="1">
      <c r="C86" s="34" t="s">
        <v>81</v>
      </c>
      <c r="D86" s="140">
        <v>912.52158968111962</v>
      </c>
      <c r="E86" s="140">
        <v>415.40829218062544</v>
      </c>
      <c r="F86" s="141">
        <v>89.70274786856406</v>
      </c>
      <c r="G86" s="141">
        <v>40.363558754392734</v>
      </c>
      <c r="H86" s="140">
        <v>898.7529853742468</v>
      </c>
      <c r="I86" s="140">
        <v>434.43749929249537</v>
      </c>
      <c r="J86" s="141">
        <v>80.441682987117318</v>
      </c>
      <c r="K86" s="141">
        <v>39.144810877521671</v>
      </c>
      <c r="L86" s="11">
        <f>H86/D86-1</f>
        <v>-1.5088524438840123E-2</v>
      </c>
      <c r="M86" s="11">
        <f>I86/E86-1</f>
        <v>4.5808443090961992E-2</v>
      </c>
      <c r="N86" s="142">
        <f>J86/F86-1</f>
        <v>-0.10324170776815456</v>
      </c>
      <c r="O86" s="142">
        <f>K86/G86-1</f>
        <v>-3.0194262212779432E-2</v>
      </c>
    </row>
    <row r="87" spans="3:15" ht="15" hidden="1" customHeight="1">
      <c r="C87" s="34" t="s">
        <v>80</v>
      </c>
      <c r="D87" s="140">
        <v>437.12296055952868</v>
      </c>
      <c r="E87" s="140">
        <v>466.25888280717908</v>
      </c>
      <c r="F87" s="141">
        <v>56.128629176904461</v>
      </c>
      <c r="G87" s="141">
        <v>59.073523613579276</v>
      </c>
      <c r="H87" s="140">
        <v>516.18619737763925</v>
      </c>
      <c r="I87" s="140">
        <v>518.35386473429958</v>
      </c>
      <c r="J87" s="141">
        <v>53.86659578221871</v>
      </c>
      <c r="K87" s="141">
        <v>53.462506228201292</v>
      </c>
      <c r="L87" s="11">
        <f t="shared" ref="L87:O103" si="11">H87/D87-1</f>
        <v>0.18087184602910722</v>
      </c>
      <c r="M87" s="11">
        <f t="shared" si="11"/>
        <v>0.11172973609312309</v>
      </c>
      <c r="N87" s="142">
        <f t="shared" si="11"/>
        <v>-4.0300884376782919E-2</v>
      </c>
      <c r="O87" s="142">
        <f t="shared" si="11"/>
        <v>-9.4983624509714759E-2</v>
      </c>
    </row>
    <row r="88" spans="3:15" ht="15" hidden="1" customHeight="1">
      <c r="C88" s="34" t="s">
        <v>87</v>
      </c>
      <c r="D88" s="140">
        <v>807.04819729289477</v>
      </c>
      <c r="E88" s="140">
        <v>457.33696259073156</v>
      </c>
      <c r="F88" s="141">
        <v>65.645068679326329</v>
      </c>
      <c r="G88" s="141">
        <v>36.920915032679765</v>
      </c>
      <c r="H88" s="140">
        <v>707.40260389066259</v>
      </c>
      <c r="I88" s="140">
        <v>455.83573883161517</v>
      </c>
      <c r="J88" s="141">
        <v>70.499919753542827</v>
      </c>
      <c r="K88" s="141">
        <v>43.691765480895924</v>
      </c>
      <c r="L88" s="11">
        <f t="shared" si="11"/>
        <v>-0.12346919767180731</v>
      </c>
      <c r="M88" s="11">
        <f t="shared" si="11"/>
        <v>-3.2825331908713506E-3</v>
      </c>
      <c r="N88" s="142">
        <f t="shared" si="11"/>
        <v>7.3956066645801899E-2</v>
      </c>
      <c r="O88" s="142">
        <f t="shared" si="11"/>
        <v>0.18338793722265767</v>
      </c>
    </row>
    <row r="89" spans="3:15" ht="15" hidden="1" customHeight="1">
      <c r="C89" s="34" t="s">
        <v>77</v>
      </c>
      <c r="D89" s="140">
        <v>803.23932643457795</v>
      </c>
      <c r="E89" s="140">
        <v>344.66622162883874</v>
      </c>
      <c r="F89" s="141">
        <v>72.226915297004226</v>
      </c>
      <c r="G89" s="141">
        <v>31.030109982571069</v>
      </c>
      <c r="H89" s="140">
        <v>756.77250623120688</v>
      </c>
      <c r="I89" s="140">
        <v>364.49610591900279</v>
      </c>
      <c r="J89" s="141">
        <v>73.964391041115903</v>
      </c>
      <c r="K89" s="141">
        <v>36.078707986432342</v>
      </c>
      <c r="L89" s="11">
        <f t="shared" si="11"/>
        <v>-5.7849284359156261E-2</v>
      </c>
      <c r="M89" s="11">
        <f t="shared" si="11"/>
        <v>5.7533587702476741E-2</v>
      </c>
      <c r="N89" s="142">
        <f t="shared" si="11"/>
        <v>2.4055793286574811E-2</v>
      </c>
      <c r="O89" s="142">
        <f t="shared" si="11"/>
        <v>0.16269997130841496</v>
      </c>
    </row>
    <row r="90" spans="3:15" ht="15" hidden="1" customHeight="1">
      <c r="C90" s="143" t="s">
        <v>91</v>
      </c>
      <c r="D90" s="140">
        <v>463.99515144674507</v>
      </c>
      <c r="E90" s="140">
        <v>326.61419080501025</v>
      </c>
      <c r="F90" s="141">
        <v>69.862906325788202</v>
      </c>
      <c r="G90" s="141">
        <v>49.772459554444055</v>
      </c>
      <c r="H90" s="140">
        <v>480.05842170787673</v>
      </c>
      <c r="I90" s="140">
        <v>314.7034726361569</v>
      </c>
      <c r="J90" s="141">
        <v>68.397184642843442</v>
      </c>
      <c r="K90" s="141">
        <v>45.050132099561324</v>
      </c>
      <c r="L90" s="11">
        <f t="shared" si="11"/>
        <v>3.4619478697236694E-2</v>
      </c>
      <c r="M90" s="11">
        <f t="shared" si="11"/>
        <v>-3.6467240261351952E-2</v>
      </c>
      <c r="N90" s="142">
        <f t="shared" si="11"/>
        <v>-2.0979970058928488E-2</v>
      </c>
      <c r="O90" s="142">
        <f t="shared" si="11"/>
        <v>-9.4878322211848332E-2</v>
      </c>
    </row>
    <row r="91" spans="3:15" ht="15" hidden="1" customHeight="1">
      <c r="C91" s="143" t="s">
        <v>88</v>
      </c>
      <c r="D91" s="140">
        <v>481.9472761547587</v>
      </c>
      <c r="E91" s="140">
        <v>335.61027785778242</v>
      </c>
      <c r="F91" s="141">
        <v>70.509327184736051</v>
      </c>
      <c r="G91" s="141">
        <v>49.36982214501667</v>
      </c>
      <c r="H91" s="140">
        <v>493.86187174388499</v>
      </c>
      <c r="I91" s="140">
        <v>318.7436361534904</v>
      </c>
      <c r="J91" s="141">
        <v>68.808209746526671</v>
      </c>
      <c r="K91" s="141">
        <v>44.507008098433595</v>
      </c>
      <c r="L91" s="11">
        <f t="shared" si="11"/>
        <v>2.4721782192001385E-2</v>
      </c>
      <c r="M91" s="11">
        <f t="shared" si="11"/>
        <v>-5.0256630434421301E-2</v>
      </c>
      <c r="N91" s="142">
        <f t="shared" si="11"/>
        <v>-2.4126133465327437E-2</v>
      </c>
      <c r="O91" s="142">
        <f t="shared" si="11"/>
        <v>-9.8497702347382754E-2</v>
      </c>
    </row>
    <row r="92" spans="3:15" ht="15" hidden="1" customHeight="1">
      <c r="C92" s="34" t="s">
        <v>93</v>
      </c>
      <c r="D92" s="140">
        <v>131.40842001407432</v>
      </c>
      <c r="E92" s="140">
        <v>199.12678571428577</v>
      </c>
      <c r="F92" s="141">
        <v>43.047585866679484</v>
      </c>
      <c r="G92" s="141">
        <v>61.813192904656333</v>
      </c>
      <c r="H92" s="140">
        <v>152.22648335268519</v>
      </c>
      <c r="I92" s="140">
        <v>228.90206185567013</v>
      </c>
      <c r="J92" s="141">
        <v>46.838917954672354</v>
      </c>
      <c r="K92" s="141">
        <v>70.487301587301587</v>
      </c>
      <c r="L92" s="11">
        <f t="shared" si="11"/>
        <v>0.15842259831128924</v>
      </c>
      <c r="M92" s="11">
        <f t="shared" si="11"/>
        <v>0.14952923603209767</v>
      </c>
      <c r="N92" s="142">
        <f t="shared" si="11"/>
        <v>8.8073047806555671E-2</v>
      </c>
      <c r="O92" s="142">
        <f t="shared" si="11"/>
        <v>0.14032778885932351</v>
      </c>
    </row>
    <row r="93" spans="3:15" ht="15" hidden="1" customHeight="1">
      <c r="C93" s="34" t="s">
        <v>82</v>
      </c>
      <c r="D93" s="140">
        <v>724.69884931782758</v>
      </c>
      <c r="E93" s="140">
        <v>403.03380487257209</v>
      </c>
      <c r="F93" s="141">
        <v>66.631490488341683</v>
      </c>
      <c r="G93" s="141">
        <v>36.865634665174227</v>
      </c>
      <c r="H93" s="140">
        <v>830.09968400419905</v>
      </c>
      <c r="I93" s="140">
        <v>414.86035925565574</v>
      </c>
      <c r="J93" s="141">
        <v>72.32551702214792</v>
      </c>
      <c r="K93" s="141">
        <v>36.640576508753746</v>
      </c>
      <c r="L93" s="11">
        <f t="shared" si="11"/>
        <v>0.14544087490353719</v>
      </c>
      <c r="M93" s="11">
        <f t="shared" si="11"/>
        <v>2.9343827341785644E-2</v>
      </c>
      <c r="N93" s="142">
        <f t="shared" si="11"/>
        <v>8.5455487969348543E-2</v>
      </c>
      <c r="O93" s="142">
        <f t="shared" si="11"/>
        <v>-6.1048225119283428E-3</v>
      </c>
    </row>
    <row r="94" spans="3:15" ht="15" hidden="1" customHeight="1">
      <c r="C94" s="34" t="s">
        <v>78</v>
      </c>
      <c r="D94" s="140">
        <v>819.01448285924505</v>
      </c>
      <c r="E94" s="140">
        <v>509.10942106195449</v>
      </c>
      <c r="F94" s="141">
        <v>64.351137938940695</v>
      </c>
      <c r="G94" s="141">
        <v>38.359661020340141</v>
      </c>
      <c r="H94" s="140">
        <v>917.60071030246718</v>
      </c>
      <c r="I94" s="140">
        <v>462.42745140204556</v>
      </c>
      <c r="J94" s="141">
        <v>89.152772953310233</v>
      </c>
      <c r="K94" s="141">
        <v>43.936099895681281</v>
      </c>
      <c r="L94" s="11">
        <f t="shared" si="11"/>
        <v>0.12037177547709499</v>
      </c>
      <c r="M94" s="11">
        <f t="shared" si="11"/>
        <v>-9.1693391889183129E-2</v>
      </c>
      <c r="N94" s="142">
        <f t="shared" si="11"/>
        <v>0.385410978091832</v>
      </c>
      <c r="O94" s="142">
        <f t="shared" si="11"/>
        <v>0.14537247532985864</v>
      </c>
    </row>
    <row r="95" spans="3:15" ht="15" hidden="1" customHeight="1">
      <c r="C95" s="143" t="s">
        <v>86</v>
      </c>
      <c r="D95" s="140">
        <v>751.31258013787215</v>
      </c>
      <c r="E95" s="140">
        <v>411.9594998803542</v>
      </c>
      <c r="F95" s="141">
        <v>65.925769471701983</v>
      </c>
      <c r="G95" s="141">
        <v>37.195980252355035</v>
      </c>
      <c r="H95" s="140">
        <v>778.55655440448731</v>
      </c>
      <c r="I95" s="140">
        <v>464.8672643946058</v>
      </c>
      <c r="J95" s="141">
        <v>55.777185987187138</v>
      </c>
      <c r="K95" s="141">
        <v>34.697826389165712</v>
      </c>
      <c r="L95" s="11">
        <f t="shared" si="11"/>
        <v>3.6261836932925728E-2</v>
      </c>
      <c r="M95" s="11">
        <f t="shared" si="11"/>
        <v>0.12842952894548532</v>
      </c>
      <c r="N95" s="142">
        <f t="shared" si="11"/>
        <v>-0.15393955301304485</v>
      </c>
      <c r="O95" s="142">
        <f t="shared" si="11"/>
        <v>-6.7161931107627026E-2</v>
      </c>
    </row>
    <row r="96" spans="3:15" ht="15" hidden="1" customHeight="1">
      <c r="C96" s="143" t="s">
        <v>83</v>
      </c>
      <c r="D96" s="140">
        <v>598.85526608818645</v>
      </c>
      <c r="E96" s="140">
        <v>392.2852585329357</v>
      </c>
      <c r="F96" s="141">
        <v>55.177450656097371</v>
      </c>
      <c r="G96" s="141">
        <v>34.980851079370076</v>
      </c>
      <c r="H96" s="140">
        <v>856.03762308654814</v>
      </c>
      <c r="I96" s="140">
        <v>372.69497707700077</v>
      </c>
      <c r="J96" s="141">
        <v>72.862555993256464</v>
      </c>
      <c r="K96" s="141">
        <v>32.244924518211732</v>
      </c>
      <c r="L96" s="11">
        <f t="shared" si="11"/>
        <v>0.42945661758694365</v>
      </c>
      <c r="M96" s="11">
        <f t="shared" si="11"/>
        <v>-4.9938867265108211E-2</v>
      </c>
      <c r="N96" s="142">
        <f t="shared" si="11"/>
        <v>0.32051327357228687</v>
      </c>
      <c r="O96" s="142">
        <f t="shared" si="11"/>
        <v>-7.8212121110222355E-2</v>
      </c>
    </row>
    <row r="97" spans="3:15" ht="15" hidden="1" customHeight="1">
      <c r="C97" s="143" t="s">
        <v>75</v>
      </c>
      <c r="D97" s="140">
        <v>778.64659143456186</v>
      </c>
      <c r="E97" s="140">
        <v>336.47927050331481</v>
      </c>
      <c r="F97" s="141">
        <v>86.02611066840764</v>
      </c>
      <c r="G97" s="141">
        <v>37.582326897403433</v>
      </c>
      <c r="H97" s="140">
        <v>780.44566375488648</v>
      </c>
      <c r="I97" s="140">
        <v>379.37283537679224</v>
      </c>
      <c r="J97" s="141">
        <v>83.157193849178981</v>
      </c>
      <c r="K97" s="141">
        <v>40.618076592804314</v>
      </c>
      <c r="L97" s="11">
        <f t="shared" si="11"/>
        <v>2.310512034747525E-3</v>
      </c>
      <c r="M97" s="11">
        <f t="shared" si="11"/>
        <v>0.12747758519957575</v>
      </c>
      <c r="N97" s="142">
        <f t="shared" si="11"/>
        <v>-3.3349372614171258E-2</v>
      </c>
      <c r="O97" s="142">
        <f t="shared" si="11"/>
        <v>8.0775990898281025E-2</v>
      </c>
    </row>
    <row r="98" spans="3:15" ht="15" hidden="1" customHeight="1">
      <c r="C98" s="143" t="s">
        <v>76</v>
      </c>
      <c r="D98" s="140">
        <v>947.38505469974405</v>
      </c>
      <c r="E98" s="140">
        <v>311.81185185185194</v>
      </c>
      <c r="F98" s="141">
        <v>93.030695599073539</v>
      </c>
      <c r="G98" s="141">
        <v>30.503333333333341</v>
      </c>
      <c r="H98" s="140">
        <v>781.46503147273859</v>
      </c>
      <c r="I98" s="140">
        <v>381.48458049886608</v>
      </c>
      <c r="J98" s="141">
        <v>74.804961710461413</v>
      </c>
      <c r="K98" s="141">
        <v>36.731665247483676</v>
      </c>
      <c r="L98" s="11">
        <f t="shared" si="11"/>
        <v>-0.17513472732540702</v>
      </c>
      <c r="M98" s="11">
        <f t="shared" si="11"/>
        <v>0.22344477361340664</v>
      </c>
      <c r="N98" s="142">
        <f t="shared" si="11"/>
        <v>-0.19591097079568254</v>
      </c>
      <c r="O98" s="142">
        <f t="shared" si="11"/>
        <v>0.20418528841056705</v>
      </c>
    </row>
    <row r="99" spans="3:15" ht="15" hidden="1" customHeight="1">
      <c r="C99" s="41" t="s">
        <v>84</v>
      </c>
      <c r="D99" s="144">
        <v>626.5962040470049</v>
      </c>
      <c r="E99" s="144">
        <v>358.49496500043227</v>
      </c>
      <c r="F99" s="144">
        <v>64.633349515594702</v>
      </c>
      <c r="G99" s="144">
        <v>37.18072566228809</v>
      </c>
      <c r="H99" s="144">
        <v>643.49693516063758</v>
      </c>
      <c r="I99" s="144">
        <v>360.7571754844401</v>
      </c>
      <c r="J99" s="144">
        <v>66.032695993682154</v>
      </c>
      <c r="K99" s="144">
        <v>37.128078215142395</v>
      </c>
      <c r="L99" s="65">
        <f t="shared" si="11"/>
        <v>2.697228455020273E-2</v>
      </c>
      <c r="M99" s="65">
        <f t="shared" si="11"/>
        <v>6.3102991809245168E-3</v>
      </c>
      <c r="N99" s="65">
        <f t="shared" si="11"/>
        <v>2.165053317791954E-2</v>
      </c>
      <c r="O99" s="65">
        <f>K99/G99-1</f>
        <v>-1.41598761745243E-3</v>
      </c>
    </row>
    <row r="100" spans="3:15" ht="15" hidden="1" customHeight="1">
      <c r="C100" s="143" t="s">
        <v>159</v>
      </c>
      <c r="D100" s="140">
        <v>779.55506892079177</v>
      </c>
      <c r="E100" s="140">
        <v>529.59256051318471</v>
      </c>
      <c r="F100" s="141">
        <v>86.666867261108109</v>
      </c>
      <c r="G100" s="141">
        <v>60.538067563025493</v>
      </c>
      <c r="H100" s="140">
        <v>776.57642015025658</v>
      </c>
      <c r="I100" s="140">
        <v>475.48995532925568</v>
      </c>
      <c r="J100" s="141">
        <v>72.103274905110425</v>
      </c>
      <c r="K100" s="141">
        <v>47.316875013988962</v>
      </c>
      <c r="L100" s="11">
        <f t="shared" si="11"/>
        <v>-3.8209600441169167E-3</v>
      </c>
      <c r="M100" s="11">
        <f t="shared" si="11"/>
        <v>-0.10215892219388922</v>
      </c>
      <c r="N100" s="142">
        <f t="shared" si="11"/>
        <v>-0.16804106132186369</v>
      </c>
      <c r="O100" s="142">
        <f>K100/G100-1</f>
        <v>-0.21839469083270779</v>
      </c>
    </row>
    <row r="101" spans="3:15" ht="15" hidden="1" customHeight="1">
      <c r="C101" s="34" t="s">
        <v>85</v>
      </c>
      <c r="D101" s="140">
        <v>796.53333129906582</v>
      </c>
      <c r="E101" s="140">
        <v>343.61955241460561</v>
      </c>
      <c r="F101" s="141">
        <v>78.693654417498024</v>
      </c>
      <c r="G101" s="141">
        <v>33.954027001862215</v>
      </c>
      <c r="H101" s="140">
        <v>700.0937403941324</v>
      </c>
      <c r="I101" s="140">
        <v>348.7428316494254</v>
      </c>
      <c r="J101" s="141">
        <v>68.625789572231128</v>
      </c>
      <c r="K101" s="141">
        <v>34.48272113013148</v>
      </c>
      <c r="L101" s="11">
        <f t="shared" si="11"/>
        <v>-0.12107414356113655</v>
      </c>
      <c r="M101" s="11">
        <f t="shared" si="11"/>
        <v>1.4909743053963753E-2</v>
      </c>
      <c r="N101" s="142">
        <f t="shared" si="11"/>
        <v>-0.1279374419677255</v>
      </c>
      <c r="O101" s="142">
        <f>K101/G101-1</f>
        <v>1.5570881422703353E-2</v>
      </c>
    </row>
    <row r="102" spans="3:15" ht="15" hidden="1" customHeight="1">
      <c r="C102" s="34" t="s">
        <v>79</v>
      </c>
      <c r="D102" s="140">
        <v>868.22093997906381</v>
      </c>
      <c r="E102" s="140">
        <v>329.92152351738241</v>
      </c>
      <c r="F102" s="141">
        <v>68.204814233014773</v>
      </c>
      <c r="G102" s="141">
        <v>25.780061521252804</v>
      </c>
      <c r="H102" s="140">
        <v>845.04074786228625</v>
      </c>
      <c r="I102" s="140">
        <v>338.26329522862784</v>
      </c>
      <c r="J102" s="141">
        <v>68.748126590157625</v>
      </c>
      <c r="K102" s="141">
        <v>27.138757077916946</v>
      </c>
      <c r="L102" s="11">
        <f t="shared" si="11"/>
        <v>-2.6698494645080229E-2</v>
      </c>
      <c r="M102" s="11">
        <f t="shared" si="11"/>
        <v>2.5284108845981201E-2</v>
      </c>
      <c r="N102" s="142">
        <f t="shared" si="11"/>
        <v>7.9658945376888113E-3</v>
      </c>
      <c r="O102" s="142">
        <f>K102/G102-1</f>
        <v>5.2703348110478609E-2</v>
      </c>
    </row>
    <row r="103" spans="3:15" ht="15" hidden="1" customHeight="1">
      <c r="C103" s="34" t="s">
        <v>74</v>
      </c>
      <c r="D103" s="140">
        <v>531.87546358210409</v>
      </c>
      <c r="E103" s="140">
        <v>331.8131864668137</v>
      </c>
      <c r="F103" s="141">
        <v>52.673235108988528</v>
      </c>
      <c r="G103" s="141">
        <v>32.866339726829814</v>
      </c>
      <c r="H103" s="140">
        <v>598.18965464722066</v>
      </c>
      <c r="I103" s="140">
        <v>332.37326948269947</v>
      </c>
      <c r="J103" s="141">
        <v>59.340413741004376</v>
      </c>
      <c r="K103" s="141">
        <v>32.92043357795589</v>
      </c>
      <c r="L103" s="11">
        <f t="shared" si="11"/>
        <v>0.12467992153369911</v>
      </c>
      <c r="M103" s="11">
        <f t="shared" si="11"/>
        <v>1.6879468289057176E-3</v>
      </c>
      <c r="N103" s="142">
        <f t="shared" si="11"/>
        <v>0.12657621310368516</v>
      </c>
      <c r="O103" s="142">
        <f>K103/G103-1</f>
        <v>1.6458739115969845E-3</v>
      </c>
    </row>
    <row r="104" spans="3:15" ht="15" hidden="1" customHeight="1">
      <c r="C104" s="384" t="s">
        <v>160</v>
      </c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</row>
    <row r="105" spans="3:15" hidden="1"/>
  </sheetData>
  <mergeCells count="83">
    <mergeCell ref="AZ4:BC4"/>
    <mergeCell ref="BD4:BG4"/>
    <mergeCell ref="BH4:BK4"/>
    <mergeCell ref="C3:BO3"/>
    <mergeCell ref="D4:G4"/>
    <mergeCell ref="H4:K4"/>
    <mergeCell ref="L4:O4"/>
    <mergeCell ref="P4:S4"/>
    <mergeCell ref="T4:W4"/>
    <mergeCell ref="X4:AA4"/>
    <mergeCell ref="AB4:AE4"/>
    <mergeCell ref="AF4:AI4"/>
    <mergeCell ref="AJ4:AM4"/>
    <mergeCell ref="AB5:AC5"/>
    <mergeCell ref="AD5:AE5"/>
    <mergeCell ref="AF5:AG5"/>
    <mergeCell ref="BL4:BO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N4:AQ4"/>
    <mergeCell ref="AR4:AU4"/>
    <mergeCell ref="AV4:AY4"/>
    <mergeCell ref="C25:BO25"/>
    <mergeCell ref="AT5:AU5"/>
    <mergeCell ref="AV5:AW5"/>
    <mergeCell ref="AX5:AY5"/>
    <mergeCell ref="AZ5:BA5"/>
    <mergeCell ref="BB5:BC5"/>
    <mergeCell ref="BD5:BE5"/>
    <mergeCell ref="AH5:AI5"/>
    <mergeCell ref="AJ5:AK5"/>
    <mergeCell ref="AL5:AM5"/>
    <mergeCell ref="AN5:AO5"/>
    <mergeCell ref="AP5:AQ5"/>
    <mergeCell ref="AR5:AS5"/>
    <mergeCell ref="V5:W5"/>
    <mergeCell ref="X5:Y5"/>
    <mergeCell ref="Z5:AA5"/>
    <mergeCell ref="BF5:BG5"/>
    <mergeCell ref="BH5:BI5"/>
    <mergeCell ref="BJ5:BK5"/>
    <mergeCell ref="BL5:BM5"/>
    <mergeCell ref="BN5:BO5"/>
    <mergeCell ref="C29:O29"/>
    <mergeCell ref="D30:G30"/>
    <mergeCell ref="H30:K30"/>
    <mergeCell ref="L30:O30"/>
    <mergeCell ref="D31:E31"/>
    <mergeCell ref="F31:G31"/>
    <mergeCell ref="H31:I31"/>
    <mergeCell ref="J31:K31"/>
    <mergeCell ref="L31:M31"/>
    <mergeCell ref="N31:O31"/>
    <mergeCell ref="C51:O51"/>
    <mergeCell ref="C56:O56"/>
    <mergeCell ref="D57:G57"/>
    <mergeCell ref="H57:K57"/>
    <mergeCell ref="L57:O57"/>
    <mergeCell ref="N58:O58"/>
    <mergeCell ref="C78:O78"/>
    <mergeCell ref="C82:O82"/>
    <mergeCell ref="D83:G83"/>
    <mergeCell ref="H83:K83"/>
    <mergeCell ref="L83:O83"/>
    <mergeCell ref="D58:E58"/>
    <mergeCell ref="F58:G58"/>
    <mergeCell ref="H58:I58"/>
    <mergeCell ref="J58:K58"/>
    <mergeCell ref="L58:M58"/>
    <mergeCell ref="C104:O104"/>
    <mergeCell ref="D84:E84"/>
    <mergeCell ref="F84:G84"/>
    <mergeCell ref="H84:I84"/>
    <mergeCell ref="J84:K84"/>
    <mergeCell ref="L84:M84"/>
    <mergeCell ref="N84:O8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49"/>
  <sheetViews>
    <sheetView showGridLines="0" zoomScaleNormal="100" workbookViewId="0">
      <selection activeCell="AH23" sqref="AH23"/>
    </sheetView>
  </sheetViews>
  <sheetFormatPr baseColWidth="10" defaultRowHeight="12.75"/>
  <cols>
    <col min="3" max="3" width="34.42578125" customWidth="1"/>
    <col min="4" max="11" width="9.7109375" customWidth="1"/>
    <col min="12" max="12" width="9.42578125" hidden="1" customWidth="1"/>
    <col min="13" max="14" width="8.85546875" hidden="1" customWidth="1"/>
    <col min="15" max="17" width="10.7109375" hidden="1" customWidth="1"/>
    <col min="18" max="18" width="10.5703125" customWidth="1"/>
    <col min="19" max="20" width="10.140625" customWidth="1"/>
    <col min="21" max="22" width="12.140625" customWidth="1"/>
    <col min="23" max="23" width="11.42578125" customWidth="1"/>
    <col min="24" max="24" width="11.42578125" hidden="1" customWidth="1"/>
    <col min="25" max="27" width="12.140625" hidden="1" customWidth="1"/>
    <col min="28" max="28" width="9.85546875" hidden="1" customWidth="1"/>
    <col min="29" max="30" width="9.7109375" hidden="1" customWidth="1"/>
    <col min="31" max="31" width="15.85546875" hidden="1" customWidth="1"/>
    <col min="32" max="40" width="8.5703125" customWidth="1"/>
    <col min="41" max="52" width="8.42578125" customWidth="1"/>
    <col min="53" max="61" width="8.5703125" customWidth="1"/>
    <col min="269" max="269" width="34.85546875" bestFit="1" customWidth="1"/>
    <col min="270" max="270" width="10.42578125" customWidth="1"/>
    <col min="271" max="273" width="10.7109375" customWidth="1"/>
    <col min="274" max="281" width="8.7109375" customWidth="1"/>
    <col min="282" max="296" width="8.5703125" customWidth="1"/>
    <col min="297" max="308" width="8.42578125" customWidth="1"/>
    <col min="309" max="317" width="8.5703125" customWidth="1"/>
    <col min="525" max="525" width="34.85546875" bestFit="1" customWidth="1"/>
    <col min="526" max="526" width="10.42578125" customWidth="1"/>
    <col min="527" max="529" width="10.7109375" customWidth="1"/>
    <col min="530" max="537" width="8.7109375" customWidth="1"/>
    <col min="538" max="552" width="8.5703125" customWidth="1"/>
    <col min="553" max="564" width="8.42578125" customWidth="1"/>
    <col min="565" max="573" width="8.5703125" customWidth="1"/>
    <col min="781" max="781" width="34.85546875" bestFit="1" customWidth="1"/>
    <col min="782" max="782" width="10.42578125" customWidth="1"/>
    <col min="783" max="785" width="10.7109375" customWidth="1"/>
    <col min="786" max="793" width="8.7109375" customWidth="1"/>
    <col min="794" max="808" width="8.5703125" customWidth="1"/>
    <col min="809" max="820" width="8.42578125" customWidth="1"/>
    <col min="821" max="829" width="8.5703125" customWidth="1"/>
    <col min="1037" max="1037" width="34.85546875" bestFit="1" customWidth="1"/>
    <col min="1038" max="1038" width="10.42578125" customWidth="1"/>
    <col min="1039" max="1041" width="10.7109375" customWidth="1"/>
    <col min="1042" max="1049" width="8.7109375" customWidth="1"/>
    <col min="1050" max="1064" width="8.5703125" customWidth="1"/>
    <col min="1065" max="1076" width="8.42578125" customWidth="1"/>
    <col min="1077" max="1085" width="8.5703125" customWidth="1"/>
    <col min="1293" max="1293" width="34.85546875" bestFit="1" customWidth="1"/>
    <col min="1294" max="1294" width="10.42578125" customWidth="1"/>
    <col min="1295" max="1297" width="10.7109375" customWidth="1"/>
    <col min="1298" max="1305" width="8.7109375" customWidth="1"/>
    <col min="1306" max="1320" width="8.5703125" customWidth="1"/>
    <col min="1321" max="1332" width="8.42578125" customWidth="1"/>
    <col min="1333" max="1341" width="8.5703125" customWidth="1"/>
    <col min="1549" max="1549" width="34.85546875" bestFit="1" customWidth="1"/>
    <col min="1550" max="1550" width="10.42578125" customWidth="1"/>
    <col min="1551" max="1553" width="10.7109375" customWidth="1"/>
    <col min="1554" max="1561" width="8.7109375" customWidth="1"/>
    <col min="1562" max="1576" width="8.5703125" customWidth="1"/>
    <col min="1577" max="1588" width="8.42578125" customWidth="1"/>
    <col min="1589" max="1597" width="8.5703125" customWidth="1"/>
    <col min="1805" max="1805" width="34.85546875" bestFit="1" customWidth="1"/>
    <col min="1806" max="1806" width="10.42578125" customWidth="1"/>
    <col min="1807" max="1809" width="10.7109375" customWidth="1"/>
    <col min="1810" max="1817" width="8.7109375" customWidth="1"/>
    <col min="1818" max="1832" width="8.5703125" customWidth="1"/>
    <col min="1833" max="1844" width="8.42578125" customWidth="1"/>
    <col min="1845" max="1853" width="8.5703125" customWidth="1"/>
    <col min="2061" max="2061" width="34.85546875" bestFit="1" customWidth="1"/>
    <col min="2062" max="2062" width="10.42578125" customWidth="1"/>
    <col min="2063" max="2065" width="10.7109375" customWidth="1"/>
    <col min="2066" max="2073" width="8.7109375" customWidth="1"/>
    <col min="2074" max="2088" width="8.5703125" customWidth="1"/>
    <col min="2089" max="2100" width="8.42578125" customWidth="1"/>
    <col min="2101" max="2109" width="8.5703125" customWidth="1"/>
    <col min="2317" max="2317" width="34.85546875" bestFit="1" customWidth="1"/>
    <col min="2318" max="2318" width="10.42578125" customWidth="1"/>
    <col min="2319" max="2321" width="10.7109375" customWidth="1"/>
    <col min="2322" max="2329" width="8.7109375" customWidth="1"/>
    <col min="2330" max="2344" width="8.5703125" customWidth="1"/>
    <col min="2345" max="2356" width="8.42578125" customWidth="1"/>
    <col min="2357" max="2365" width="8.5703125" customWidth="1"/>
    <col min="2573" max="2573" width="34.85546875" bestFit="1" customWidth="1"/>
    <col min="2574" max="2574" width="10.42578125" customWidth="1"/>
    <col min="2575" max="2577" width="10.7109375" customWidth="1"/>
    <col min="2578" max="2585" width="8.7109375" customWidth="1"/>
    <col min="2586" max="2600" width="8.5703125" customWidth="1"/>
    <col min="2601" max="2612" width="8.42578125" customWidth="1"/>
    <col min="2613" max="2621" width="8.5703125" customWidth="1"/>
    <col min="2829" max="2829" width="34.85546875" bestFit="1" customWidth="1"/>
    <col min="2830" max="2830" width="10.42578125" customWidth="1"/>
    <col min="2831" max="2833" width="10.7109375" customWidth="1"/>
    <col min="2834" max="2841" width="8.7109375" customWidth="1"/>
    <col min="2842" max="2856" width="8.5703125" customWidth="1"/>
    <col min="2857" max="2868" width="8.42578125" customWidth="1"/>
    <col min="2869" max="2877" width="8.5703125" customWidth="1"/>
    <col min="3085" max="3085" width="34.85546875" bestFit="1" customWidth="1"/>
    <col min="3086" max="3086" width="10.42578125" customWidth="1"/>
    <col min="3087" max="3089" width="10.7109375" customWidth="1"/>
    <col min="3090" max="3097" width="8.7109375" customWidth="1"/>
    <col min="3098" max="3112" width="8.5703125" customWidth="1"/>
    <col min="3113" max="3124" width="8.42578125" customWidth="1"/>
    <col min="3125" max="3133" width="8.5703125" customWidth="1"/>
    <col min="3341" max="3341" width="34.85546875" bestFit="1" customWidth="1"/>
    <col min="3342" max="3342" width="10.42578125" customWidth="1"/>
    <col min="3343" max="3345" width="10.7109375" customWidth="1"/>
    <col min="3346" max="3353" width="8.7109375" customWidth="1"/>
    <col min="3354" max="3368" width="8.5703125" customWidth="1"/>
    <col min="3369" max="3380" width="8.42578125" customWidth="1"/>
    <col min="3381" max="3389" width="8.5703125" customWidth="1"/>
    <col min="3597" max="3597" width="34.85546875" bestFit="1" customWidth="1"/>
    <col min="3598" max="3598" width="10.42578125" customWidth="1"/>
    <col min="3599" max="3601" width="10.7109375" customWidth="1"/>
    <col min="3602" max="3609" width="8.7109375" customWidth="1"/>
    <col min="3610" max="3624" width="8.5703125" customWidth="1"/>
    <col min="3625" max="3636" width="8.42578125" customWidth="1"/>
    <col min="3637" max="3645" width="8.5703125" customWidth="1"/>
    <col min="3853" max="3853" width="34.85546875" bestFit="1" customWidth="1"/>
    <col min="3854" max="3854" width="10.42578125" customWidth="1"/>
    <col min="3855" max="3857" width="10.7109375" customWidth="1"/>
    <col min="3858" max="3865" width="8.7109375" customWidth="1"/>
    <col min="3866" max="3880" width="8.5703125" customWidth="1"/>
    <col min="3881" max="3892" width="8.42578125" customWidth="1"/>
    <col min="3893" max="3901" width="8.5703125" customWidth="1"/>
    <col min="4109" max="4109" width="34.85546875" bestFit="1" customWidth="1"/>
    <col min="4110" max="4110" width="10.42578125" customWidth="1"/>
    <col min="4111" max="4113" width="10.7109375" customWidth="1"/>
    <col min="4114" max="4121" width="8.7109375" customWidth="1"/>
    <col min="4122" max="4136" width="8.5703125" customWidth="1"/>
    <col min="4137" max="4148" width="8.42578125" customWidth="1"/>
    <col min="4149" max="4157" width="8.5703125" customWidth="1"/>
    <col min="4365" max="4365" width="34.85546875" bestFit="1" customWidth="1"/>
    <col min="4366" max="4366" width="10.42578125" customWidth="1"/>
    <col min="4367" max="4369" width="10.7109375" customWidth="1"/>
    <col min="4370" max="4377" width="8.7109375" customWidth="1"/>
    <col min="4378" max="4392" width="8.5703125" customWidth="1"/>
    <col min="4393" max="4404" width="8.42578125" customWidth="1"/>
    <col min="4405" max="4413" width="8.5703125" customWidth="1"/>
    <col min="4621" max="4621" width="34.85546875" bestFit="1" customWidth="1"/>
    <col min="4622" max="4622" width="10.42578125" customWidth="1"/>
    <col min="4623" max="4625" width="10.7109375" customWidth="1"/>
    <col min="4626" max="4633" width="8.7109375" customWidth="1"/>
    <col min="4634" max="4648" width="8.5703125" customWidth="1"/>
    <col min="4649" max="4660" width="8.42578125" customWidth="1"/>
    <col min="4661" max="4669" width="8.5703125" customWidth="1"/>
    <col min="4877" max="4877" width="34.85546875" bestFit="1" customWidth="1"/>
    <col min="4878" max="4878" width="10.42578125" customWidth="1"/>
    <col min="4879" max="4881" width="10.7109375" customWidth="1"/>
    <col min="4882" max="4889" width="8.7109375" customWidth="1"/>
    <col min="4890" max="4904" width="8.5703125" customWidth="1"/>
    <col min="4905" max="4916" width="8.42578125" customWidth="1"/>
    <col min="4917" max="4925" width="8.5703125" customWidth="1"/>
    <col min="5133" max="5133" width="34.85546875" bestFit="1" customWidth="1"/>
    <col min="5134" max="5134" width="10.42578125" customWidth="1"/>
    <col min="5135" max="5137" width="10.7109375" customWidth="1"/>
    <col min="5138" max="5145" width="8.7109375" customWidth="1"/>
    <col min="5146" max="5160" width="8.5703125" customWidth="1"/>
    <col min="5161" max="5172" width="8.42578125" customWidth="1"/>
    <col min="5173" max="5181" width="8.5703125" customWidth="1"/>
    <col min="5389" max="5389" width="34.85546875" bestFit="1" customWidth="1"/>
    <col min="5390" max="5390" width="10.42578125" customWidth="1"/>
    <col min="5391" max="5393" width="10.7109375" customWidth="1"/>
    <col min="5394" max="5401" width="8.7109375" customWidth="1"/>
    <col min="5402" max="5416" width="8.5703125" customWidth="1"/>
    <col min="5417" max="5428" width="8.42578125" customWidth="1"/>
    <col min="5429" max="5437" width="8.5703125" customWidth="1"/>
    <col min="5645" max="5645" width="34.85546875" bestFit="1" customWidth="1"/>
    <col min="5646" max="5646" width="10.42578125" customWidth="1"/>
    <col min="5647" max="5649" width="10.7109375" customWidth="1"/>
    <col min="5650" max="5657" width="8.7109375" customWidth="1"/>
    <col min="5658" max="5672" width="8.5703125" customWidth="1"/>
    <col min="5673" max="5684" width="8.42578125" customWidth="1"/>
    <col min="5685" max="5693" width="8.5703125" customWidth="1"/>
    <col min="5901" max="5901" width="34.85546875" bestFit="1" customWidth="1"/>
    <col min="5902" max="5902" width="10.42578125" customWidth="1"/>
    <col min="5903" max="5905" width="10.7109375" customWidth="1"/>
    <col min="5906" max="5913" width="8.7109375" customWidth="1"/>
    <col min="5914" max="5928" width="8.5703125" customWidth="1"/>
    <col min="5929" max="5940" width="8.42578125" customWidth="1"/>
    <col min="5941" max="5949" width="8.5703125" customWidth="1"/>
    <col min="6157" max="6157" width="34.85546875" bestFit="1" customWidth="1"/>
    <col min="6158" max="6158" width="10.42578125" customWidth="1"/>
    <col min="6159" max="6161" width="10.7109375" customWidth="1"/>
    <col min="6162" max="6169" width="8.7109375" customWidth="1"/>
    <col min="6170" max="6184" width="8.5703125" customWidth="1"/>
    <col min="6185" max="6196" width="8.42578125" customWidth="1"/>
    <col min="6197" max="6205" width="8.5703125" customWidth="1"/>
    <col min="6413" max="6413" width="34.85546875" bestFit="1" customWidth="1"/>
    <col min="6414" max="6414" width="10.42578125" customWidth="1"/>
    <col min="6415" max="6417" width="10.7109375" customWidth="1"/>
    <col min="6418" max="6425" width="8.7109375" customWidth="1"/>
    <col min="6426" max="6440" width="8.5703125" customWidth="1"/>
    <col min="6441" max="6452" width="8.42578125" customWidth="1"/>
    <col min="6453" max="6461" width="8.5703125" customWidth="1"/>
    <col min="6669" max="6669" width="34.85546875" bestFit="1" customWidth="1"/>
    <col min="6670" max="6670" width="10.42578125" customWidth="1"/>
    <col min="6671" max="6673" width="10.7109375" customWidth="1"/>
    <col min="6674" max="6681" width="8.7109375" customWidth="1"/>
    <col min="6682" max="6696" width="8.5703125" customWidth="1"/>
    <col min="6697" max="6708" width="8.42578125" customWidth="1"/>
    <col min="6709" max="6717" width="8.5703125" customWidth="1"/>
    <col min="6925" max="6925" width="34.85546875" bestFit="1" customWidth="1"/>
    <col min="6926" max="6926" width="10.42578125" customWidth="1"/>
    <col min="6927" max="6929" width="10.7109375" customWidth="1"/>
    <col min="6930" max="6937" width="8.7109375" customWidth="1"/>
    <col min="6938" max="6952" width="8.5703125" customWidth="1"/>
    <col min="6953" max="6964" width="8.42578125" customWidth="1"/>
    <col min="6965" max="6973" width="8.5703125" customWidth="1"/>
    <col min="7181" max="7181" width="34.85546875" bestFit="1" customWidth="1"/>
    <col min="7182" max="7182" width="10.42578125" customWidth="1"/>
    <col min="7183" max="7185" width="10.7109375" customWidth="1"/>
    <col min="7186" max="7193" width="8.7109375" customWidth="1"/>
    <col min="7194" max="7208" width="8.5703125" customWidth="1"/>
    <col min="7209" max="7220" width="8.42578125" customWidth="1"/>
    <col min="7221" max="7229" width="8.5703125" customWidth="1"/>
    <col min="7437" max="7437" width="34.85546875" bestFit="1" customWidth="1"/>
    <col min="7438" max="7438" width="10.42578125" customWidth="1"/>
    <col min="7439" max="7441" width="10.7109375" customWidth="1"/>
    <col min="7442" max="7449" width="8.7109375" customWidth="1"/>
    <col min="7450" max="7464" width="8.5703125" customWidth="1"/>
    <col min="7465" max="7476" width="8.42578125" customWidth="1"/>
    <col min="7477" max="7485" width="8.5703125" customWidth="1"/>
    <col min="7693" max="7693" width="34.85546875" bestFit="1" customWidth="1"/>
    <col min="7694" max="7694" width="10.42578125" customWidth="1"/>
    <col min="7695" max="7697" width="10.7109375" customWidth="1"/>
    <col min="7698" max="7705" width="8.7109375" customWidth="1"/>
    <col min="7706" max="7720" width="8.5703125" customWidth="1"/>
    <col min="7721" max="7732" width="8.42578125" customWidth="1"/>
    <col min="7733" max="7741" width="8.5703125" customWidth="1"/>
    <col min="7949" max="7949" width="34.85546875" bestFit="1" customWidth="1"/>
    <col min="7950" max="7950" width="10.42578125" customWidth="1"/>
    <col min="7951" max="7953" width="10.7109375" customWidth="1"/>
    <col min="7954" max="7961" width="8.7109375" customWidth="1"/>
    <col min="7962" max="7976" width="8.5703125" customWidth="1"/>
    <col min="7977" max="7988" width="8.42578125" customWidth="1"/>
    <col min="7989" max="7997" width="8.5703125" customWidth="1"/>
    <col min="8205" max="8205" width="34.85546875" bestFit="1" customWidth="1"/>
    <col min="8206" max="8206" width="10.42578125" customWidth="1"/>
    <col min="8207" max="8209" width="10.7109375" customWidth="1"/>
    <col min="8210" max="8217" width="8.7109375" customWidth="1"/>
    <col min="8218" max="8232" width="8.5703125" customWidth="1"/>
    <col min="8233" max="8244" width="8.42578125" customWidth="1"/>
    <col min="8245" max="8253" width="8.5703125" customWidth="1"/>
    <col min="8461" max="8461" width="34.85546875" bestFit="1" customWidth="1"/>
    <col min="8462" max="8462" width="10.42578125" customWidth="1"/>
    <col min="8463" max="8465" width="10.7109375" customWidth="1"/>
    <col min="8466" max="8473" width="8.7109375" customWidth="1"/>
    <col min="8474" max="8488" width="8.5703125" customWidth="1"/>
    <col min="8489" max="8500" width="8.42578125" customWidth="1"/>
    <col min="8501" max="8509" width="8.5703125" customWidth="1"/>
    <col min="8717" max="8717" width="34.85546875" bestFit="1" customWidth="1"/>
    <col min="8718" max="8718" width="10.42578125" customWidth="1"/>
    <col min="8719" max="8721" width="10.7109375" customWidth="1"/>
    <col min="8722" max="8729" width="8.7109375" customWidth="1"/>
    <col min="8730" max="8744" width="8.5703125" customWidth="1"/>
    <col min="8745" max="8756" width="8.42578125" customWidth="1"/>
    <col min="8757" max="8765" width="8.5703125" customWidth="1"/>
    <col min="8973" max="8973" width="34.85546875" bestFit="1" customWidth="1"/>
    <col min="8974" max="8974" width="10.42578125" customWidth="1"/>
    <col min="8975" max="8977" width="10.7109375" customWidth="1"/>
    <col min="8978" max="8985" width="8.7109375" customWidth="1"/>
    <col min="8986" max="9000" width="8.5703125" customWidth="1"/>
    <col min="9001" max="9012" width="8.42578125" customWidth="1"/>
    <col min="9013" max="9021" width="8.5703125" customWidth="1"/>
    <col min="9229" max="9229" width="34.85546875" bestFit="1" customWidth="1"/>
    <col min="9230" max="9230" width="10.42578125" customWidth="1"/>
    <col min="9231" max="9233" width="10.7109375" customWidth="1"/>
    <col min="9234" max="9241" width="8.7109375" customWidth="1"/>
    <col min="9242" max="9256" width="8.5703125" customWidth="1"/>
    <col min="9257" max="9268" width="8.42578125" customWidth="1"/>
    <col min="9269" max="9277" width="8.5703125" customWidth="1"/>
    <col min="9485" max="9485" width="34.85546875" bestFit="1" customWidth="1"/>
    <col min="9486" max="9486" width="10.42578125" customWidth="1"/>
    <col min="9487" max="9489" width="10.7109375" customWidth="1"/>
    <col min="9490" max="9497" width="8.7109375" customWidth="1"/>
    <col min="9498" max="9512" width="8.5703125" customWidth="1"/>
    <col min="9513" max="9524" width="8.42578125" customWidth="1"/>
    <col min="9525" max="9533" width="8.5703125" customWidth="1"/>
    <col min="9741" max="9741" width="34.85546875" bestFit="1" customWidth="1"/>
    <col min="9742" max="9742" width="10.42578125" customWidth="1"/>
    <col min="9743" max="9745" width="10.7109375" customWidth="1"/>
    <col min="9746" max="9753" width="8.7109375" customWidth="1"/>
    <col min="9754" max="9768" width="8.5703125" customWidth="1"/>
    <col min="9769" max="9780" width="8.42578125" customWidth="1"/>
    <col min="9781" max="9789" width="8.5703125" customWidth="1"/>
    <col min="9997" max="9997" width="34.85546875" bestFit="1" customWidth="1"/>
    <col min="9998" max="9998" width="10.42578125" customWidth="1"/>
    <col min="9999" max="10001" width="10.7109375" customWidth="1"/>
    <col min="10002" max="10009" width="8.7109375" customWidth="1"/>
    <col min="10010" max="10024" width="8.5703125" customWidth="1"/>
    <col min="10025" max="10036" width="8.42578125" customWidth="1"/>
    <col min="10037" max="10045" width="8.5703125" customWidth="1"/>
    <col min="10253" max="10253" width="34.85546875" bestFit="1" customWidth="1"/>
    <col min="10254" max="10254" width="10.42578125" customWidth="1"/>
    <col min="10255" max="10257" width="10.7109375" customWidth="1"/>
    <col min="10258" max="10265" width="8.7109375" customWidth="1"/>
    <col min="10266" max="10280" width="8.5703125" customWidth="1"/>
    <col min="10281" max="10292" width="8.42578125" customWidth="1"/>
    <col min="10293" max="10301" width="8.5703125" customWidth="1"/>
    <col min="10509" max="10509" width="34.85546875" bestFit="1" customWidth="1"/>
    <col min="10510" max="10510" width="10.42578125" customWidth="1"/>
    <col min="10511" max="10513" width="10.7109375" customWidth="1"/>
    <col min="10514" max="10521" width="8.7109375" customWidth="1"/>
    <col min="10522" max="10536" width="8.5703125" customWidth="1"/>
    <col min="10537" max="10548" width="8.42578125" customWidth="1"/>
    <col min="10549" max="10557" width="8.5703125" customWidth="1"/>
    <col min="10765" max="10765" width="34.85546875" bestFit="1" customWidth="1"/>
    <col min="10766" max="10766" width="10.42578125" customWidth="1"/>
    <col min="10767" max="10769" width="10.7109375" customWidth="1"/>
    <col min="10770" max="10777" width="8.7109375" customWidth="1"/>
    <col min="10778" max="10792" width="8.5703125" customWidth="1"/>
    <col min="10793" max="10804" width="8.42578125" customWidth="1"/>
    <col min="10805" max="10813" width="8.5703125" customWidth="1"/>
    <col min="11021" max="11021" width="34.85546875" bestFit="1" customWidth="1"/>
    <col min="11022" max="11022" width="10.42578125" customWidth="1"/>
    <col min="11023" max="11025" width="10.7109375" customWidth="1"/>
    <col min="11026" max="11033" width="8.7109375" customWidth="1"/>
    <col min="11034" max="11048" width="8.5703125" customWidth="1"/>
    <col min="11049" max="11060" width="8.42578125" customWidth="1"/>
    <col min="11061" max="11069" width="8.5703125" customWidth="1"/>
    <col min="11277" max="11277" width="34.85546875" bestFit="1" customWidth="1"/>
    <col min="11278" max="11278" width="10.42578125" customWidth="1"/>
    <col min="11279" max="11281" width="10.7109375" customWidth="1"/>
    <col min="11282" max="11289" width="8.7109375" customWidth="1"/>
    <col min="11290" max="11304" width="8.5703125" customWidth="1"/>
    <col min="11305" max="11316" width="8.42578125" customWidth="1"/>
    <col min="11317" max="11325" width="8.5703125" customWidth="1"/>
    <col min="11533" max="11533" width="34.85546875" bestFit="1" customWidth="1"/>
    <col min="11534" max="11534" width="10.42578125" customWidth="1"/>
    <col min="11535" max="11537" width="10.7109375" customWidth="1"/>
    <col min="11538" max="11545" width="8.7109375" customWidth="1"/>
    <col min="11546" max="11560" width="8.5703125" customWidth="1"/>
    <col min="11561" max="11572" width="8.42578125" customWidth="1"/>
    <col min="11573" max="11581" width="8.5703125" customWidth="1"/>
    <col min="11789" max="11789" width="34.85546875" bestFit="1" customWidth="1"/>
    <col min="11790" max="11790" width="10.42578125" customWidth="1"/>
    <col min="11791" max="11793" width="10.7109375" customWidth="1"/>
    <col min="11794" max="11801" width="8.7109375" customWidth="1"/>
    <col min="11802" max="11816" width="8.5703125" customWidth="1"/>
    <col min="11817" max="11828" width="8.42578125" customWidth="1"/>
    <col min="11829" max="11837" width="8.5703125" customWidth="1"/>
    <col min="12045" max="12045" width="34.85546875" bestFit="1" customWidth="1"/>
    <col min="12046" max="12046" width="10.42578125" customWidth="1"/>
    <col min="12047" max="12049" width="10.7109375" customWidth="1"/>
    <col min="12050" max="12057" width="8.7109375" customWidth="1"/>
    <col min="12058" max="12072" width="8.5703125" customWidth="1"/>
    <col min="12073" max="12084" width="8.42578125" customWidth="1"/>
    <col min="12085" max="12093" width="8.5703125" customWidth="1"/>
    <col min="12301" max="12301" width="34.85546875" bestFit="1" customWidth="1"/>
    <col min="12302" max="12302" width="10.42578125" customWidth="1"/>
    <col min="12303" max="12305" width="10.7109375" customWidth="1"/>
    <col min="12306" max="12313" width="8.7109375" customWidth="1"/>
    <col min="12314" max="12328" width="8.5703125" customWidth="1"/>
    <col min="12329" max="12340" width="8.42578125" customWidth="1"/>
    <col min="12341" max="12349" width="8.5703125" customWidth="1"/>
    <col min="12557" max="12557" width="34.85546875" bestFit="1" customWidth="1"/>
    <col min="12558" max="12558" width="10.42578125" customWidth="1"/>
    <col min="12559" max="12561" width="10.7109375" customWidth="1"/>
    <col min="12562" max="12569" width="8.7109375" customWidth="1"/>
    <col min="12570" max="12584" width="8.5703125" customWidth="1"/>
    <col min="12585" max="12596" width="8.42578125" customWidth="1"/>
    <col min="12597" max="12605" width="8.5703125" customWidth="1"/>
    <col min="12813" max="12813" width="34.85546875" bestFit="1" customWidth="1"/>
    <col min="12814" max="12814" width="10.42578125" customWidth="1"/>
    <col min="12815" max="12817" width="10.7109375" customWidth="1"/>
    <col min="12818" max="12825" width="8.7109375" customWidth="1"/>
    <col min="12826" max="12840" width="8.5703125" customWidth="1"/>
    <col min="12841" max="12852" width="8.42578125" customWidth="1"/>
    <col min="12853" max="12861" width="8.5703125" customWidth="1"/>
    <col min="13069" max="13069" width="34.85546875" bestFit="1" customWidth="1"/>
    <col min="13070" max="13070" width="10.42578125" customWidth="1"/>
    <col min="13071" max="13073" width="10.7109375" customWidth="1"/>
    <col min="13074" max="13081" width="8.7109375" customWidth="1"/>
    <col min="13082" max="13096" width="8.5703125" customWidth="1"/>
    <col min="13097" max="13108" width="8.42578125" customWidth="1"/>
    <col min="13109" max="13117" width="8.5703125" customWidth="1"/>
    <col min="13325" max="13325" width="34.85546875" bestFit="1" customWidth="1"/>
    <col min="13326" max="13326" width="10.42578125" customWidth="1"/>
    <col min="13327" max="13329" width="10.7109375" customWidth="1"/>
    <col min="13330" max="13337" width="8.7109375" customWidth="1"/>
    <col min="13338" max="13352" width="8.5703125" customWidth="1"/>
    <col min="13353" max="13364" width="8.42578125" customWidth="1"/>
    <col min="13365" max="13373" width="8.5703125" customWidth="1"/>
    <col min="13581" max="13581" width="34.85546875" bestFit="1" customWidth="1"/>
    <col min="13582" max="13582" width="10.42578125" customWidth="1"/>
    <col min="13583" max="13585" width="10.7109375" customWidth="1"/>
    <col min="13586" max="13593" width="8.7109375" customWidth="1"/>
    <col min="13594" max="13608" width="8.5703125" customWidth="1"/>
    <col min="13609" max="13620" width="8.42578125" customWidth="1"/>
    <col min="13621" max="13629" width="8.5703125" customWidth="1"/>
    <col min="13837" max="13837" width="34.85546875" bestFit="1" customWidth="1"/>
    <col min="13838" max="13838" width="10.42578125" customWidth="1"/>
    <col min="13839" max="13841" width="10.7109375" customWidth="1"/>
    <col min="13842" max="13849" width="8.7109375" customWidth="1"/>
    <col min="13850" max="13864" width="8.5703125" customWidth="1"/>
    <col min="13865" max="13876" width="8.42578125" customWidth="1"/>
    <col min="13877" max="13885" width="8.5703125" customWidth="1"/>
    <col min="14093" max="14093" width="34.85546875" bestFit="1" customWidth="1"/>
    <col min="14094" max="14094" width="10.42578125" customWidth="1"/>
    <col min="14095" max="14097" width="10.7109375" customWidth="1"/>
    <col min="14098" max="14105" width="8.7109375" customWidth="1"/>
    <col min="14106" max="14120" width="8.5703125" customWidth="1"/>
    <col min="14121" max="14132" width="8.42578125" customWidth="1"/>
    <col min="14133" max="14141" width="8.5703125" customWidth="1"/>
    <col min="14349" max="14349" width="34.85546875" bestFit="1" customWidth="1"/>
    <col min="14350" max="14350" width="10.42578125" customWidth="1"/>
    <col min="14351" max="14353" width="10.7109375" customWidth="1"/>
    <col min="14354" max="14361" width="8.7109375" customWidth="1"/>
    <col min="14362" max="14376" width="8.5703125" customWidth="1"/>
    <col min="14377" max="14388" width="8.42578125" customWidth="1"/>
    <col min="14389" max="14397" width="8.5703125" customWidth="1"/>
    <col min="14605" max="14605" width="34.85546875" bestFit="1" customWidth="1"/>
    <col min="14606" max="14606" width="10.42578125" customWidth="1"/>
    <col min="14607" max="14609" width="10.7109375" customWidth="1"/>
    <col min="14610" max="14617" width="8.7109375" customWidth="1"/>
    <col min="14618" max="14632" width="8.5703125" customWidth="1"/>
    <col min="14633" max="14644" width="8.42578125" customWidth="1"/>
    <col min="14645" max="14653" width="8.5703125" customWidth="1"/>
    <col min="14861" max="14861" width="34.85546875" bestFit="1" customWidth="1"/>
    <col min="14862" max="14862" width="10.42578125" customWidth="1"/>
    <col min="14863" max="14865" width="10.7109375" customWidth="1"/>
    <col min="14866" max="14873" width="8.7109375" customWidth="1"/>
    <col min="14874" max="14888" width="8.5703125" customWidth="1"/>
    <col min="14889" max="14900" width="8.42578125" customWidth="1"/>
    <col min="14901" max="14909" width="8.5703125" customWidth="1"/>
    <col min="15117" max="15117" width="34.85546875" bestFit="1" customWidth="1"/>
    <col min="15118" max="15118" width="10.42578125" customWidth="1"/>
    <col min="15119" max="15121" width="10.7109375" customWidth="1"/>
    <col min="15122" max="15129" width="8.7109375" customWidth="1"/>
    <col min="15130" max="15144" width="8.5703125" customWidth="1"/>
    <col min="15145" max="15156" width="8.42578125" customWidth="1"/>
    <col min="15157" max="15165" width="8.5703125" customWidth="1"/>
    <col min="15373" max="15373" width="34.85546875" bestFit="1" customWidth="1"/>
    <col min="15374" max="15374" width="10.42578125" customWidth="1"/>
    <col min="15375" max="15377" width="10.7109375" customWidth="1"/>
    <col min="15378" max="15385" width="8.7109375" customWidth="1"/>
    <col min="15386" max="15400" width="8.5703125" customWidth="1"/>
    <col min="15401" max="15412" width="8.42578125" customWidth="1"/>
    <col min="15413" max="15421" width="8.5703125" customWidth="1"/>
    <col min="15629" max="15629" width="34.85546875" bestFit="1" customWidth="1"/>
    <col min="15630" max="15630" width="10.42578125" customWidth="1"/>
    <col min="15631" max="15633" width="10.7109375" customWidth="1"/>
    <col min="15634" max="15641" width="8.7109375" customWidth="1"/>
    <col min="15642" max="15656" width="8.5703125" customWidth="1"/>
    <col min="15657" max="15668" width="8.42578125" customWidth="1"/>
    <col min="15669" max="15677" width="8.5703125" customWidth="1"/>
    <col min="15885" max="15885" width="34.85546875" bestFit="1" customWidth="1"/>
    <col min="15886" max="15886" width="10.42578125" customWidth="1"/>
    <col min="15887" max="15889" width="10.7109375" customWidth="1"/>
    <col min="15890" max="15897" width="8.7109375" customWidth="1"/>
    <col min="15898" max="15912" width="8.5703125" customWidth="1"/>
    <col min="15913" max="15924" width="8.42578125" customWidth="1"/>
    <col min="15925" max="15933" width="8.5703125" customWidth="1"/>
    <col min="16141" max="16141" width="34.85546875" bestFit="1" customWidth="1"/>
    <col min="16142" max="16142" width="10.42578125" customWidth="1"/>
    <col min="16143" max="16145" width="10.7109375" customWidth="1"/>
    <col min="16146" max="16153" width="8.7109375" customWidth="1"/>
    <col min="16154" max="16168" width="8.5703125" customWidth="1"/>
    <col min="16169" max="16180" width="8.42578125" customWidth="1"/>
    <col min="16181" max="16189" width="8.5703125" customWidth="1"/>
  </cols>
  <sheetData>
    <row r="2" spans="3:31" ht="29.25" customHeight="1"/>
    <row r="3" spans="3:31" ht="18" customHeight="1">
      <c r="C3" s="397" t="s">
        <v>165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</row>
    <row r="4" spans="3:31" ht="16.5" customHeight="1">
      <c r="C4" s="137"/>
      <c r="D4" s="398" t="s">
        <v>166</v>
      </c>
      <c r="E4" s="398"/>
      <c r="F4" s="398"/>
      <c r="G4" s="145"/>
      <c r="H4" s="146"/>
      <c r="I4" s="146"/>
      <c r="J4" s="146"/>
      <c r="K4" s="399" t="s">
        <v>167</v>
      </c>
      <c r="L4" s="392" t="s">
        <v>166</v>
      </c>
      <c r="M4" s="392"/>
      <c r="N4" s="147"/>
      <c r="O4" s="146"/>
      <c r="P4" s="146"/>
      <c r="Q4" s="399" t="s">
        <v>168</v>
      </c>
      <c r="R4" s="392" t="s">
        <v>166</v>
      </c>
      <c r="S4" s="392"/>
      <c r="T4" s="147"/>
      <c r="U4" s="146"/>
      <c r="V4" s="146"/>
      <c r="W4" s="399" t="s">
        <v>169</v>
      </c>
      <c r="X4" s="392" t="s">
        <v>166</v>
      </c>
      <c r="Y4" s="392"/>
      <c r="Z4" s="146"/>
      <c r="AA4" s="399" t="s">
        <v>170</v>
      </c>
      <c r="AB4" s="392" t="s">
        <v>166</v>
      </c>
      <c r="AC4" s="392"/>
      <c r="AD4" s="146"/>
      <c r="AE4" s="399" t="s">
        <v>171</v>
      </c>
    </row>
    <row r="5" spans="3:31" ht="38.25" customHeight="1">
      <c r="C5" s="137"/>
      <c r="D5" s="7">
        <v>2007</v>
      </c>
      <c r="E5" s="7">
        <v>2008</v>
      </c>
      <c r="F5" s="7">
        <v>2009</v>
      </c>
      <c r="G5" s="7">
        <v>2010</v>
      </c>
      <c r="H5" s="146" t="s">
        <v>487</v>
      </c>
      <c r="I5" s="146" t="s">
        <v>488</v>
      </c>
      <c r="J5" s="146" t="s">
        <v>328</v>
      </c>
      <c r="K5" s="399"/>
      <c r="L5" s="145" t="s">
        <v>149</v>
      </c>
      <c r="M5" s="145" t="s">
        <v>150</v>
      </c>
      <c r="N5" s="145" t="s">
        <v>111</v>
      </c>
      <c r="O5" s="146" t="s">
        <v>96</v>
      </c>
      <c r="P5" s="146" t="s">
        <v>132</v>
      </c>
      <c r="Q5" s="399"/>
      <c r="R5" s="8" t="s">
        <v>163</v>
      </c>
      <c r="S5" s="8" t="s">
        <v>154</v>
      </c>
      <c r="T5" s="8" t="s">
        <v>112</v>
      </c>
      <c r="U5" s="8" t="s">
        <v>276</v>
      </c>
      <c r="V5" s="8" t="s">
        <v>172</v>
      </c>
      <c r="W5" s="399"/>
      <c r="X5" s="8" t="s">
        <v>235</v>
      </c>
      <c r="Y5" s="8" t="s">
        <v>236</v>
      </c>
      <c r="Z5" s="8" t="s">
        <v>277</v>
      </c>
      <c r="AA5" s="399"/>
      <c r="AB5" s="146" t="s">
        <v>51</v>
      </c>
      <c r="AC5" s="146" t="s">
        <v>52</v>
      </c>
      <c r="AD5" s="146" t="s">
        <v>110</v>
      </c>
      <c r="AE5" s="399"/>
    </row>
    <row r="6" spans="3:31" ht="15" customHeight="1">
      <c r="C6" s="48" t="s">
        <v>173</v>
      </c>
      <c r="D6" s="148">
        <v>11.6394471914973</v>
      </c>
      <c r="E6" s="148">
        <v>11.752746614016731</v>
      </c>
      <c r="F6" s="148">
        <v>11.077030139515688</v>
      </c>
      <c r="G6" s="148">
        <v>10.981650220699178</v>
      </c>
      <c r="H6" s="11">
        <f t="shared" ref="H6:J20" si="0">E6/D6-1</f>
        <v>9.7340896569553248E-3</v>
      </c>
      <c r="I6" s="11">
        <f t="shared" si="0"/>
        <v>-5.7494345508577571E-2</v>
      </c>
      <c r="J6" s="11">
        <f t="shared" si="0"/>
        <v>-8.6106038906815785E-3</v>
      </c>
      <c r="K6" s="142">
        <f t="shared" ref="K6:K22" si="1">G6/$G$22</f>
        <v>0.29430340262486293</v>
      </c>
      <c r="L6" s="148">
        <v>11.621274854853283</v>
      </c>
      <c r="M6" s="148">
        <v>10.937113586217365</v>
      </c>
      <c r="N6" s="148">
        <v>11.9535039929145</v>
      </c>
      <c r="O6" s="11">
        <f t="shared" ref="O6:P22" si="2">M6/L6-1</f>
        <v>-5.8871447167450741E-2</v>
      </c>
      <c r="P6" s="11">
        <f t="shared" si="2"/>
        <v>9.2930406060513171E-2</v>
      </c>
      <c r="Q6" s="148">
        <f t="shared" ref="Q6:Q22" si="3">N6/$N$22</f>
        <v>0.32631700930492957</v>
      </c>
      <c r="R6" s="148">
        <v>10.910557418682505</v>
      </c>
      <c r="S6" s="148">
        <v>10.189128986835382</v>
      </c>
      <c r="T6" s="148">
        <v>11.432344416840218</v>
      </c>
      <c r="U6" s="11">
        <f t="shared" ref="U6:V22" si="4">S6/R6-1</f>
        <v>-6.6122050795663023E-2</v>
      </c>
      <c r="V6" s="11">
        <f t="shared" si="4"/>
        <v>0.12201390635167186</v>
      </c>
      <c r="W6" s="149">
        <f t="shared" ref="W6:W22" si="5">T6/$T$22</f>
        <v>0.31224465215609426</v>
      </c>
      <c r="X6" s="150">
        <v>10.668291543434032</v>
      </c>
      <c r="Y6" s="150">
        <v>10.437275670040369</v>
      </c>
      <c r="Z6" s="84">
        <f t="shared" ref="Z6:Z22" si="6">Y6/X6-1</f>
        <v>-2.1654439462319042E-2</v>
      </c>
      <c r="AA6" s="149">
        <f t="shared" ref="AA6:AA22" si="7">Y6/$Y$22</f>
        <v>0.28111542993312294</v>
      </c>
      <c r="AB6" s="148">
        <v>10.39945534046374</v>
      </c>
      <c r="AC6" s="148">
        <v>11.913069800308614</v>
      </c>
      <c r="AD6" s="84">
        <f t="shared" ref="AD6:AD22" si="8">AC6/AB6-1</f>
        <v>0.14554747439084426</v>
      </c>
      <c r="AE6" s="149">
        <f t="shared" ref="AE6:AE22" si="9">AC6/$AC$22</f>
        <v>0.34362283758594009</v>
      </c>
    </row>
    <row r="7" spans="3:31" ht="15" customHeight="1">
      <c r="C7" s="151" t="s">
        <v>174</v>
      </c>
      <c r="D7" s="148">
        <v>7.7103995896104598</v>
      </c>
      <c r="E7" s="148">
        <v>7.4869103367410741</v>
      </c>
      <c r="F7" s="148">
        <v>6.5187255426017003</v>
      </c>
      <c r="G7" s="148">
        <v>6.7779362891713024</v>
      </c>
      <c r="H7" s="11">
        <f t="shared" si="0"/>
        <v>-2.8985430686436886E-2</v>
      </c>
      <c r="I7" s="11">
        <f t="shared" si="0"/>
        <v>-0.12931700135209689</v>
      </c>
      <c r="J7" s="11">
        <f t="shared" si="0"/>
        <v>3.9764022104564312E-2</v>
      </c>
      <c r="K7" s="142">
        <f t="shared" si="1"/>
        <v>0.18164571558814849</v>
      </c>
      <c r="L7" s="148">
        <v>6.4636258255558223</v>
      </c>
      <c r="M7" s="148">
        <v>6.2812190596935285</v>
      </c>
      <c r="N7" s="148">
        <v>6.8293237504750239</v>
      </c>
      <c r="O7" s="11">
        <f t="shared" si="2"/>
        <v>-2.8220502050272711E-2</v>
      </c>
      <c r="P7" s="11">
        <f t="shared" si="2"/>
        <v>8.7260878114994167E-2</v>
      </c>
      <c r="Q7" s="148">
        <f t="shared" si="3"/>
        <v>0.18643273998579027</v>
      </c>
      <c r="R7" s="148">
        <v>6.1255417368070146</v>
      </c>
      <c r="S7" s="148">
        <v>6.7399718665772035</v>
      </c>
      <c r="T7" s="148">
        <v>7.0219895190230659</v>
      </c>
      <c r="U7" s="11">
        <f t="shared" si="4"/>
        <v>0.10030625145825312</v>
      </c>
      <c r="V7" s="11">
        <f t="shared" si="4"/>
        <v>4.1842556323470337E-2</v>
      </c>
      <c r="W7" s="149">
        <f t="shared" si="5"/>
        <v>0.19178731805712193</v>
      </c>
      <c r="X7" s="150">
        <v>6.637413075057248</v>
      </c>
      <c r="Y7" s="150">
        <v>6.7749223348938843</v>
      </c>
      <c r="Z7" s="84">
        <f t="shared" si="6"/>
        <v>2.071729727857119E-2</v>
      </c>
      <c r="AA7" s="149">
        <f t="shared" si="7"/>
        <v>0.18247436066138176</v>
      </c>
      <c r="AB7" s="148">
        <v>5.8299396831117924</v>
      </c>
      <c r="AC7" s="148">
        <v>6.2835571394981962</v>
      </c>
      <c r="AD7" s="84">
        <f t="shared" si="8"/>
        <v>7.7808258925979201E-2</v>
      </c>
      <c r="AE7" s="149">
        <f t="shared" si="9"/>
        <v>0.18124411009090438</v>
      </c>
    </row>
    <row r="8" spans="3:31" ht="15" customHeight="1">
      <c r="C8" s="48" t="s">
        <v>175</v>
      </c>
      <c r="D8" s="148">
        <v>5.2613435261237997</v>
      </c>
      <c r="E8" s="148">
        <v>5.008186634617096</v>
      </c>
      <c r="F8" s="148">
        <v>4.6898892052855032</v>
      </c>
      <c r="G8" s="148">
        <v>4.4499706877553962</v>
      </c>
      <c r="H8" s="11">
        <f t="shared" si="0"/>
        <v>-4.811639655341271E-2</v>
      </c>
      <c r="I8" s="11">
        <f t="shared" si="0"/>
        <v>-6.3555424858069087E-2</v>
      </c>
      <c r="J8" s="11">
        <f t="shared" si="0"/>
        <v>-5.1156542730203314E-2</v>
      </c>
      <c r="K8" s="142">
        <f t="shared" si="1"/>
        <v>0.1192572599443012</v>
      </c>
      <c r="L8" s="148">
        <v>5.1257313125149837</v>
      </c>
      <c r="M8" s="148">
        <v>4.891456010154589</v>
      </c>
      <c r="N8" s="148">
        <v>3.9432543785904799</v>
      </c>
      <c r="O8" s="11">
        <f t="shared" si="2"/>
        <v>-4.5705732133947019E-2</v>
      </c>
      <c r="P8" s="11">
        <f t="shared" si="2"/>
        <v>-0.19384854521755013</v>
      </c>
      <c r="Q8" s="148">
        <f t="shared" si="3"/>
        <v>0.10764634173485381</v>
      </c>
      <c r="R8" s="148">
        <v>4.7522152081881162</v>
      </c>
      <c r="S8" s="148">
        <v>4.744945589012894</v>
      </c>
      <c r="T8" s="148">
        <v>3.6669698565860087</v>
      </c>
      <c r="U8" s="11">
        <f t="shared" si="4"/>
        <v>-1.5297327365765279E-3</v>
      </c>
      <c r="V8" s="11">
        <f t="shared" si="4"/>
        <v>-0.22718400289414908</v>
      </c>
      <c r="W8" s="149">
        <f t="shared" si="5"/>
        <v>0.10015371174874428</v>
      </c>
      <c r="X8" s="150">
        <v>4.6719764689672072</v>
      </c>
      <c r="Y8" s="150">
        <v>4.5287096281730097</v>
      </c>
      <c r="Z8" s="84">
        <f t="shared" si="6"/>
        <v>-3.066514605666848E-2</v>
      </c>
      <c r="AA8" s="149">
        <f t="shared" si="7"/>
        <v>0.12197533095925259</v>
      </c>
      <c r="AB8" s="148">
        <v>5.2248169644949254</v>
      </c>
      <c r="AC8" s="148">
        <v>3.7297184924569655</v>
      </c>
      <c r="AD8" s="84">
        <f t="shared" si="8"/>
        <v>-0.28615327239171306</v>
      </c>
      <c r="AE8" s="149">
        <f t="shared" si="9"/>
        <v>0.1075807053310152</v>
      </c>
    </row>
    <row r="9" spans="3:31" ht="15" customHeight="1">
      <c r="C9" s="48" t="s">
        <v>176</v>
      </c>
      <c r="D9" s="148">
        <v>3.23736993816931</v>
      </c>
      <c r="E9" s="148">
        <v>3.1414157587317484</v>
      </c>
      <c r="F9" s="148">
        <v>3.0312313414341583</v>
      </c>
      <c r="G9" s="148">
        <v>3.0462557403598609</v>
      </c>
      <c r="H9" s="11">
        <f t="shared" si="0"/>
        <v>-2.9639547308523695E-2</v>
      </c>
      <c r="I9" s="11">
        <f t="shared" si="0"/>
        <v>-3.5074764297379657E-2</v>
      </c>
      <c r="J9" s="11">
        <f t="shared" si="0"/>
        <v>4.9565332478365143E-3</v>
      </c>
      <c r="K9" s="142">
        <f t="shared" si="1"/>
        <v>8.1638315884764015E-2</v>
      </c>
      <c r="L9" s="148">
        <v>2.7467597828875907</v>
      </c>
      <c r="M9" s="148">
        <v>2.9260371239573542</v>
      </c>
      <c r="N9" s="148">
        <v>2.9470970481397463</v>
      </c>
      <c r="O9" s="11">
        <f t="shared" si="2"/>
        <v>6.5268663895061918E-2</v>
      </c>
      <c r="P9" s="11">
        <f t="shared" si="2"/>
        <v>7.1974220730013361E-3</v>
      </c>
      <c r="Q9" s="148">
        <f t="shared" si="3"/>
        <v>8.045238412522332E-2</v>
      </c>
      <c r="R9" s="148">
        <v>2.8042497311273356</v>
      </c>
      <c r="S9" s="148">
        <v>2.9028625804653894</v>
      </c>
      <c r="T9" s="148">
        <v>2.8420936813598776</v>
      </c>
      <c r="U9" s="11">
        <f t="shared" si="4"/>
        <v>3.5165501932101551E-2</v>
      </c>
      <c r="V9" s="11">
        <f t="shared" si="4"/>
        <v>-2.0934128785307204E-2</v>
      </c>
      <c r="W9" s="149">
        <f t="shared" si="5"/>
        <v>7.7624371745137158E-2</v>
      </c>
      <c r="X9" s="150">
        <v>2.9889820097669033</v>
      </c>
      <c r="Y9" s="150">
        <v>3.0288640892485272</v>
      </c>
      <c r="Z9" s="84">
        <f t="shared" si="6"/>
        <v>1.3343030955456969E-2</v>
      </c>
      <c r="AA9" s="149">
        <f t="shared" si="7"/>
        <v>8.1578800596612322E-2</v>
      </c>
      <c r="AB9" s="148">
        <v>2.5440758478698138</v>
      </c>
      <c r="AC9" s="148">
        <v>2.7237843633586984</v>
      </c>
      <c r="AD9" s="84">
        <f t="shared" si="8"/>
        <v>7.063803370459909E-2</v>
      </c>
      <c r="AE9" s="149">
        <f t="shared" si="9"/>
        <v>7.8565351131014344E-2</v>
      </c>
    </row>
    <row r="10" spans="3:31" ht="15" customHeight="1">
      <c r="C10" s="48" t="s">
        <v>177</v>
      </c>
      <c r="D10" s="148">
        <v>2.9240048079954799</v>
      </c>
      <c r="E10" s="148">
        <v>2.9932349123437856</v>
      </c>
      <c r="F10" s="148">
        <v>2.4752262372060456</v>
      </c>
      <c r="G10" s="148">
        <v>2.574593597914542</v>
      </c>
      <c r="H10" s="11">
        <f t="shared" si="0"/>
        <v>2.3676467343350716E-2</v>
      </c>
      <c r="I10" s="11">
        <f t="shared" si="0"/>
        <v>-0.17305981331486098</v>
      </c>
      <c r="J10" s="11">
        <f t="shared" si="0"/>
        <v>4.0144758977934458E-2</v>
      </c>
      <c r="K10" s="142">
        <f t="shared" si="1"/>
        <v>6.8997977627646201E-2</v>
      </c>
      <c r="L10" s="148">
        <v>1.9352102561636937</v>
      </c>
      <c r="M10" s="148">
        <v>2.0388922130215748</v>
      </c>
      <c r="N10" s="148">
        <v>2.0711575199933847</v>
      </c>
      <c r="O10" s="11">
        <f t="shared" si="2"/>
        <v>5.3576585039094127E-2</v>
      </c>
      <c r="P10" s="11">
        <f t="shared" si="2"/>
        <v>1.5824920398314513E-2</v>
      </c>
      <c r="Q10" s="148">
        <f t="shared" si="3"/>
        <v>5.6540235241839716E-2</v>
      </c>
      <c r="R10" s="148">
        <v>2.1290075509732618</v>
      </c>
      <c r="S10" s="148">
        <v>2.4053014120700342</v>
      </c>
      <c r="T10" s="148">
        <v>2.3352473240184164</v>
      </c>
      <c r="U10" s="11">
        <f t="shared" si="4"/>
        <v>0.12977589533229539</v>
      </c>
      <c r="V10" s="11">
        <f t="shared" si="4"/>
        <v>-2.9124868800259107E-2</v>
      </c>
      <c r="W10" s="149">
        <f t="shared" si="5"/>
        <v>6.3781186237924337E-2</v>
      </c>
      <c r="X10" s="150">
        <v>2.6112513957435182</v>
      </c>
      <c r="Y10" s="150">
        <v>2.7027104025270225</v>
      </c>
      <c r="Z10" s="84">
        <f t="shared" si="6"/>
        <v>3.5024971909096037E-2</v>
      </c>
      <c r="AA10" s="149">
        <f t="shared" si="7"/>
        <v>7.2794244476266576E-2</v>
      </c>
      <c r="AB10" s="148">
        <v>1.8964729367855886</v>
      </c>
      <c r="AC10" s="148">
        <v>1.8144280898193044</v>
      </c>
      <c r="AD10" s="84">
        <f t="shared" si="8"/>
        <v>-4.3261807418852771E-2</v>
      </c>
      <c r="AE10" s="149">
        <f t="shared" si="9"/>
        <v>5.2335706855607844E-2</v>
      </c>
    </row>
    <row r="11" spans="3:31" ht="15" customHeight="1">
      <c r="C11" s="48" t="s">
        <v>178</v>
      </c>
      <c r="D11" s="148">
        <v>2.0477649943313798</v>
      </c>
      <c r="E11" s="148">
        <v>2.1692602448238771</v>
      </c>
      <c r="F11" s="148">
        <v>2.1000686072635335</v>
      </c>
      <c r="G11" s="148">
        <v>2.17467362831538</v>
      </c>
      <c r="H11" s="11">
        <f t="shared" si="0"/>
        <v>5.9330660905338339E-2</v>
      </c>
      <c r="I11" s="11">
        <f t="shared" si="0"/>
        <v>-3.1896420784663038E-2</v>
      </c>
      <c r="J11" s="11">
        <f t="shared" si="0"/>
        <v>3.5525039893367971E-2</v>
      </c>
      <c r="K11" s="142">
        <f t="shared" si="1"/>
        <v>5.8280298092669033E-2</v>
      </c>
      <c r="L11" s="148">
        <v>1.9015133737559227</v>
      </c>
      <c r="M11" s="148">
        <v>1.9662750323260918</v>
      </c>
      <c r="N11" s="148">
        <v>2.0033391432365675</v>
      </c>
      <c r="O11" s="11">
        <f t="shared" si="2"/>
        <v>3.405795587030247E-2</v>
      </c>
      <c r="P11" s="11">
        <f t="shared" si="2"/>
        <v>1.8849911788092477E-2</v>
      </c>
      <c r="Q11" s="148">
        <f t="shared" si="3"/>
        <v>5.4688870998157078E-2</v>
      </c>
      <c r="R11" s="148">
        <v>1.9920447991169412</v>
      </c>
      <c r="S11" s="148">
        <v>2.0150928742523408</v>
      </c>
      <c r="T11" s="148">
        <v>2.008820710210895</v>
      </c>
      <c r="U11" s="11">
        <f t="shared" si="4"/>
        <v>1.1570058638046943E-2</v>
      </c>
      <c r="V11" s="11">
        <f t="shared" si="4"/>
        <v>-3.1125930330992979E-3</v>
      </c>
      <c r="W11" s="149">
        <f t="shared" si="5"/>
        <v>5.4865695174456858E-2</v>
      </c>
      <c r="X11" s="150">
        <v>2.1493479264943294</v>
      </c>
      <c r="Y11" s="150">
        <v>2.2073939226534116</v>
      </c>
      <c r="Z11" s="84">
        <f t="shared" si="6"/>
        <v>2.7006328497851673E-2</v>
      </c>
      <c r="AA11" s="149">
        <f t="shared" si="7"/>
        <v>5.9453492579455494E-2</v>
      </c>
      <c r="AB11" s="148">
        <v>1.8982270838329827</v>
      </c>
      <c r="AC11" s="148">
        <v>1.8151984753675723</v>
      </c>
      <c r="AD11" s="84">
        <f t="shared" si="8"/>
        <v>-4.3740082086362042E-2</v>
      </c>
      <c r="AE11" s="149">
        <f t="shared" si="9"/>
        <v>5.2357928002009939E-2</v>
      </c>
    </row>
    <row r="12" spans="3:31" ht="15" customHeight="1">
      <c r="C12" s="48" t="s">
        <v>179</v>
      </c>
      <c r="D12" s="148">
        <v>1.5607950301495199</v>
      </c>
      <c r="E12" s="148">
        <v>1.5464300924895871</v>
      </c>
      <c r="F12" s="148">
        <v>1.5001189315111809</v>
      </c>
      <c r="G12" s="148">
        <v>1.5044797123631255</v>
      </c>
      <c r="H12" s="11">
        <f t="shared" si="0"/>
        <v>-9.2036028962475536E-3</v>
      </c>
      <c r="I12" s="11">
        <f t="shared" si="0"/>
        <v>-2.9947141615596862E-2</v>
      </c>
      <c r="J12" s="11">
        <f t="shared" si="0"/>
        <v>2.9069567487902681E-3</v>
      </c>
      <c r="K12" s="142">
        <f t="shared" si="1"/>
        <v>4.0319395503415734E-2</v>
      </c>
      <c r="L12" s="148">
        <v>1.1879577474577849</v>
      </c>
      <c r="M12" s="148">
        <v>1.1817991162878323</v>
      </c>
      <c r="N12" s="148">
        <v>1.3146891078494509</v>
      </c>
      <c r="O12" s="11">
        <f t="shared" si="2"/>
        <v>-5.1842173538007019E-3</v>
      </c>
      <c r="P12" s="11">
        <f t="shared" si="2"/>
        <v>0.11244719151512106</v>
      </c>
      <c r="Q12" s="148">
        <f t="shared" si="3"/>
        <v>3.5889511401300735E-2</v>
      </c>
      <c r="R12" s="148">
        <v>1.2810454589999816</v>
      </c>
      <c r="S12" s="148">
        <v>1.2469058496896546</v>
      </c>
      <c r="T12" s="148">
        <v>1.6106238336344492</v>
      </c>
      <c r="U12" s="11">
        <f t="shared" si="4"/>
        <v>-2.6649803151386431E-2</v>
      </c>
      <c r="V12" s="11">
        <f t="shared" si="4"/>
        <v>0.29169642923346717</v>
      </c>
      <c r="W12" s="149">
        <f t="shared" si="5"/>
        <v>4.3989986686081874E-2</v>
      </c>
      <c r="X12" s="150">
        <v>1.5777660213598759</v>
      </c>
      <c r="Y12" s="150">
        <v>1.588401364870905</v>
      </c>
      <c r="Z12" s="84">
        <f t="shared" si="6"/>
        <v>6.7407609031042703E-3</v>
      </c>
      <c r="AA12" s="149">
        <f t="shared" si="7"/>
        <v>4.2781674711703445E-2</v>
      </c>
      <c r="AB12" s="148">
        <v>1.0338107377375663</v>
      </c>
      <c r="AC12" s="148">
        <v>1.2449745703669779</v>
      </c>
      <c r="AD12" s="84">
        <f t="shared" si="8"/>
        <v>0.2042577281519935</v>
      </c>
      <c r="AE12" s="149">
        <f t="shared" si="9"/>
        <v>3.5910281880557365E-2</v>
      </c>
    </row>
    <row r="13" spans="3:31" ht="15" customHeight="1">
      <c r="C13" s="48" t="s">
        <v>180</v>
      </c>
      <c r="D13" s="148">
        <v>1.20142695404921</v>
      </c>
      <c r="E13" s="148">
        <v>1.3925131363209649</v>
      </c>
      <c r="F13" s="148">
        <v>1.642434162585839</v>
      </c>
      <c r="G13" s="148">
        <v>1.7483659127712834</v>
      </c>
      <c r="H13" s="11">
        <f t="shared" si="0"/>
        <v>0.159049355125362</v>
      </c>
      <c r="I13" s="11">
        <f t="shared" si="0"/>
        <v>0.17947480691289441</v>
      </c>
      <c r="J13" s="11">
        <f t="shared" si="0"/>
        <v>6.4496801514811519E-2</v>
      </c>
      <c r="K13" s="142">
        <f t="shared" si="1"/>
        <v>4.68554385562239E-2</v>
      </c>
      <c r="L13" s="148">
        <v>1.9835889618744813</v>
      </c>
      <c r="M13" s="148">
        <v>1.8319820197483603</v>
      </c>
      <c r="N13" s="148">
        <v>1.439881282325925</v>
      </c>
      <c r="O13" s="11">
        <f t="shared" si="2"/>
        <v>-7.6430624005314751E-2</v>
      </c>
      <c r="P13" s="11">
        <f t="shared" si="2"/>
        <v>-0.21403088741902276</v>
      </c>
      <c r="Q13" s="148">
        <f t="shared" si="3"/>
        <v>3.9307114807612342E-2</v>
      </c>
      <c r="R13" s="148">
        <v>2.0115147099571686</v>
      </c>
      <c r="S13" s="148">
        <v>1.9728777033496037</v>
      </c>
      <c r="T13" s="148">
        <v>1.3308535386340266</v>
      </c>
      <c r="U13" s="11">
        <f t="shared" si="4"/>
        <v>-1.9207916510035172E-2</v>
      </c>
      <c r="V13" s="11">
        <f t="shared" si="4"/>
        <v>-0.32542522206294466</v>
      </c>
      <c r="W13" s="149">
        <f t="shared" si="5"/>
        <v>3.6348791209383724E-2</v>
      </c>
      <c r="X13" s="150">
        <v>1.7295315591515075</v>
      </c>
      <c r="Y13" s="150">
        <v>1.8214079860578083</v>
      </c>
      <c r="Z13" s="84">
        <f t="shared" si="6"/>
        <v>5.3122145369451701E-2</v>
      </c>
      <c r="AA13" s="149">
        <f t="shared" si="7"/>
        <v>4.9057426982982419E-2</v>
      </c>
      <c r="AB13" s="148">
        <v>2.23266748964318</v>
      </c>
      <c r="AC13" s="148">
        <v>1.3424442845192768</v>
      </c>
      <c r="AD13" s="84">
        <f t="shared" si="8"/>
        <v>-0.39872628112042641</v>
      </c>
      <c r="AE13" s="149">
        <f t="shared" si="9"/>
        <v>3.8721716743033846E-2</v>
      </c>
    </row>
    <row r="14" spans="3:31" ht="15" customHeight="1">
      <c r="C14" s="48" t="s">
        <v>181</v>
      </c>
      <c r="D14" s="148">
        <v>1.21031335717358</v>
      </c>
      <c r="E14" s="148">
        <v>1.0956404017882289</v>
      </c>
      <c r="F14" s="148">
        <v>1.0171909807413144</v>
      </c>
      <c r="G14" s="148">
        <v>0.95026856188348829</v>
      </c>
      <c r="H14" s="11">
        <f t="shared" si="0"/>
        <v>-9.4746500735267913E-2</v>
      </c>
      <c r="I14" s="11">
        <f t="shared" si="0"/>
        <v>-7.1601431381021263E-2</v>
      </c>
      <c r="J14" s="11">
        <f t="shared" si="0"/>
        <v>-6.5791400164651459E-2</v>
      </c>
      <c r="K14" s="142">
        <f t="shared" si="1"/>
        <v>2.5466780087623288E-2</v>
      </c>
      <c r="L14" s="148">
        <v>1.0211098865768351</v>
      </c>
      <c r="M14" s="148">
        <v>0.9720088567393107</v>
      </c>
      <c r="N14" s="148">
        <v>0.9909782880326069</v>
      </c>
      <c r="O14" s="11">
        <f t="shared" si="2"/>
        <v>-4.8085941075480587E-2</v>
      </c>
      <c r="P14" s="11">
        <f t="shared" si="2"/>
        <v>1.9515697991611791E-2</v>
      </c>
      <c r="Q14" s="148">
        <f t="shared" si="3"/>
        <v>2.7052575665562198E-2</v>
      </c>
      <c r="R14" s="148">
        <v>1.0040710435243567</v>
      </c>
      <c r="S14" s="148">
        <v>0.93533633081083289</v>
      </c>
      <c r="T14" s="148">
        <v>1.0122916409653151</v>
      </c>
      <c r="U14" s="11">
        <f t="shared" si="4"/>
        <v>-6.8456025255205444E-2</v>
      </c>
      <c r="V14" s="11">
        <f t="shared" si="4"/>
        <v>8.227554903995915E-2</v>
      </c>
      <c r="W14" s="149">
        <f t="shared" si="5"/>
        <v>2.7648104342284908E-2</v>
      </c>
      <c r="X14" s="150">
        <v>1.0084067137464336</v>
      </c>
      <c r="Y14" s="150">
        <v>0.93319585546175032</v>
      </c>
      <c r="Z14" s="84">
        <f t="shared" si="6"/>
        <v>-7.4583853180885562E-2</v>
      </c>
      <c r="AA14" s="149">
        <f t="shared" si="7"/>
        <v>2.5134504674716875E-2</v>
      </c>
      <c r="AB14" s="148">
        <v>0.95816669193345705</v>
      </c>
      <c r="AC14" s="148">
        <v>0.98600438742553409</v>
      </c>
      <c r="AD14" s="84">
        <f t="shared" si="8"/>
        <v>2.9053082022611587E-2</v>
      </c>
      <c r="AE14" s="149">
        <f t="shared" si="9"/>
        <v>2.8440496963307599E-2</v>
      </c>
    </row>
    <row r="15" spans="3:31" ht="15" customHeight="1">
      <c r="C15" s="48" t="s">
        <v>182</v>
      </c>
      <c r="D15" s="148">
        <v>1.2844545763158901</v>
      </c>
      <c r="E15" s="148">
        <v>1.1664354464256979</v>
      </c>
      <c r="F15" s="148">
        <v>1.0905172422319274</v>
      </c>
      <c r="G15" s="148">
        <v>0.88610374271559866</v>
      </c>
      <c r="H15" s="11">
        <f t="shared" si="0"/>
        <v>-9.1882680840842279E-2</v>
      </c>
      <c r="I15" s="11">
        <f t="shared" si="0"/>
        <v>-6.5085645696387417E-2</v>
      </c>
      <c r="J15" s="11">
        <f t="shared" si="0"/>
        <v>-0.18744637095142302</v>
      </c>
      <c r="K15" s="142">
        <f t="shared" si="1"/>
        <v>2.3747191115983592E-2</v>
      </c>
      <c r="L15" s="148">
        <v>0.94886440017865226</v>
      </c>
      <c r="M15" s="148">
        <v>0.77272233768347465</v>
      </c>
      <c r="N15" s="148">
        <v>0.81853955848366466</v>
      </c>
      <c r="O15" s="11">
        <f t="shared" si="2"/>
        <v>-0.18563459906601365</v>
      </c>
      <c r="P15" s="11">
        <f t="shared" si="2"/>
        <v>5.9293252654691431E-2</v>
      </c>
      <c r="Q15" s="148">
        <f t="shared" si="3"/>
        <v>2.2345195256595372E-2</v>
      </c>
      <c r="R15" s="148">
        <v>1.0005589128398498</v>
      </c>
      <c r="S15" s="148">
        <v>0.80275563651981874</v>
      </c>
      <c r="T15" s="148">
        <v>0.96261440854354541</v>
      </c>
      <c r="U15" s="11">
        <f t="shared" si="4"/>
        <v>-0.19769278328510731</v>
      </c>
      <c r="V15" s="11">
        <f t="shared" si="4"/>
        <v>0.19913752672825979</v>
      </c>
      <c r="W15" s="149">
        <f t="shared" si="5"/>
        <v>2.6291300383967833E-2</v>
      </c>
      <c r="X15" s="150">
        <v>1.1253799944571989</v>
      </c>
      <c r="Y15" s="150">
        <v>0.94683429425989041</v>
      </c>
      <c r="Z15" s="84">
        <f t="shared" si="6"/>
        <v>-0.15865370015167712</v>
      </c>
      <c r="AA15" s="149">
        <f t="shared" si="7"/>
        <v>2.5501839572017803E-2</v>
      </c>
      <c r="AB15" s="148">
        <v>0.5212787621660836</v>
      </c>
      <c r="AC15" s="148">
        <v>0.89133939749926783</v>
      </c>
      <c r="AD15" s="84">
        <f t="shared" si="8"/>
        <v>0.70990928883321724</v>
      </c>
      <c r="AE15" s="149">
        <f t="shared" si="9"/>
        <v>2.5709962096663458E-2</v>
      </c>
    </row>
    <row r="16" spans="3:31" ht="15" customHeight="1">
      <c r="C16" s="48" t="s">
        <v>183</v>
      </c>
      <c r="D16" s="148">
        <v>0.267469084381179</v>
      </c>
      <c r="E16" s="148">
        <v>0.2666397910835806</v>
      </c>
      <c r="F16" s="148">
        <v>0.26688494578526628</v>
      </c>
      <c r="G16" s="148">
        <v>0.24871521737228341</v>
      </c>
      <c r="H16" s="11">
        <f t="shared" si="0"/>
        <v>-3.1005201947621464E-3</v>
      </c>
      <c r="I16" s="11">
        <f t="shared" si="0"/>
        <v>9.1942279391021842E-4</v>
      </c>
      <c r="J16" s="11">
        <f t="shared" si="0"/>
        <v>-6.8080754272300203E-2</v>
      </c>
      <c r="K16" s="142">
        <f t="shared" si="1"/>
        <v>6.665458586476913E-3</v>
      </c>
      <c r="L16" s="152">
        <v>0.24842542559566241</v>
      </c>
      <c r="M16" s="152">
        <v>0.2671865055052709</v>
      </c>
      <c r="N16" s="152">
        <v>0.31026927615574679</v>
      </c>
      <c r="O16" s="11">
        <f t="shared" si="2"/>
        <v>7.5519966865807309E-2</v>
      </c>
      <c r="P16" s="11">
        <f t="shared" si="2"/>
        <v>0.16124605757690857</v>
      </c>
      <c r="Q16" s="152">
        <f t="shared" si="3"/>
        <v>8.4699969426841482E-3</v>
      </c>
      <c r="R16" s="152">
        <v>0.24143865263589187</v>
      </c>
      <c r="S16" s="152">
        <v>0.21734458284407213</v>
      </c>
      <c r="T16" s="152">
        <v>0.5626355499927338</v>
      </c>
      <c r="U16" s="11">
        <f t="shared" si="4"/>
        <v>-9.9793755178693155E-2</v>
      </c>
      <c r="V16" s="11">
        <f t="shared" si="4"/>
        <v>1.5886798862448814</v>
      </c>
      <c r="W16" s="149">
        <f t="shared" si="5"/>
        <v>1.5366921708495034E-2</v>
      </c>
      <c r="X16" s="150">
        <v>0.24017946640893592</v>
      </c>
      <c r="Y16" s="150">
        <v>0.25587658609192293</v>
      </c>
      <c r="Z16" s="84">
        <f t="shared" si="6"/>
        <v>6.535579380570633E-2</v>
      </c>
      <c r="AA16" s="149">
        <f t="shared" si="7"/>
        <v>6.8917271884965398E-3</v>
      </c>
      <c r="AB16" s="148">
        <v>0.20292343201665033</v>
      </c>
      <c r="AC16" s="148">
        <v>0.36156905219080643</v>
      </c>
      <c r="AD16" s="84">
        <f t="shared" si="8"/>
        <v>0.78180039928133516</v>
      </c>
      <c r="AE16" s="149">
        <f t="shared" si="9"/>
        <v>1.0429166099055776E-2</v>
      </c>
    </row>
    <row r="17" spans="3:31" ht="15" customHeight="1">
      <c r="C17" s="48" t="s">
        <v>184</v>
      </c>
      <c r="D17" s="148">
        <v>0.60163689407503096</v>
      </c>
      <c r="E17" s="148">
        <v>0.60237015404228056</v>
      </c>
      <c r="F17" s="148">
        <v>0.48834930990009495</v>
      </c>
      <c r="G17" s="148">
        <v>0.50529559658113832</v>
      </c>
      <c r="H17" s="11">
        <f t="shared" si="0"/>
        <v>1.2187749362959632E-3</v>
      </c>
      <c r="I17" s="11">
        <f t="shared" si="0"/>
        <v>-0.18928700795853581</v>
      </c>
      <c r="J17" s="11">
        <f t="shared" si="0"/>
        <v>3.4701158243696906E-2</v>
      </c>
      <c r="K17" s="142">
        <f t="shared" si="1"/>
        <v>1.3541700055688078E-2</v>
      </c>
      <c r="L17" s="148">
        <v>0.59467689375263866</v>
      </c>
      <c r="M17" s="148">
        <v>0.51938672285987941</v>
      </c>
      <c r="N17" s="148">
        <v>0.47889500675810798</v>
      </c>
      <c r="O17" s="11">
        <f t="shared" si="2"/>
        <v>-0.12660685438381414</v>
      </c>
      <c r="P17" s="11">
        <f t="shared" si="2"/>
        <v>-7.796062994990216E-2</v>
      </c>
      <c r="Q17" s="148">
        <f t="shared" si="3"/>
        <v>1.3073286834471348E-2</v>
      </c>
      <c r="R17" s="148">
        <v>0.49762714575687073</v>
      </c>
      <c r="S17" s="148">
        <v>0.50841121817613</v>
      </c>
      <c r="T17" s="148">
        <v>0.50079624907116138</v>
      </c>
      <c r="U17" s="11">
        <f t="shared" si="4"/>
        <v>2.1670989035087906E-2</v>
      </c>
      <c r="V17" s="11">
        <f t="shared" si="4"/>
        <v>-1.4977972225488023E-2</v>
      </c>
      <c r="W17" s="149">
        <f t="shared" si="5"/>
        <v>1.3677942589095023E-2</v>
      </c>
      <c r="X17" s="150">
        <v>0.47262700320806245</v>
      </c>
      <c r="Y17" s="150">
        <v>0.51473692975913676</v>
      </c>
      <c r="Z17" s="84">
        <f t="shared" si="6"/>
        <v>8.9097589145866962E-2</v>
      </c>
      <c r="AA17" s="149">
        <f t="shared" si="7"/>
        <v>1.3863818288047168E-2</v>
      </c>
      <c r="AB17" s="148">
        <v>0.52920734092730537</v>
      </c>
      <c r="AC17" s="148">
        <v>0.43287119493187304</v>
      </c>
      <c r="AD17" s="84">
        <f t="shared" si="8"/>
        <v>-0.18203856701350174</v>
      </c>
      <c r="AE17" s="149">
        <f t="shared" si="9"/>
        <v>1.2485818584547663E-2</v>
      </c>
    </row>
    <row r="18" spans="3:31" ht="15" customHeight="1">
      <c r="C18" s="48" t="s">
        <v>185</v>
      </c>
      <c r="D18" s="148">
        <v>0.57280925584714604</v>
      </c>
      <c r="E18" s="148">
        <v>0.52695037865422556</v>
      </c>
      <c r="F18" s="148">
        <v>0.51066519355843643</v>
      </c>
      <c r="G18" s="148">
        <v>0.53379576594469791</v>
      </c>
      <c r="H18" s="11">
        <f t="shared" si="0"/>
        <v>-8.0059595275041917E-2</v>
      </c>
      <c r="I18" s="11">
        <f t="shared" si="0"/>
        <v>-3.0904589417659722E-2</v>
      </c>
      <c r="J18" s="11">
        <f t="shared" si="0"/>
        <v>4.5294985203675475E-2</v>
      </c>
      <c r="K18" s="142">
        <f t="shared" si="1"/>
        <v>1.4305492076970143E-2</v>
      </c>
      <c r="L18" s="148">
        <v>0.47284043991335029</v>
      </c>
      <c r="M18" s="148">
        <v>0.47336119777741126</v>
      </c>
      <c r="N18" s="148">
        <v>0.51417163631795293</v>
      </c>
      <c r="O18" s="11">
        <f t="shared" si="2"/>
        <v>1.1013395219672262E-3</v>
      </c>
      <c r="P18" s="11">
        <f t="shared" si="2"/>
        <v>8.621416105113866E-2</v>
      </c>
      <c r="Q18" s="148">
        <f t="shared" si="3"/>
        <v>1.4036298539085317E-2</v>
      </c>
      <c r="R18" s="148">
        <v>0.48166810799198073</v>
      </c>
      <c r="S18" s="148">
        <v>0.49379575585946289</v>
      </c>
      <c r="T18" s="148">
        <v>0.48675901998405308</v>
      </c>
      <c r="U18" s="11">
        <f t="shared" si="4"/>
        <v>2.5178432340145829E-2</v>
      </c>
      <c r="V18" s="11">
        <f t="shared" si="4"/>
        <v>-1.4250296386533745E-2</v>
      </c>
      <c r="W18" s="149">
        <f t="shared" si="5"/>
        <v>1.3294552310274946E-2</v>
      </c>
      <c r="X18" s="150">
        <v>0.5233443089090295</v>
      </c>
      <c r="Y18" s="150">
        <v>0.54483756372607983</v>
      </c>
      <c r="Z18" s="84">
        <f t="shared" si="6"/>
        <v>4.1069052345014345E-2</v>
      </c>
      <c r="AA18" s="149">
        <f t="shared" si="7"/>
        <v>1.467454255426213E-2</v>
      </c>
      <c r="AB18" s="148">
        <v>0.52326793936958316</v>
      </c>
      <c r="AC18" s="148">
        <v>0.36968478163114959</v>
      </c>
      <c r="AD18" s="84">
        <f t="shared" si="8"/>
        <v>-0.29350767777491915</v>
      </c>
      <c r="AE18" s="149">
        <f t="shared" si="9"/>
        <v>1.0663257733379805E-2</v>
      </c>
    </row>
    <row r="19" spans="3:31" ht="15" customHeight="1">
      <c r="C19" s="151" t="s">
        <v>186</v>
      </c>
      <c r="D19" s="148">
        <v>0.41760205896798502</v>
      </c>
      <c r="E19" s="148">
        <v>0.37078557740137341</v>
      </c>
      <c r="F19" s="148">
        <v>0.31247864147086113</v>
      </c>
      <c r="G19" s="148">
        <v>0.40444386898093015</v>
      </c>
      <c r="H19" s="11">
        <f t="shared" si="0"/>
        <v>-0.11210788012470208</v>
      </c>
      <c r="I19" s="11">
        <f t="shared" si="0"/>
        <v>-0.15725243775432862</v>
      </c>
      <c r="J19" s="11">
        <f t="shared" si="0"/>
        <v>0.29430884324503448</v>
      </c>
      <c r="K19" s="142">
        <f t="shared" si="1"/>
        <v>1.0838918051450527E-2</v>
      </c>
      <c r="L19" s="148">
        <v>0.33074843931621278</v>
      </c>
      <c r="M19" s="148">
        <v>0.35800518791362357</v>
      </c>
      <c r="N19" s="148">
        <v>0.45886369670279181</v>
      </c>
      <c r="O19" s="11">
        <f t="shared" si="2"/>
        <v>8.2409303740816453E-2</v>
      </c>
      <c r="P19" s="11">
        <f t="shared" si="2"/>
        <v>0.28172359561868277</v>
      </c>
      <c r="Q19" s="148">
        <f t="shared" si="3"/>
        <v>1.2526454943706505E-2</v>
      </c>
      <c r="R19" s="148">
        <v>0.29313436236989243</v>
      </c>
      <c r="S19" s="148">
        <v>0.35434748802165988</v>
      </c>
      <c r="T19" s="148">
        <v>0.39155254663974454</v>
      </c>
      <c r="U19" s="11">
        <f t="shared" si="4"/>
        <v>0.20882275676205264</v>
      </c>
      <c r="V19" s="11">
        <f t="shared" si="4"/>
        <v>0.10499597111807502</v>
      </c>
      <c r="W19" s="149">
        <f t="shared" si="5"/>
        <v>1.0694235956210928E-2</v>
      </c>
      <c r="X19" s="150">
        <v>0.3032295040022574</v>
      </c>
      <c r="Y19" s="150">
        <v>0.35972450718546078</v>
      </c>
      <c r="Z19" s="84">
        <f t="shared" si="6"/>
        <v>0.18631103648404479</v>
      </c>
      <c r="AA19" s="149">
        <f t="shared" si="7"/>
        <v>9.6887456738536486E-3</v>
      </c>
      <c r="AB19" s="148">
        <v>0.37670438161631753</v>
      </c>
      <c r="AC19" s="148">
        <v>0.35686507601145473</v>
      </c>
      <c r="AD19" s="84">
        <f t="shared" si="8"/>
        <v>-5.2665449548897514E-2</v>
      </c>
      <c r="AE19" s="149">
        <f t="shared" si="9"/>
        <v>1.0293483720812376E-2</v>
      </c>
    </row>
    <row r="20" spans="3:31" ht="15" customHeight="1">
      <c r="C20" s="48" t="s">
        <v>187</v>
      </c>
      <c r="D20" s="152">
        <v>0.70580267349700898</v>
      </c>
      <c r="E20" s="152">
        <v>0.26047995323643619</v>
      </c>
      <c r="F20" s="152">
        <v>0.27248017667335511</v>
      </c>
      <c r="G20" s="152">
        <v>0.34881783635656011</v>
      </c>
      <c r="H20" s="153">
        <f t="shared" si="0"/>
        <v>-0.63094507428563884</v>
      </c>
      <c r="I20" s="153">
        <f t="shared" si="0"/>
        <v>4.6069662128764177E-2</v>
      </c>
      <c r="J20" s="153">
        <f t="shared" si="0"/>
        <v>0.28015858113127012</v>
      </c>
      <c r="K20" s="142">
        <f t="shared" si="1"/>
        <v>9.3481648088261753E-3</v>
      </c>
      <c r="L20" s="148">
        <v>0.34863807009089803</v>
      </c>
      <c r="M20" s="148">
        <v>0.32922249883339605</v>
      </c>
      <c r="N20" s="148">
        <v>0.37350544509492239</v>
      </c>
      <c r="O20" s="153">
        <f t="shared" si="2"/>
        <v>-5.5689762315515035E-2</v>
      </c>
      <c r="P20" s="153">
        <f t="shared" si="2"/>
        <v>0.13450765490950189</v>
      </c>
      <c r="Q20" s="148">
        <f t="shared" si="3"/>
        <v>1.0196272145366525E-2</v>
      </c>
      <c r="R20" s="148">
        <v>0.2859994310661339</v>
      </c>
      <c r="S20" s="148">
        <v>0.38548784277026099</v>
      </c>
      <c r="T20" s="148">
        <v>0.30479067049532133</v>
      </c>
      <c r="U20" s="153">
        <f t="shared" si="4"/>
        <v>0.34786227138025883</v>
      </c>
      <c r="V20" s="153">
        <f t="shared" si="4"/>
        <v>-0.20933778791834101</v>
      </c>
      <c r="W20" s="149">
        <f t="shared" si="5"/>
        <v>8.324561736352775E-3</v>
      </c>
      <c r="X20" s="154">
        <v>0.27782253377633603</v>
      </c>
      <c r="Y20" s="154">
        <v>0.33060461751300679</v>
      </c>
      <c r="Z20" s="155">
        <f t="shared" si="6"/>
        <v>0.18998489078342207</v>
      </c>
      <c r="AA20" s="149">
        <f t="shared" si="7"/>
        <v>8.9044365721620434E-3</v>
      </c>
      <c r="AB20" s="152">
        <v>0.32430612632874883</v>
      </c>
      <c r="AC20" s="152">
        <v>0.27160291596637165</v>
      </c>
      <c r="AD20" s="84">
        <f t="shared" si="8"/>
        <v>-0.16251068383750478</v>
      </c>
      <c r="AE20" s="149">
        <f t="shared" si="9"/>
        <v>7.834165856944993E-3</v>
      </c>
    </row>
    <row r="21" spans="3:31" ht="15" customHeight="1">
      <c r="C21" s="48" t="s">
        <v>188</v>
      </c>
      <c r="D21" s="148">
        <v>0</v>
      </c>
      <c r="E21" s="148">
        <v>0.28291809529277617</v>
      </c>
      <c r="F21" s="148">
        <v>0.18537990304449337</v>
      </c>
      <c r="G21" s="148">
        <v>0.17867798032594964</v>
      </c>
      <c r="H21" s="11" t="s">
        <v>90</v>
      </c>
      <c r="I21" s="11">
        <f>F21/E21-1</f>
        <v>-0.34475770150843821</v>
      </c>
      <c r="J21" s="11">
        <f>G21/F21-1</f>
        <v>-3.6152369315541111E-2</v>
      </c>
      <c r="K21" s="142">
        <f t="shared" si="1"/>
        <v>4.7884913949405757E-3</v>
      </c>
      <c r="L21" s="148">
        <v>0.25122225982612451</v>
      </c>
      <c r="M21" s="148">
        <v>0.10961510044396273</v>
      </c>
      <c r="N21" s="148">
        <v>0.18409971781028758</v>
      </c>
      <c r="O21" s="11">
        <f t="shared" si="2"/>
        <v>-0.56367281896186539</v>
      </c>
      <c r="P21" s="11">
        <f t="shared" si="2"/>
        <v>0.67951055159961982</v>
      </c>
      <c r="Q21" s="148">
        <f t="shared" si="3"/>
        <v>5.0257120728235171E-3</v>
      </c>
      <c r="R21" s="148">
        <v>0.12071476884611557</v>
      </c>
      <c r="S21" s="148">
        <v>0.14670654301622371</v>
      </c>
      <c r="T21" s="148">
        <v>0.14303647256735336</v>
      </c>
      <c r="U21" s="11">
        <f t="shared" si="4"/>
        <v>0.21531561066270077</v>
      </c>
      <c r="V21" s="11">
        <f t="shared" si="4"/>
        <v>-2.5016406040352934E-2</v>
      </c>
      <c r="W21" s="149">
        <f t="shared" si="5"/>
        <v>3.9066679583794582E-3</v>
      </c>
      <c r="X21" s="150">
        <v>0.19517613780532997</v>
      </c>
      <c r="Y21" s="150">
        <v>0.15258246268007322</v>
      </c>
      <c r="Z21" s="84">
        <f t="shared" si="6"/>
        <v>-0.2182319806314641</v>
      </c>
      <c r="AA21" s="149">
        <f t="shared" si="7"/>
        <v>4.1096245756626227E-3</v>
      </c>
      <c r="AB21" s="148">
        <v>7.8301860064716414E-2</v>
      </c>
      <c r="AC21" s="148">
        <v>0.1319160444241165</v>
      </c>
      <c r="AD21" s="84">
        <f t="shared" si="8"/>
        <v>0.68471150385301205</v>
      </c>
      <c r="AE21" s="149">
        <f t="shared" si="9"/>
        <v>3.8050113252046554E-3</v>
      </c>
    </row>
    <row r="22" spans="3:31" ht="15" customHeight="1">
      <c r="C22" s="75" t="s">
        <v>189</v>
      </c>
      <c r="D22" s="110">
        <v>40.642639932184302</v>
      </c>
      <c r="E22" s="110">
        <v>40.062917528009486</v>
      </c>
      <c r="F22" s="110">
        <v>37.178670560809259</v>
      </c>
      <c r="G22" s="110">
        <v>37.314044359511058</v>
      </c>
      <c r="H22" s="107">
        <f>E22/D22-1</f>
        <v>-1.4263896369481222E-2</v>
      </c>
      <c r="I22" s="107">
        <f>F22/E22-1</f>
        <v>-7.199293374437199E-2</v>
      </c>
      <c r="J22" s="107">
        <f>G22/F22-1</f>
        <v>3.6411683543224882E-3</v>
      </c>
      <c r="K22" s="107">
        <f t="shared" si="1"/>
        <v>1</v>
      </c>
      <c r="L22" s="110">
        <v>37.182187930313901</v>
      </c>
      <c r="M22" s="110">
        <v>35.856282569163113</v>
      </c>
      <c r="N22" s="110">
        <v>36.631568848881095</v>
      </c>
      <c r="O22" s="107">
        <f t="shared" si="2"/>
        <v>-3.565969177595929E-2</v>
      </c>
      <c r="P22" s="107">
        <f t="shared" si="2"/>
        <v>2.1622048471492628E-2</v>
      </c>
      <c r="Q22" s="110">
        <f t="shared" si="3"/>
        <v>1</v>
      </c>
      <c r="R22" s="110">
        <v>35.931389038883296</v>
      </c>
      <c r="S22" s="110">
        <v>36.061272260270961</v>
      </c>
      <c r="T22" s="110">
        <v>36.613419438565991</v>
      </c>
      <c r="U22" s="107">
        <f t="shared" si="4"/>
        <v>3.6147564806667809E-3</v>
      </c>
      <c r="V22" s="107">
        <f t="shared" si="4"/>
        <v>1.5311361571214821E-2</v>
      </c>
      <c r="W22" s="107">
        <f t="shared" si="5"/>
        <v>1</v>
      </c>
      <c r="X22" s="156">
        <v>37.18072566228809</v>
      </c>
      <c r="Y22" s="156">
        <v>37.128078215142395</v>
      </c>
      <c r="Z22" s="157">
        <f t="shared" si="6"/>
        <v>-1.41598761745243E-3</v>
      </c>
      <c r="AA22" s="158">
        <f t="shared" si="7"/>
        <v>1</v>
      </c>
      <c r="AB22" s="110">
        <v>34.573622618362492</v>
      </c>
      <c r="AC22" s="110">
        <v>34.669028065776203</v>
      </c>
      <c r="AD22" s="107">
        <f t="shared" si="8"/>
        <v>2.7594865735314222E-3</v>
      </c>
      <c r="AE22" s="107">
        <f t="shared" si="9"/>
        <v>1</v>
      </c>
    </row>
    <row r="23" spans="3:31" ht="15" customHeight="1">
      <c r="C23" s="384" t="s">
        <v>190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</row>
    <row r="24" spans="3:3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3:3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3:31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381" t="s">
        <v>94</v>
      </c>
    </row>
    <row r="27" spans="3:31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381"/>
    </row>
    <row r="28" spans="3:31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3:31" ht="15.75" customHeight="1">
      <c r="C29" s="397" t="s">
        <v>191</v>
      </c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</row>
    <row r="30" spans="3:31" ht="12.75" customHeight="1">
      <c r="C30" s="137"/>
      <c r="D30" s="398" t="s">
        <v>192</v>
      </c>
      <c r="E30" s="398"/>
      <c r="F30" s="398"/>
      <c r="G30" s="145"/>
      <c r="H30" s="146"/>
      <c r="I30" s="146"/>
      <c r="J30" s="146"/>
      <c r="K30" s="399" t="s">
        <v>167</v>
      </c>
      <c r="L30" s="392" t="s">
        <v>192</v>
      </c>
      <c r="M30" s="392"/>
      <c r="N30" s="147"/>
      <c r="O30" s="146"/>
      <c r="P30" s="146"/>
      <c r="Q30" s="399" t="s">
        <v>193</v>
      </c>
      <c r="R30" s="392" t="s">
        <v>192</v>
      </c>
      <c r="S30" s="392"/>
      <c r="T30" s="147"/>
      <c r="U30" s="146"/>
      <c r="V30" s="146"/>
      <c r="W30" s="399" t="s">
        <v>169</v>
      </c>
      <c r="X30" s="392" t="s">
        <v>192</v>
      </c>
      <c r="Y30" s="392"/>
      <c r="Z30" s="146"/>
      <c r="AA30" s="399" t="s">
        <v>170</v>
      </c>
      <c r="AB30" s="392" t="s">
        <v>192</v>
      </c>
      <c r="AC30" s="392"/>
      <c r="AD30" s="146"/>
      <c r="AE30" s="399" t="s">
        <v>171</v>
      </c>
    </row>
    <row r="31" spans="3:31" ht="51">
      <c r="C31" s="137"/>
      <c r="D31" s="7">
        <v>2007</v>
      </c>
      <c r="E31" s="7">
        <v>2008</v>
      </c>
      <c r="F31" s="7">
        <v>2009</v>
      </c>
      <c r="G31" s="7">
        <v>2010</v>
      </c>
      <c r="H31" s="146" t="s">
        <v>487</v>
      </c>
      <c r="I31" s="146" t="s">
        <v>488</v>
      </c>
      <c r="J31" s="146" t="s">
        <v>328</v>
      </c>
      <c r="K31" s="399"/>
      <c r="L31" s="145" t="s">
        <v>149</v>
      </c>
      <c r="M31" s="145" t="s">
        <v>150</v>
      </c>
      <c r="N31" s="145" t="s">
        <v>111</v>
      </c>
      <c r="O31" s="146" t="s">
        <v>96</v>
      </c>
      <c r="P31" s="146" t="s">
        <v>132</v>
      </c>
      <c r="Q31" s="399"/>
      <c r="R31" s="8" t="s">
        <v>163</v>
      </c>
      <c r="S31" s="8" t="s">
        <v>154</v>
      </c>
      <c r="T31" s="8" t="s">
        <v>112</v>
      </c>
      <c r="U31" s="8" t="s">
        <v>276</v>
      </c>
      <c r="V31" s="8" t="s">
        <v>172</v>
      </c>
      <c r="W31" s="399"/>
      <c r="X31" s="8" t="s">
        <v>235</v>
      </c>
      <c r="Y31" s="8" t="s">
        <v>236</v>
      </c>
      <c r="Z31" s="8" t="s">
        <v>277</v>
      </c>
      <c r="AA31" s="399"/>
      <c r="AB31" s="146" t="s">
        <v>51</v>
      </c>
      <c r="AC31" s="146" t="s">
        <v>52</v>
      </c>
      <c r="AD31" s="146" t="s">
        <v>110</v>
      </c>
      <c r="AE31" s="399"/>
    </row>
    <row r="32" spans="3:31">
      <c r="C32" s="48" t="s">
        <v>173</v>
      </c>
      <c r="D32" s="148">
        <v>111.158840796685</v>
      </c>
      <c r="E32" s="148">
        <v>110.50488743682094</v>
      </c>
      <c r="F32" s="148">
        <v>106.64920229498232</v>
      </c>
      <c r="G32" s="148">
        <v>105.91553394429451</v>
      </c>
      <c r="H32" s="11">
        <f>E32/D32-1</f>
        <v>-5.8830530723164021E-3</v>
      </c>
      <c r="I32" s="11">
        <f>F32/E32-1</f>
        <v>-3.4891534947203429E-2</v>
      </c>
      <c r="J32" s="11">
        <f>G32/F32-1</f>
        <v>-6.8792671196784561E-3</v>
      </c>
      <c r="K32" s="142">
        <f>G32/$G$48</f>
        <v>0.29430340262486421</v>
      </c>
      <c r="L32" s="148">
        <v>115.21505010900405</v>
      </c>
      <c r="M32" s="148">
        <v>109.60279171550982</v>
      </c>
      <c r="N32" s="148">
        <v>115.24954221279991</v>
      </c>
      <c r="O32" s="11">
        <f>M32/L32-1</f>
        <v>-4.8711156990206672E-2</v>
      </c>
      <c r="P32" s="11">
        <f>N32/M32-1</f>
        <v>5.1520133829684456E-2</v>
      </c>
      <c r="Q32" s="142">
        <f>N32/$N$48</f>
        <v>0.32631700930492957</v>
      </c>
      <c r="R32" s="148">
        <v>107.28647195549429</v>
      </c>
      <c r="S32" s="148">
        <v>101.31635469041311</v>
      </c>
      <c r="T32" s="148">
        <v>108.13594601357977</v>
      </c>
      <c r="U32" s="11">
        <f>S32/R32-1</f>
        <v>-5.5646505624285747E-2</v>
      </c>
      <c r="V32" s="11">
        <f>T32/S32-1</f>
        <v>6.7309876515049494E-2</v>
      </c>
      <c r="W32" s="142">
        <f>T32/$T$48</f>
        <v>0.31224465215609415</v>
      </c>
      <c r="X32" s="150">
        <v>102.8632103153642</v>
      </c>
      <c r="Y32" s="150">
        <v>101.41440848776752</v>
      </c>
      <c r="Z32" s="84">
        <f>Y32/X32-1</f>
        <v>-1.40847424764875E-2</v>
      </c>
      <c r="AA32" s="149">
        <f>Y32/$Y$48</f>
        <v>0.28111542993312311</v>
      </c>
      <c r="AB32" s="148">
        <v>108.63652481958557</v>
      </c>
      <c r="AC32" s="148">
        <v>118.494087770858</v>
      </c>
      <c r="AD32" s="84">
        <f>AC32/AB32-1</f>
        <v>9.0738938562725968E-2</v>
      </c>
      <c r="AE32" s="142">
        <f>AC32/$AC$48</f>
        <v>0.34362283758594137</v>
      </c>
    </row>
    <row r="33" spans="3:31">
      <c r="C33" s="151" t="s">
        <v>174</v>
      </c>
      <c r="D33" s="148">
        <v>73.635720525149694</v>
      </c>
      <c r="E33" s="148">
        <v>70.39547530314573</v>
      </c>
      <c r="F33" s="148">
        <v>62.762028300195041</v>
      </c>
      <c r="G33" s="148">
        <v>65.371663336612684</v>
      </c>
      <c r="H33" s="11">
        <f t="shared" ref="H33:J40" si="10">E33/D33-1</f>
        <v>-4.4003714486602785E-2</v>
      </c>
      <c r="I33" s="11">
        <f t="shared" si="10"/>
        <v>-0.10843661428633866</v>
      </c>
      <c r="J33" s="11">
        <f t="shared" si="10"/>
        <v>4.1579839069820768E-2</v>
      </c>
      <c r="K33" s="142">
        <f t="shared" ref="K33:K48" si="11">G33/$G$48</f>
        <v>0.18164571558814838</v>
      </c>
      <c r="L33" s="148">
        <v>64.081349307925777</v>
      </c>
      <c r="M33" s="148">
        <v>62.945231289051428</v>
      </c>
      <c r="N33" s="148">
        <v>65.844829794827234</v>
      </c>
      <c r="O33" s="11">
        <f t="shared" ref="O33:P40" si="12">M33/L33-1</f>
        <v>-1.7729308623247619E-2</v>
      </c>
      <c r="P33" s="11">
        <f t="shared" si="12"/>
        <v>4.6065419832370225E-2</v>
      </c>
      <c r="Q33" s="142">
        <f t="shared" ref="Q33:Q48" si="13">N33/$N$48</f>
        <v>0.18643273998578905</v>
      </c>
      <c r="R33" s="148">
        <v>60.234114219758403</v>
      </c>
      <c r="S33" s="148">
        <v>67.019406773614108</v>
      </c>
      <c r="T33" s="148">
        <v>66.419401992340312</v>
      </c>
      <c r="U33" s="11">
        <f>S33/R33-1</f>
        <v>0.112648664992403</v>
      </c>
      <c r="V33" s="11">
        <f>T33/S33-1</f>
        <v>-8.9527020628601406E-3</v>
      </c>
      <c r="W33" s="142">
        <f t="shared" ref="W33:W47" si="14">T33/$T$48</f>
        <v>0.19178731805712099</v>
      </c>
      <c r="X33" s="150">
        <v>63.997652699111626</v>
      </c>
      <c r="Y33" s="150">
        <v>65.828934950528918</v>
      </c>
      <c r="Z33" s="84">
        <f t="shared" ref="Z33:Z40" si="15">Y33/X33-1</f>
        <v>2.861483467256476E-2</v>
      </c>
      <c r="AA33" s="149">
        <f t="shared" ref="AA33:AA48" si="16">Y33/$Y$48</f>
        <v>0.18247436066138123</v>
      </c>
      <c r="AB33" s="148">
        <v>60.90168824676342</v>
      </c>
      <c r="AC33" s="148">
        <v>62.49979087519592</v>
      </c>
      <c r="AD33" s="84">
        <f>AC33/AB33-1</f>
        <v>2.6240695035534278E-2</v>
      </c>
      <c r="AE33" s="142">
        <f t="shared" ref="AE33:AE48" si="17">AC33/$AC$48</f>
        <v>0.18124411009090499</v>
      </c>
    </row>
    <row r="34" spans="3:31">
      <c r="C34" s="48" t="s">
        <v>175</v>
      </c>
      <c r="D34" s="148">
        <v>50.246789024851502</v>
      </c>
      <c r="E34" s="148">
        <v>47.089341623422484</v>
      </c>
      <c r="F34" s="148">
        <v>45.154065331216671</v>
      </c>
      <c r="G34" s="148">
        <v>42.918961354431346</v>
      </c>
      <c r="H34" s="11">
        <f t="shared" si="10"/>
        <v>-6.2838789556629804E-2</v>
      </c>
      <c r="I34" s="11">
        <f t="shared" si="10"/>
        <v>-4.109796878627836E-2</v>
      </c>
      <c r="J34" s="11">
        <f t="shared" si="10"/>
        <v>-4.9499507085137617E-2</v>
      </c>
      <c r="K34" s="142">
        <f t="shared" si="11"/>
        <v>0.11925725994430127</v>
      </c>
      <c r="L34" s="148">
        <v>50.817263802178807</v>
      </c>
      <c r="M34" s="148">
        <v>49.01816462271649</v>
      </c>
      <c r="N34" s="148">
        <v>38.018832154199544</v>
      </c>
      <c r="O34" s="11">
        <f t="shared" si="12"/>
        <v>-3.5403306767279763E-2</v>
      </c>
      <c r="P34" s="11">
        <f t="shared" si="12"/>
        <v>-0.22439298886803949</v>
      </c>
      <c r="Q34" s="142">
        <f t="shared" si="13"/>
        <v>0.10764634173485355</v>
      </c>
      <c r="R34" s="148">
        <v>46.729821776723888</v>
      </c>
      <c r="S34" s="148">
        <v>47.181716013633029</v>
      </c>
      <c r="T34" s="148">
        <v>34.685033969157232</v>
      </c>
      <c r="U34" s="11">
        <f t="shared" ref="U34:V40" si="18">S34/R34-1</f>
        <v>9.6703608044623746E-3</v>
      </c>
      <c r="V34" s="11">
        <f t="shared" si="18"/>
        <v>-0.26486281340138018</v>
      </c>
      <c r="W34" s="142">
        <f t="shared" si="14"/>
        <v>0.10015371174874398</v>
      </c>
      <c r="X34" s="150">
        <v>45.046997090324602</v>
      </c>
      <c r="Y34" s="150">
        <v>44.003475875639879</v>
      </c>
      <c r="Z34" s="84">
        <f t="shared" si="15"/>
        <v>-2.3165167094098216E-2</v>
      </c>
      <c r="AA34" s="149">
        <f t="shared" si="16"/>
        <v>0.12197533095925296</v>
      </c>
      <c r="AB34" s="148">
        <v>54.580354379966472</v>
      </c>
      <c r="AC34" s="148">
        <v>37.097876350421338</v>
      </c>
      <c r="AD34" s="84">
        <f t="shared" ref="AD34:AD46" si="19">AC34/AB34-1</f>
        <v>-0.32030715498545781</v>
      </c>
      <c r="AE34" s="142">
        <f t="shared" si="17"/>
        <v>0.10758070533101553</v>
      </c>
    </row>
    <row r="35" spans="3:31">
      <c r="C35" s="48" t="s">
        <v>176</v>
      </c>
      <c r="D35" s="148">
        <v>30.917472594387402</v>
      </c>
      <c r="E35" s="148">
        <v>29.53707811558667</v>
      </c>
      <c r="F35" s="148">
        <v>29.184573885219965</v>
      </c>
      <c r="G35" s="148">
        <v>29.380448000696223</v>
      </c>
      <c r="H35" s="11">
        <f t="shared" si="10"/>
        <v>-4.4647714155371165E-2</v>
      </c>
      <c r="I35" s="11">
        <f t="shared" si="10"/>
        <v>-1.1934295903855419E-2</v>
      </c>
      <c r="J35" s="11">
        <f t="shared" si="10"/>
        <v>6.7115633158330024E-3</v>
      </c>
      <c r="K35" s="142">
        <f t="shared" si="11"/>
        <v>8.1638315884764265E-2</v>
      </c>
      <c r="L35" s="148">
        <v>27.231785666839123</v>
      </c>
      <c r="M35" s="148">
        <v>29.322346789292379</v>
      </c>
      <c r="N35" s="148">
        <v>28.41439513101173</v>
      </c>
      <c r="O35" s="11">
        <f t="shared" si="12"/>
        <v>7.6769153078308339E-2</v>
      </c>
      <c r="P35" s="11">
        <f t="shared" si="12"/>
        <v>-3.096449492276665E-2</v>
      </c>
      <c r="Q35" s="142">
        <f t="shared" si="13"/>
        <v>8.0452384125223167E-2</v>
      </c>
      <c r="R35" s="148">
        <v>27.574948610748905</v>
      </c>
      <c r="S35" s="148">
        <v>28.864827916100925</v>
      </c>
      <c r="T35" s="148">
        <v>26.882717812486192</v>
      </c>
      <c r="U35" s="11">
        <f t="shared" si="18"/>
        <v>4.6777215202106204E-2</v>
      </c>
      <c r="V35" s="11">
        <f t="shared" si="18"/>
        <v>-6.8668696358626269E-2</v>
      </c>
      <c r="W35" s="142">
        <f>T35/$T$48</f>
        <v>7.7624371745137047E-2</v>
      </c>
      <c r="X35" s="150">
        <v>28.819636569523922</v>
      </c>
      <c r="Y35" s="150">
        <v>29.430137682642286</v>
      </c>
      <c r="Z35" s="84">
        <f t="shared" si="15"/>
        <v>2.1183511861629478E-2</v>
      </c>
      <c r="AA35" s="149">
        <f t="shared" si="16"/>
        <v>8.1578800596612516E-2</v>
      </c>
      <c r="AB35" s="148">
        <v>26.57634942809344</v>
      </c>
      <c r="AC35" s="148">
        <v>27.092290134349319</v>
      </c>
      <c r="AD35" s="84">
        <f t="shared" si="19"/>
        <v>1.9413528093910726E-2</v>
      </c>
      <c r="AE35" s="142">
        <f t="shared" si="17"/>
        <v>7.8565351131014566E-2</v>
      </c>
    </row>
    <row r="36" spans="3:31">
      <c r="C36" s="48" t="s">
        <v>177</v>
      </c>
      <c r="D36" s="148">
        <v>27.924778521968602</v>
      </c>
      <c r="E36" s="148">
        <v>28.143811648762</v>
      </c>
      <c r="F36" s="148">
        <v>23.831379022425992</v>
      </c>
      <c r="G36" s="148">
        <v>24.831373257426705</v>
      </c>
      <c r="H36" s="11">
        <f t="shared" si="10"/>
        <v>7.8436835809130301E-3</v>
      </c>
      <c r="I36" s="11">
        <f t="shared" si="10"/>
        <v>-0.15322844965549309</v>
      </c>
      <c r="J36" s="11">
        <f t="shared" si="10"/>
        <v>4.1961240852226522E-2</v>
      </c>
      <c r="K36" s="142">
        <f t="shared" si="11"/>
        <v>6.8997977627647172E-2</v>
      </c>
      <c r="L36" s="148">
        <v>19.18596276399424</v>
      </c>
      <c r="M36" s="148">
        <v>20.432107319044938</v>
      </c>
      <c r="N36" s="148">
        <v>19.969036373880545</v>
      </c>
      <c r="O36" s="11">
        <f t="shared" si="12"/>
        <v>6.4950848199773592E-2</v>
      </c>
      <c r="P36" s="11">
        <f t="shared" si="12"/>
        <v>-2.2663885713479992E-2</v>
      </c>
      <c r="Q36" s="142">
        <f t="shared" si="13"/>
        <v>5.654023524183982E-2</v>
      </c>
      <c r="R36" s="148">
        <v>20.93510900913336</v>
      </c>
      <c r="S36" s="148">
        <v>23.917291783969183</v>
      </c>
      <c r="T36" s="148">
        <v>22.0885733801402</v>
      </c>
      <c r="U36" s="11">
        <f t="shared" si="18"/>
        <v>0.14244887731584233</v>
      </c>
      <c r="V36" s="11">
        <f t="shared" si="18"/>
        <v>-7.6460095078770607E-2</v>
      </c>
      <c r="W36" s="142">
        <f t="shared" si="14"/>
        <v>6.3781186237924101E-2</v>
      </c>
      <c r="X36" s="150">
        <v>25.177574161063081</v>
      </c>
      <c r="Y36" s="150">
        <v>26.261046028782012</v>
      </c>
      <c r="Z36" s="84">
        <f t="shared" si="15"/>
        <v>4.3033211253310943E-2</v>
      </c>
      <c r="AA36" s="149">
        <f t="shared" si="16"/>
        <v>7.2794244476267339E-2</v>
      </c>
      <c r="AB36" s="148">
        <v>19.811251889812162</v>
      </c>
      <c r="AC36" s="148">
        <v>18.047321549596688</v>
      </c>
      <c r="AD36" s="84">
        <f t="shared" si="19"/>
        <v>-8.9036793334729469E-2</v>
      </c>
      <c r="AE36" s="142">
        <f t="shared" si="17"/>
        <v>5.2335706855608115E-2</v>
      </c>
    </row>
    <row r="37" spans="3:31">
      <c r="C37" s="48" t="s">
        <v>178</v>
      </c>
      <c r="D37" s="148">
        <v>19.556528694952998</v>
      </c>
      <c r="E37" s="148">
        <v>20.396411753618594</v>
      </c>
      <c r="F37" s="148">
        <v>20.219376394978681</v>
      </c>
      <c r="G37" s="148">
        <v>20.974235553728594</v>
      </c>
      <c r="H37" s="11">
        <f t="shared" si="10"/>
        <v>4.2946428364986078E-2</v>
      </c>
      <c r="I37" s="11">
        <f t="shared" si="10"/>
        <v>-8.6797305711630024E-3</v>
      </c>
      <c r="J37" s="11">
        <f t="shared" si="10"/>
        <v>3.7333454009856437E-2</v>
      </c>
      <c r="K37" s="142">
        <f t="shared" si="11"/>
        <v>5.8280298092669394E-2</v>
      </c>
      <c r="L37" s="148">
        <v>18.851886852046768</v>
      </c>
      <c r="M37" s="148">
        <v>19.704397428497224</v>
      </c>
      <c r="N37" s="148">
        <v>19.315166439217709</v>
      </c>
      <c r="O37" s="11">
        <f t="shared" si="12"/>
        <v>4.5221498682923578E-2</v>
      </c>
      <c r="P37" s="11">
        <f t="shared" si="12"/>
        <v>-1.9753508864807756E-2</v>
      </c>
      <c r="Q37" s="142">
        <f t="shared" si="13"/>
        <v>5.4688870998157044E-2</v>
      </c>
      <c r="R37" s="148">
        <v>19.588317101799845</v>
      </c>
      <c r="S37" s="148">
        <v>20.037224442408874</v>
      </c>
      <c r="T37" s="148">
        <v>19.00097827269315</v>
      </c>
      <c r="U37" s="11">
        <f t="shared" si="18"/>
        <v>2.2917095852393654E-2</v>
      </c>
      <c r="V37" s="11">
        <f t="shared" si="18"/>
        <v>-5.1716053423172981E-2</v>
      </c>
      <c r="W37" s="142">
        <f t="shared" si="14"/>
        <v>5.4865695174456712E-2</v>
      </c>
      <c r="X37" s="150">
        <v>20.723920686246199</v>
      </c>
      <c r="Y37" s="150">
        <v>21.448274055649662</v>
      </c>
      <c r="Z37" s="84">
        <f t="shared" si="15"/>
        <v>3.4952525652358402E-2</v>
      </c>
      <c r="AA37" s="149">
        <f t="shared" si="16"/>
        <v>5.9453492579455994E-2</v>
      </c>
      <c r="AB37" s="148">
        <v>19.829576353258876</v>
      </c>
      <c r="AC37" s="148">
        <v>18.05498423724168</v>
      </c>
      <c r="AD37" s="84">
        <f t="shared" si="19"/>
        <v>-8.9492185027218341E-2</v>
      </c>
      <c r="AE37" s="142">
        <f t="shared" si="17"/>
        <v>5.2357928002009932E-2</v>
      </c>
    </row>
    <row r="38" spans="3:31">
      <c r="C38" s="48" t="s">
        <v>180</v>
      </c>
      <c r="D38" s="148">
        <v>11.473846250323801</v>
      </c>
      <c r="E38" s="148">
        <v>13.093067725966309</v>
      </c>
      <c r="F38" s="148">
        <v>15.81329030034259</v>
      </c>
      <c r="G38" s="148">
        <v>16.8625940054194</v>
      </c>
      <c r="H38" s="11">
        <f t="shared" si="10"/>
        <v>0.14112281447006603</v>
      </c>
      <c r="I38" s="11">
        <f t="shared" si="10"/>
        <v>0.2077605211635396</v>
      </c>
      <c r="J38" s="11">
        <f t="shared" si="10"/>
        <v>6.6355811165629275E-2</v>
      </c>
      <c r="K38" s="142">
        <f t="shared" si="11"/>
        <v>4.685543855622417E-2</v>
      </c>
      <c r="L38" s="148">
        <v>19.665596459289588</v>
      </c>
      <c r="M38" s="148">
        <v>18.35862288109249</v>
      </c>
      <c r="N38" s="148">
        <v>13.882595323279872</v>
      </c>
      <c r="O38" s="11">
        <f t="shared" si="12"/>
        <v>-6.6459900207080369E-2</v>
      </c>
      <c r="P38" s="11">
        <f t="shared" si="12"/>
        <v>-0.24381063802026615</v>
      </c>
      <c r="Q38" s="142">
        <f t="shared" si="13"/>
        <v>3.9307114807612335E-2</v>
      </c>
      <c r="R38" s="148">
        <v>19.779770018747843</v>
      </c>
      <c r="S38" s="148">
        <v>19.617454780642454</v>
      </c>
      <c r="T38" s="148">
        <v>12.588240973017093</v>
      </c>
      <c r="U38" s="11">
        <f t="shared" si="18"/>
        <v>-8.206123627905737E-3</v>
      </c>
      <c r="V38" s="11">
        <f t="shared" si="18"/>
        <v>-0.35831426075524564</v>
      </c>
      <c r="W38" s="142">
        <f t="shared" si="14"/>
        <v>3.6348791209383842E-2</v>
      </c>
      <c r="X38" s="150">
        <v>16.676069246116107</v>
      </c>
      <c r="Y38" s="150">
        <v>17.697818794914923</v>
      </c>
      <c r="Z38" s="84">
        <f t="shared" si="15"/>
        <v>6.1270406935782118E-2</v>
      </c>
      <c r="AA38" s="149">
        <f t="shared" si="16"/>
        <v>4.9057426982982495E-2</v>
      </c>
      <c r="AB38" s="148">
        <v>23.323263499075431</v>
      </c>
      <c r="AC38" s="148">
        <v>13.352705351662852</v>
      </c>
      <c r="AD38" s="84">
        <f t="shared" si="19"/>
        <v>-0.42749412610322846</v>
      </c>
      <c r="AE38" s="142">
        <f t="shared" si="17"/>
        <v>3.8721716743034013E-2</v>
      </c>
    </row>
    <row r="39" spans="3:31">
      <c r="C39" s="48" t="s">
        <v>179</v>
      </c>
      <c r="D39" s="148">
        <v>14.905876835747501</v>
      </c>
      <c r="E39" s="148">
        <v>14.540267812433424</v>
      </c>
      <c r="F39" s="148">
        <v>14.443084958534099</v>
      </c>
      <c r="G39" s="148">
        <v>14.510366733675948</v>
      </c>
      <c r="H39" s="11">
        <f t="shared" si="10"/>
        <v>-2.4527844107585017E-2</v>
      </c>
      <c r="I39" s="11">
        <f t="shared" si="10"/>
        <v>-6.6837045337103662E-3</v>
      </c>
      <c r="J39" s="11">
        <f t="shared" si="10"/>
        <v>4.6584074894673311E-3</v>
      </c>
      <c r="K39" s="142">
        <f t="shared" si="11"/>
        <v>4.0319395503415768E-2</v>
      </c>
      <c r="L39" s="148">
        <v>11.777590075977656</v>
      </c>
      <c r="M39" s="148">
        <v>11.843022509640601</v>
      </c>
      <c r="N39" s="148">
        <v>12.675556717228359</v>
      </c>
      <c r="O39" s="11">
        <f t="shared" si="12"/>
        <v>5.5556725306993293E-3</v>
      </c>
      <c r="P39" s="11">
        <f t="shared" si="12"/>
        <v>7.0297443655962688E-2</v>
      </c>
      <c r="Q39" s="142">
        <f t="shared" si="13"/>
        <v>3.58895114013007E-2</v>
      </c>
      <c r="R39" s="148">
        <v>12.596867642653484</v>
      </c>
      <c r="S39" s="148">
        <v>12.398700173089582</v>
      </c>
      <c r="T39" s="148">
        <v>15.234524570964405</v>
      </c>
      <c r="U39" s="11">
        <f t="shared" si="18"/>
        <v>-1.5731487794068744E-2</v>
      </c>
      <c r="V39" s="11">
        <f t="shared" si="18"/>
        <v>0.22871949142134751</v>
      </c>
      <c r="W39" s="142">
        <f t="shared" si="14"/>
        <v>4.3989986686081943E-2</v>
      </c>
      <c r="X39" s="150">
        <v>15.212752428336245</v>
      </c>
      <c r="Y39" s="150">
        <v>15.433796131488322</v>
      </c>
      <c r="Z39" s="84">
        <f t="shared" si="15"/>
        <v>1.4530158443934571E-2</v>
      </c>
      <c r="AA39" s="149">
        <f t="shared" si="16"/>
        <v>4.2781674711703688E-2</v>
      </c>
      <c r="AB39" s="148">
        <v>10.799566149583839</v>
      </c>
      <c r="AC39" s="148">
        <v>12.383216793519454</v>
      </c>
      <c r="AD39" s="84">
        <f t="shared" si="19"/>
        <v>0.1466402096158872</v>
      </c>
      <c r="AE39" s="142">
        <f t="shared" si="17"/>
        <v>3.5910281880557539E-2</v>
      </c>
    </row>
    <row r="40" spans="3:31">
      <c r="C40" s="48" t="s">
        <v>181</v>
      </c>
      <c r="D40" s="148">
        <v>11.558713018814</v>
      </c>
      <c r="E40" s="148">
        <v>10.301729735791728</v>
      </c>
      <c r="F40" s="148">
        <v>9.7934740008258654</v>
      </c>
      <c r="G40" s="148">
        <v>9.1651254683613548</v>
      </c>
      <c r="H40" s="11">
        <f t="shared" si="10"/>
        <v>-0.10874768505596544</v>
      </c>
      <c r="I40" s="11">
        <f t="shared" si="10"/>
        <v>-4.9336931564027409E-2</v>
      </c>
      <c r="J40" s="11">
        <f t="shared" si="10"/>
        <v>-6.4159922455660046E-2</v>
      </c>
      <c r="K40" s="142">
        <f t="shared" si="11"/>
        <v>2.5466780087623295E-2</v>
      </c>
      <c r="L40" s="148">
        <v>10.123435528212941</v>
      </c>
      <c r="M40" s="148">
        <v>9.740676407080727</v>
      </c>
      <c r="N40" s="148">
        <v>9.5545033578673237</v>
      </c>
      <c r="O40" s="11">
        <f t="shared" si="12"/>
        <v>-3.7809212106453827E-2</v>
      </c>
      <c r="P40" s="11">
        <f t="shared" si="12"/>
        <v>-1.9112948776131122E-2</v>
      </c>
      <c r="Q40" s="142">
        <f t="shared" si="13"/>
        <v>2.7052575665562184E-2</v>
      </c>
      <c r="R40" s="148">
        <v>9.8733030512210131</v>
      </c>
      <c r="S40" s="148">
        <v>9.300585709504583</v>
      </c>
      <c r="T40" s="148">
        <v>9.5750364270147053</v>
      </c>
      <c r="U40" s="11">
        <f t="shared" si="18"/>
        <v>-5.8006660865697168E-2</v>
      </c>
      <c r="V40" s="11">
        <f t="shared" si="18"/>
        <v>2.9508971379044624E-2</v>
      </c>
      <c r="W40" s="142">
        <f t="shared" si="14"/>
        <v>2.764810434228487E-2</v>
      </c>
      <c r="X40" s="150">
        <v>9.7230143605669692</v>
      </c>
      <c r="Y40" s="150">
        <v>9.0674529136513371</v>
      </c>
      <c r="Z40" s="84">
        <f t="shared" si="15"/>
        <v>-6.7423683911684074E-2</v>
      </c>
      <c r="AA40" s="149">
        <f t="shared" si="16"/>
        <v>2.5134504674716934E-2</v>
      </c>
      <c r="AB40" s="148">
        <v>10.009360702239185</v>
      </c>
      <c r="AC40" s="148">
        <v>9.807353804224789</v>
      </c>
      <c r="AD40" s="84">
        <f t="shared" si="19"/>
        <v>-2.0181798221059699E-2</v>
      </c>
      <c r="AE40" s="142">
        <f t="shared" si="17"/>
        <v>2.8440496963307665E-2</v>
      </c>
    </row>
    <row r="41" spans="3:31">
      <c r="C41" s="48" t="s">
        <v>182</v>
      </c>
      <c r="D41" s="148">
        <v>12.266775166398901</v>
      </c>
      <c r="E41" s="148">
        <v>10.967378259977421</v>
      </c>
      <c r="F41" s="148">
        <v>10.499456308064547</v>
      </c>
      <c r="G41" s="148">
        <v>8.5462702921332578</v>
      </c>
      <c r="H41" s="11">
        <f>E41/D41-1</f>
        <v>-0.10592815868842065</v>
      </c>
      <c r="I41" s="11">
        <f>F41/E41-1</f>
        <v>-4.2664886796184742E-2</v>
      </c>
      <c r="J41" s="11">
        <f>G41/F41-1</f>
        <v>-0.18602734833336676</v>
      </c>
      <c r="K41" s="142">
        <f t="shared" si="11"/>
        <v>2.3747191115983599E-2</v>
      </c>
      <c r="L41" s="148">
        <v>9.4071830137963062</v>
      </c>
      <c r="M41" s="148">
        <v>7.7435901861502874</v>
      </c>
      <c r="N41" s="148">
        <v>7.8919377493183607</v>
      </c>
      <c r="O41" s="11">
        <f>M41/L41-1</f>
        <v>-0.17684282587106481</v>
      </c>
      <c r="P41" s="11">
        <f>N41/M41-1</f>
        <v>1.9157465671853169E-2</v>
      </c>
      <c r="Q41" s="142">
        <f t="shared" si="13"/>
        <v>2.2345195256595372E-2</v>
      </c>
      <c r="R41" s="148">
        <v>9.8387673170941632</v>
      </c>
      <c r="S41" s="148">
        <v>7.9822598089055177</v>
      </c>
      <c r="T41" s="148">
        <v>9.1051507826187095</v>
      </c>
      <c r="U41" s="11">
        <f>S41/R41-1</f>
        <v>-0.18869310029957664</v>
      </c>
      <c r="V41" s="11">
        <f>T41/S41-1</f>
        <v>0.14067331815739981</v>
      </c>
      <c r="W41" s="142">
        <f t="shared" si="14"/>
        <v>2.6291300383967948E-2</v>
      </c>
      <c r="X41" s="150">
        <v>10.850865725149832</v>
      </c>
      <c r="Y41" s="150">
        <v>9.1999716136584624</v>
      </c>
      <c r="Z41" s="84">
        <f>Y41/X41-1</f>
        <v>-0.15214399968704562</v>
      </c>
      <c r="AA41" s="149">
        <f t="shared" si="16"/>
        <v>2.5501839572017796E-2</v>
      </c>
      <c r="AB41" s="148">
        <v>5.4454691452574835</v>
      </c>
      <c r="AC41" s="148">
        <v>8.8657626095807682</v>
      </c>
      <c r="AD41" s="84">
        <f t="shared" si="19"/>
        <v>0.62809895219075007</v>
      </c>
      <c r="AE41" s="142">
        <f t="shared" si="17"/>
        <v>2.5709962096663559E-2</v>
      </c>
    </row>
    <row r="42" spans="3:31">
      <c r="C42" s="48" t="s">
        <v>185</v>
      </c>
      <c r="D42" s="148">
        <v>5.4704327301810496</v>
      </c>
      <c r="E42" s="148">
        <v>4.9546369193843001</v>
      </c>
      <c r="F42" s="148">
        <v>4.9166640197659444</v>
      </c>
      <c r="G42" s="148">
        <v>5.1483394964328424</v>
      </c>
      <c r="H42" s="11">
        <f t="shared" ref="H42:J46" si="20">E42/D42-1</f>
        <v>-9.4287935934398881E-2</v>
      </c>
      <c r="I42" s="11">
        <f t="shared" si="20"/>
        <v>-7.6641134832287072E-3</v>
      </c>
      <c r="J42" s="11">
        <f t="shared" si="20"/>
        <v>4.7120461299677396E-2</v>
      </c>
      <c r="K42" s="142">
        <f t="shared" si="11"/>
        <v>1.4305492076970124E-2</v>
      </c>
      <c r="L42" s="148">
        <v>4.6878105593921573</v>
      </c>
      <c r="M42" s="148">
        <v>4.7436381049915699</v>
      </c>
      <c r="N42" s="148">
        <v>4.9573786681776184</v>
      </c>
      <c r="O42" s="11">
        <f t="shared" ref="O42:P47" si="21">M42/L42-1</f>
        <v>1.1909087385700845E-2</v>
      </c>
      <c r="P42" s="11">
        <f t="shared" si="21"/>
        <v>4.5058362053618017E-2</v>
      </c>
      <c r="Q42" s="142">
        <f t="shared" si="13"/>
        <v>1.4036298539085321E-2</v>
      </c>
      <c r="R42" s="148">
        <v>4.7363732187917682</v>
      </c>
      <c r="S42" s="148">
        <v>4.9100944751919098</v>
      </c>
      <c r="T42" s="148">
        <v>4.6041428763363648</v>
      </c>
      <c r="U42" s="11">
        <f t="shared" ref="U42:V47" si="22">S42/R42-1</f>
        <v>3.667811812441113E-2</v>
      </c>
      <c r="V42" s="11">
        <f t="shared" si="22"/>
        <v>-6.2310735649050208E-2</v>
      </c>
      <c r="W42" s="142">
        <f t="shared" si="14"/>
        <v>1.3294552310274975E-2</v>
      </c>
      <c r="X42" s="150">
        <v>5.0460634203224979</v>
      </c>
      <c r="Y42" s="150">
        <v>5.2939465234018233</v>
      </c>
      <c r="Z42" s="84">
        <f t="shared" ref="Z42:Z47" si="23">Y42/X42-1</f>
        <v>4.9124056206071742E-2</v>
      </c>
      <c r="AA42" s="149">
        <f t="shared" si="16"/>
        <v>1.4674542554262119E-2</v>
      </c>
      <c r="AB42" s="148">
        <v>5.4662488199196542</v>
      </c>
      <c r="AC42" s="148">
        <v>3.6770926131077513</v>
      </c>
      <c r="AD42" s="84">
        <f t="shared" si="19"/>
        <v>-0.32730969001850174</v>
      </c>
      <c r="AE42" s="142">
        <f t="shared" si="17"/>
        <v>1.0663257733379826E-2</v>
      </c>
    </row>
    <row r="43" spans="3:31">
      <c r="C43" s="48" t="s">
        <v>184</v>
      </c>
      <c r="D43" s="148">
        <v>5.7457419261931904</v>
      </c>
      <c r="E43" s="148">
        <v>5.6637693514429559</v>
      </c>
      <c r="F43" s="148">
        <v>4.701807586164727</v>
      </c>
      <c r="G43" s="148">
        <v>4.8734618054685042</v>
      </c>
      <c r="H43" s="11">
        <f t="shared" si="20"/>
        <v>-1.4266664915203564E-2</v>
      </c>
      <c r="I43" s="11">
        <f t="shared" si="20"/>
        <v>-0.16984479868219748</v>
      </c>
      <c r="J43" s="11">
        <f t="shared" si="20"/>
        <v>3.6508133554609357E-2</v>
      </c>
      <c r="K43" s="142">
        <f t="shared" si="11"/>
        <v>1.3541700055688166E-2</v>
      </c>
      <c r="L43" s="148">
        <v>5.8957153124868524</v>
      </c>
      <c r="M43" s="148">
        <v>5.2048682092091747</v>
      </c>
      <c r="N43" s="148">
        <v>4.617259535746447</v>
      </c>
      <c r="O43" s="11">
        <f t="shared" si="21"/>
        <v>-0.11717782604165017</v>
      </c>
      <c r="P43" s="11">
        <f t="shared" si="21"/>
        <v>-0.11289597542989638</v>
      </c>
      <c r="Q43" s="142">
        <f t="shared" si="13"/>
        <v>1.3073286834471358E-2</v>
      </c>
      <c r="R43" s="148">
        <v>4.8933027680252446</v>
      </c>
      <c r="S43" s="148">
        <v>5.055424401425336</v>
      </c>
      <c r="T43" s="148">
        <v>4.7369178340701126</v>
      </c>
      <c r="U43" s="11">
        <f t="shared" si="22"/>
        <v>3.313133094061893E-2</v>
      </c>
      <c r="V43" s="11">
        <f t="shared" si="22"/>
        <v>-6.3002933495637459E-2</v>
      </c>
      <c r="W43" s="142">
        <f t="shared" si="14"/>
        <v>1.3677942589095007E-2</v>
      </c>
      <c r="X43" s="150">
        <v>4.5570493301368966</v>
      </c>
      <c r="Y43" s="150">
        <v>5.0014719270254506</v>
      </c>
      <c r="Z43" s="84">
        <f t="shared" si="23"/>
        <v>9.7524201449713743E-2</v>
      </c>
      <c r="AA43" s="149">
        <f t="shared" si="16"/>
        <v>1.3863818288047247E-2</v>
      </c>
      <c r="AB43" s="148">
        <v>5.528293987057241</v>
      </c>
      <c r="AC43" s="148">
        <v>4.3055801926389057</v>
      </c>
      <c r="AD43" s="84">
        <f t="shared" si="19"/>
        <v>-0.22117380104620599</v>
      </c>
      <c r="AE43" s="142">
        <f t="shared" si="17"/>
        <v>1.2485818584547698E-2</v>
      </c>
    </row>
    <row r="44" spans="3:31">
      <c r="C44" s="151" t="s">
        <v>186</v>
      </c>
      <c r="D44" s="148">
        <v>3.9881757290930602</v>
      </c>
      <c r="E44" s="148">
        <v>3.4863015293011728</v>
      </c>
      <c r="F44" s="148">
        <v>3.0085318381686821</v>
      </c>
      <c r="G44" s="148">
        <v>3.9007696905942817</v>
      </c>
      <c r="H44" s="11">
        <f t="shared" si="20"/>
        <v>-0.12584054311619242</v>
      </c>
      <c r="I44" s="11">
        <f t="shared" si="20"/>
        <v>-0.13704198765281772</v>
      </c>
      <c r="J44" s="11">
        <f t="shared" si="20"/>
        <v>0.2965691906949246</v>
      </c>
      <c r="K44" s="142">
        <f t="shared" si="11"/>
        <v>1.0838918051450536E-2</v>
      </c>
      <c r="L44" s="148">
        <v>3.2790892983120656</v>
      </c>
      <c r="M44" s="148">
        <v>3.5876346839275639</v>
      </c>
      <c r="N44" s="148">
        <v>4.4241279389221049</v>
      </c>
      <c r="O44" s="11">
        <f t="shared" si="21"/>
        <v>9.4094840837156912E-2</v>
      </c>
      <c r="P44" s="11">
        <f t="shared" si="21"/>
        <v>0.23316009813986693</v>
      </c>
      <c r="Q44" s="142">
        <f t="shared" si="13"/>
        <v>1.2526454943706545E-2</v>
      </c>
      <c r="R44" s="148">
        <v>2.8824697346569481</v>
      </c>
      <c r="S44" s="148">
        <v>3.5234803511119366</v>
      </c>
      <c r="T44" s="148">
        <v>3.7036064958422323</v>
      </c>
      <c r="U44" s="11">
        <f t="shared" si="22"/>
        <v>0.22238242738436842</v>
      </c>
      <c r="V44" s="11">
        <f t="shared" si="22"/>
        <v>5.1121654381711457E-2</v>
      </c>
      <c r="W44" s="142">
        <f t="shared" si="14"/>
        <v>1.0694235956210928E-2</v>
      </c>
      <c r="X44" s="150">
        <v>2.9237258952868519</v>
      </c>
      <c r="Y44" s="150">
        <v>3.4952845232865477</v>
      </c>
      <c r="Z44" s="84">
        <f t="shared" si="23"/>
        <v>0.19548981281763389</v>
      </c>
      <c r="AA44" s="149">
        <f t="shared" si="16"/>
        <v>9.6887456738536954E-3</v>
      </c>
      <c r="AB44" s="148">
        <v>3.9351921387531759</v>
      </c>
      <c r="AC44" s="148">
        <v>3.5495806159181402</v>
      </c>
      <c r="AD44" s="84">
        <f t="shared" si="19"/>
        <v>-9.7990519709975965E-2</v>
      </c>
      <c r="AE44" s="142">
        <f t="shared" si="17"/>
        <v>1.0293483720812419E-2</v>
      </c>
    </row>
    <row r="45" spans="3:31">
      <c r="C45" s="48" t="s">
        <v>187</v>
      </c>
      <c r="D45" s="152">
        <v>6.7405440934034297</v>
      </c>
      <c r="E45" s="152">
        <v>2.4491558320173068</v>
      </c>
      <c r="F45" s="152">
        <v>2.6234282219511509</v>
      </c>
      <c r="G45" s="152">
        <v>3.364269180360612</v>
      </c>
      <c r="H45" s="153">
        <f t="shared" si="20"/>
        <v>-0.63665309534668713</v>
      </c>
      <c r="I45" s="153">
        <f t="shared" si="20"/>
        <v>7.1156105159017269E-2</v>
      </c>
      <c r="J45" s="153">
        <f t="shared" si="20"/>
        <v>0.28239421692981082</v>
      </c>
      <c r="K45" s="142">
        <f t="shared" si="11"/>
        <v>9.348164808826203E-3</v>
      </c>
      <c r="L45" s="148">
        <v>3.456449762794692</v>
      </c>
      <c r="M45" s="148">
        <v>3.2991981552763621</v>
      </c>
      <c r="N45" s="148">
        <v>3.6011475452464574</v>
      </c>
      <c r="O45" s="153">
        <f t="shared" si="21"/>
        <v>-4.5495123120546932E-2</v>
      </c>
      <c r="P45" s="153">
        <f t="shared" si="21"/>
        <v>9.15220534684138E-2</v>
      </c>
      <c r="Q45" s="142">
        <f t="shared" si="13"/>
        <v>1.0196272145366503E-2</v>
      </c>
      <c r="R45" s="148">
        <v>2.8123100189017904</v>
      </c>
      <c r="S45" s="148">
        <v>3.8331267625933241</v>
      </c>
      <c r="T45" s="148">
        <v>2.8829456398790296</v>
      </c>
      <c r="U45" s="153">
        <f t="shared" si="22"/>
        <v>0.36298158340671249</v>
      </c>
      <c r="V45" s="153">
        <f t="shared" si="22"/>
        <v>-0.24788669448318579</v>
      </c>
      <c r="W45" s="142">
        <f t="shared" si="14"/>
        <v>8.3245617363527785E-3</v>
      </c>
      <c r="X45" s="154">
        <v>2.6787529761286959</v>
      </c>
      <c r="Y45" s="154">
        <v>3.2123393870535448</v>
      </c>
      <c r="Z45" s="155">
        <f t="shared" si="23"/>
        <v>0.19919209261914927</v>
      </c>
      <c r="AA45" s="149">
        <f t="shared" si="16"/>
        <v>8.9044365721620885E-3</v>
      </c>
      <c r="AB45" s="152">
        <v>3.3878207452820006</v>
      </c>
      <c r="AC45" s="152">
        <v>2.7015152519719354</v>
      </c>
      <c r="AD45" s="84">
        <f t="shared" si="19"/>
        <v>-0.20258022631977757</v>
      </c>
      <c r="AE45" s="142">
        <f t="shared" si="17"/>
        <v>7.8341658569449669E-3</v>
      </c>
    </row>
    <row r="46" spans="3:31">
      <c r="C46" s="48" t="s">
        <v>183</v>
      </c>
      <c r="D46" s="148">
        <v>2.5543784751634799</v>
      </c>
      <c r="E46" s="148">
        <v>2.5070735435347227</v>
      </c>
      <c r="F46" s="148">
        <v>2.5695575631775442</v>
      </c>
      <c r="G46" s="148">
        <v>2.3988020487488657</v>
      </c>
      <c r="H46" s="11">
        <f t="shared" si="20"/>
        <v>-1.8519155281297883E-2</v>
      </c>
      <c r="I46" s="11">
        <f t="shared" si="20"/>
        <v>2.4923090032183737E-2</v>
      </c>
      <c r="J46" s="11">
        <f t="shared" si="20"/>
        <v>-6.6453274632042203E-2</v>
      </c>
      <c r="K46" s="142">
        <f t="shared" si="11"/>
        <v>6.6654585864769295E-3</v>
      </c>
      <c r="L46" s="152">
        <v>2.4629266767924087</v>
      </c>
      <c r="M46" s="152">
        <v>2.6775242554847791</v>
      </c>
      <c r="N46" s="152">
        <v>2.9914569034186602</v>
      </c>
      <c r="O46" s="11">
        <f t="shared" si="21"/>
        <v>8.7131127659817897E-2</v>
      </c>
      <c r="P46" s="11">
        <f t="shared" si="21"/>
        <v>0.11724735911945716</v>
      </c>
      <c r="Q46" s="142">
        <f t="shared" si="13"/>
        <v>8.4699969426841465E-3</v>
      </c>
      <c r="R46" s="152">
        <v>2.3741317918952727</v>
      </c>
      <c r="S46" s="152">
        <v>2.1611818707880768</v>
      </c>
      <c r="T46" s="152">
        <v>5.3218417186342108</v>
      </c>
      <c r="U46" s="11">
        <f t="shared" si="22"/>
        <v>-8.9695914032303037E-2</v>
      </c>
      <c r="V46" s="11">
        <f t="shared" si="22"/>
        <v>1.4624682404417899</v>
      </c>
      <c r="W46" s="142">
        <f t="shared" si="14"/>
        <v>1.5366921708495065E-2</v>
      </c>
      <c r="X46" s="150">
        <v>2.3158001322020207</v>
      </c>
      <c r="Y46" s="150">
        <v>2.4862400347313289</v>
      </c>
      <c r="Z46" s="84">
        <f t="shared" si="23"/>
        <v>7.3598710078335738E-2</v>
      </c>
      <c r="AA46" s="149">
        <f t="shared" si="16"/>
        <v>6.8917271884965277E-3</v>
      </c>
      <c r="AB46" s="148">
        <v>2.11981259950959</v>
      </c>
      <c r="AC46" s="148">
        <v>3.5963690067872669</v>
      </c>
      <c r="AD46" s="84">
        <f t="shared" si="19"/>
        <v>0.69655044394927756</v>
      </c>
      <c r="AE46" s="142">
        <f t="shared" si="17"/>
        <v>1.0429166099055797E-2</v>
      </c>
    </row>
    <row r="47" spans="3:31">
      <c r="C47" s="48" t="s">
        <v>188</v>
      </c>
      <c r="D47" s="148">
        <v>0</v>
      </c>
      <c r="E47" s="148">
        <v>2.6601298658886949</v>
      </c>
      <c r="F47" s="148">
        <v>1.7848302778095264</v>
      </c>
      <c r="G47" s="148">
        <v>1.7233087295605172</v>
      </c>
      <c r="H47" s="11" t="s">
        <v>90</v>
      </c>
      <c r="I47" s="11">
        <f>F47/E47-1</f>
        <v>-0.32904393101377738</v>
      </c>
      <c r="J47" s="11">
        <f>G47/F47-1</f>
        <v>-3.4469130770525158E-2</v>
      </c>
      <c r="K47" s="142">
        <f t="shared" si="11"/>
        <v>4.7884913949405887E-3</v>
      </c>
      <c r="L47" s="148">
        <v>2.4906549079919862</v>
      </c>
      <c r="M47" s="148">
        <v>1.0984727303165498</v>
      </c>
      <c r="N47" s="148">
        <v>1.7749948644111384</v>
      </c>
      <c r="O47" s="11">
        <f t="shared" si="21"/>
        <v>-0.55896229269186093</v>
      </c>
      <c r="P47" s="11">
        <f t="shared" si="21"/>
        <v>0.61587521967853798</v>
      </c>
      <c r="Q47" s="142">
        <f t="shared" si="13"/>
        <v>5.0257120728235136E-3</v>
      </c>
      <c r="R47" s="148">
        <v>1.187021081090341</v>
      </c>
      <c r="S47" s="148">
        <v>1.4587873180171267</v>
      </c>
      <c r="T47" s="148">
        <v>1.3529494661420758</v>
      </c>
      <c r="U47" s="11">
        <f t="shared" si="22"/>
        <v>0.22894811326952524</v>
      </c>
      <c r="V47" s="11">
        <f t="shared" si="22"/>
        <v>-7.2551941306229772E-2</v>
      </c>
      <c r="W47" s="142">
        <f t="shared" si="14"/>
        <v>3.9066679583794834E-3</v>
      </c>
      <c r="X47" s="150">
        <v>1.8818799645540754</v>
      </c>
      <c r="Y47" s="150">
        <v>1.4825765542175009</v>
      </c>
      <c r="Z47" s="84">
        <f t="shared" si="23"/>
        <v>-0.21218325177886266</v>
      </c>
      <c r="AA47" s="149">
        <f t="shared" si="16"/>
        <v>4.1096245756626574E-3</v>
      </c>
      <c r="AB47" s="148">
        <v>0.81796994994941374</v>
      </c>
      <c r="AC47" s="148">
        <v>1.3121111189972823</v>
      </c>
      <c r="AD47" s="84">
        <f>AC47/AB47-1</f>
        <v>0.60410675120574786</v>
      </c>
      <c r="AE47" s="142">
        <f t="shared" si="17"/>
        <v>3.8050113252046701E-3</v>
      </c>
    </row>
    <row r="48" spans="3:31">
      <c r="C48" s="75" t="s">
        <v>189</v>
      </c>
      <c r="D48" s="110">
        <v>388.14461438331301</v>
      </c>
      <c r="E48" s="110">
        <v>376.69051645709465</v>
      </c>
      <c r="F48" s="110">
        <v>357.95475030382158</v>
      </c>
      <c r="G48" s="110">
        <v>359.88552289794779</v>
      </c>
      <c r="H48" s="107">
        <f>E48/D48-1</f>
        <v>-2.9509872098616441E-2</v>
      </c>
      <c r="I48" s="107">
        <f>F48/E48-1</f>
        <v>-4.9737822787495278E-2</v>
      </c>
      <c r="J48" s="107">
        <f>G48/F48-1</f>
        <v>5.3939013031323313E-3</v>
      </c>
      <c r="K48" s="107">
        <f t="shared" si="11"/>
        <v>1</v>
      </c>
      <c r="L48" s="110">
        <v>368.6297500970349</v>
      </c>
      <c r="M48" s="110">
        <v>359.32228728728228</v>
      </c>
      <c r="N48" s="110">
        <v>353.18276070955295</v>
      </c>
      <c r="O48" s="107">
        <f>M48/L48-1</f>
        <v>-2.5248810784540887E-2</v>
      </c>
      <c r="P48" s="107">
        <f>N48/M48-1</f>
        <v>-1.7086406256845099E-2</v>
      </c>
      <c r="Q48" s="107">
        <f t="shared" si="13"/>
        <v>1</v>
      </c>
      <c r="R48" s="110">
        <v>353.32309931673603</v>
      </c>
      <c r="S48" s="110">
        <v>358.57791727140909</v>
      </c>
      <c r="T48" s="110">
        <v>346.31800822491448</v>
      </c>
      <c r="U48" s="107">
        <f>S48/R48-1</f>
        <v>1.487255705849666E-2</v>
      </c>
      <c r="V48" s="107">
        <f>T48/S48-1</f>
        <v>-3.4190362696582488E-2</v>
      </c>
      <c r="W48" s="107">
        <f>T48/$T$48</f>
        <v>1</v>
      </c>
      <c r="X48" s="110">
        <v>358.49496500043227</v>
      </c>
      <c r="Y48" s="110">
        <v>360.7571754844401</v>
      </c>
      <c r="Z48" s="157">
        <f>Y48/X48-1</f>
        <v>6.3102991809245168E-3</v>
      </c>
      <c r="AA48" s="149">
        <f t="shared" si="16"/>
        <v>1</v>
      </c>
      <c r="AB48" s="110">
        <v>361.16874285410671</v>
      </c>
      <c r="AC48" s="110">
        <v>344.83763827607117</v>
      </c>
      <c r="AD48" s="107">
        <f t="shared" ref="AD48" si="24">AC48/AB48-1</f>
        <v>-4.5217380798183937E-2</v>
      </c>
      <c r="AE48" s="107">
        <f t="shared" si="17"/>
        <v>1</v>
      </c>
    </row>
    <row r="49" spans="3:31">
      <c r="C49" s="384" t="s">
        <v>190</v>
      </c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</row>
  </sheetData>
  <mergeCells count="25">
    <mergeCell ref="C3:AE3"/>
    <mergeCell ref="D4:F4"/>
    <mergeCell ref="K4:K5"/>
    <mergeCell ref="L4:M4"/>
    <mergeCell ref="Q4:Q5"/>
    <mergeCell ref="R4:S4"/>
    <mergeCell ref="W4:W5"/>
    <mergeCell ref="X4:Y4"/>
    <mergeCell ref="AA4:AA5"/>
    <mergeCell ref="AB4:AC4"/>
    <mergeCell ref="AE4:AE5"/>
    <mergeCell ref="C49:AE49"/>
    <mergeCell ref="C23:AE23"/>
    <mergeCell ref="R26:R27"/>
    <mergeCell ref="C29:AE29"/>
    <mergeCell ref="D30:F30"/>
    <mergeCell ref="K30:K31"/>
    <mergeCell ref="L30:M30"/>
    <mergeCell ref="Q30:Q31"/>
    <mergeCell ref="R30:S30"/>
    <mergeCell ref="W30:W31"/>
    <mergeCell ref="X30:Y30"/>
    <mergeCell ref="AA30:AA31"/>
    <mergeCell ref="AB30:AC30"/>
    <mergeCell ref="AE30:AE31"/>
  </mergeCells>
  <hyperlinks>
    <hyperlink ref="R26:R27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L30"/>
  <sheetViews>
    <sheetView showGridLines="0" zoomScaleNormal="100" workbookViewId="0"/>
  </sheetViews>
  <sheetFormatPr baseColWidth="10" defaultRowHeight="12.75"/>
  <cols>
    <col min="3" max="3" width="34.42578125" customWidth="1"/>
    <col min="4" max="5" width="9.7109375" customWidth="1"/>
    <col min="6" max="6" width="9.85546875" customWidth="1"/>
    <col min="7" max="8" width="8.5703125" customWidth="1"/>
    <col min="9" max="9" width="11.28515625" customWidth="1"/>
    <col min="10" max="14" width="8.5703125" customWidth="1"/>
    <col min="15" max="26" width="8.42578125" customWidth="1"/>
    <col min="27" max="35" width="8.5703125" customWidth="1"/>
    <col min="243" max="243" width="34.85546875" bestFit="1" customWidth="1"/>
    <col min="244" max="244" width="10.42578125" customWidth="1"/>
    <col min="245" max="247" width="10.7109375" customWidth="1"/>
    <col min="248" max="255" width="8.7109375" customWidth="1"/>
    <col min="256" max="270" width="8.5703125" customWidth="1"/>
    <col min="271" max="282" width="8.42578125" customWidth="1"/>
    <col min="283" max="291" width="8.5703125" customWidth="1"/>
    <col min="499" max="499" width="34.85546875" bestFit="1" customWidth="1"/>
    <col min="500" max="500" width="10.42578125" customWidth="1"/>
    <col min="501" max="503" width="10.7109375" customWidth="1"/>
    <col min="504" max="511" width="8.7109375" customWidth="1"/>
    <col min="512" max="526" width="8.5703125" customWidth="1"/>
    <col min="527" max="538" width="8.42578125" customWidth="1"/>
    <col min="539" max="547" width="8.5703125" customWidth="1"/>
    <col min="755" max="755" width="34.85546875" bestFit="1" customWidth="1"/>
    <col min="756" max="756" width="10.42578125" customWidth="1"/>
    <col min="757" max="759" width="10.7109375" customWidth="1"/>
    <col min="760" max="767" width="8.7109375" customWidth="1"/>
    <col min="768" max="782" width="8.5703125" customWidth="1"/>
    <col min="783" max="794" width="8.42578125" customWidth="1"/>
    <col min="795" max="803" width="8.5703125" customWidth="1"/>
    <col min="1011" max="1011" width="34.85546875" bestFit="1" customWidth="1"/>
    <col min="1012" max="1012" width="10.42578125" customWidth="1"/>
    <col min="1013" max="1015" width="10.7109375" customWidth="1"/>
    <col min="1016" max="1023" width="8.7109375" customWidth="1"/>
    <col min="1024" max="1038" width="8.5703125" customWidth="1"/>
    <col min="1039" max="1050" width="8.42578125" customWidth="1"/>
    <col min="1051" max="1059" width="8.5703125" customWidth="1"/>
    <col min="1267" max="1267" width="34.85546875" bestFit="1" customWidth="1"/>
    <col min="1268" max="1268" width="10.42578125" customWidth="1"/>
    <col min="1269" max="1271" width="10.7109375" customWidth="1"/>
    <col min="1272" max="1279" width="8.7109375" customWidth="1"/>
    <col min="1280" max="1294" width="8.5703125" customWidth="1"/>
    <col min="1295" max="1306" width="8.42578125" customWidth="1"/>
    <col min="1307" max="1315" width="8.5703125" customWidth="1"/>
    <col min="1523" max="1523" width="34.85546875" bestFit="1" customWidth="1"/>
    <col min="1524" max="1524" width="10.42578125" customWidth="1"/>
    <col min="1525" max="1527" width="10.7109375" customWidth="1"/>
    <col min="1528" max="1535" width="8.7109375" customWidth="1"/>
    <col min="1536" max="1550" width="8.5703125" customWidth="1"/>
    <col min="1551" max="1562" width="8.42578125" customWidth="1"/>
    <col min="1563" max="1571" width="8.5703125" customWidth="1"/>
    <col min="1779" max="1779" width="34.85546875" bestFit="1" customWidth="1"/>
    <col min="1780" max="1780" width="10.42578125" customWidth="1"/>
    <col min="1781" max="1783" width="10.7109375" customWidth="1"/>
    <col min="1784" max="1791" width="8.7109375" customWidth="1"/>
    <col min="1792" max="1806" width="8.5703125" customWidth="1"/>
    <col min="1807" max="1818" width="8.42578125" customWidth="1"/>
    <col min="1819" max="1827" width="8.5703125" customWidth="1"/>
    <col min="2035" max="2035" width="34.85546875" bestFit="1" customWidth="1"/>
    <col min="2036" max="2036" width="10.42578125" customWidth="1"/>
    <col min="2037" max="2039" width="10.7109375" customWidth="1"/>
    <col min="2040" max="2047" width="8.7109375" customWidth="1"/>
    <col min="2048" max="2062" width="8.5703125" customWidth="1"/>
    <col min="2063" max="2074" width="8.42578125" customWidth="1"/>
    <col min="2075" max="2083" width="8.5703125" customWidth="1"/>
    <col min="2291" max="2291" width="34.85546875" bestFit="1" customWidth="1"/>
    <col min="2292" max="2292" width="10.42578125" customWidth="1"/>
    <col min="2293" max="2295" width="10.7109375" customWidth="1"/>
    <col min="2296" max="2303" width="8.7109375" customWidth="1"/>
    <col min="2304" max="2318" width="8.5703125" customWidth="1"/>
    <col min="2319" max="2330" width="8.42578125" customWidth="1"/>
    <col min="2331" max="2339" width="8.5703125" customWidth="1"/>
    <col min="2547" max="2547" width="34.85546875" bestFit="1" customWidth="1"/>
    <col min="2548" max="2548" width="10.42578125" customWidth="1"/>
    <col min="2549" max="2551" width="10.7109375" customWidth="1"/>
    <col min="2552" max="2559" width="8.7109375" customWidth="1"/>
    <col min="2560" max="2574" width="8.5703125" customWidth="1"/>
    <col min="2575" max="2586" width="8.42578125" customWidth="1"/>
    <col min="2587" max="2595" width="8.5703125" customWidth="1"/>
    <col min="2803" max="2803" width="34.85546875" bestFit="1" customWidth="1"/>
    <col min="2804" max="2804" width="10.42578125" customWidth="1"/>
    <col min="2805" max="2807" width="10.7109375" customWidth="1"/>
    <col min="2808" max="2815" width="8.7109375" customWidth="1"/>
    <col min="2816" max="2830" width="8.5703125" customWidth="1"/>
    <col min="2831" max="2842" width="8.42578125" customWidth="1"/>
    <col min="2843" max="2851" width="8.5703125" customWidth="1"/>
    <col min="3059" max="3059" width="34.85546875" bestFit="1" customWidth="1"/>
    <col min="3060" max="3060" width="10.42578125" customWidth="1"/>
    <col min="3061" max="3063" width="10.7109375" customWidth="1"/>
    <col min="3064" max="3071" width="8.7109375" customWidth="1"/>
    <col min="3072" max="3086" width="8.5703125" customWidth="1"/>
    <col min="3087" max="3098" width="8.42578125" customWidth="1"/>
    <col min="3099" max="3107" width="8.5703125" customWidth="1"/>
    <col min="3315" max="3315" width="34.85546875" bestFit="1" customWidth="1"/>
    <col min="3316" max="3316" width="10.42578125" customWidth="1"/>
    <col min="3317" max="3319" width="10.7109375" customWidth="1"/>
    <col min="3320" max="3327" width="8.7109375" customWidth="1"/>
    <col min="3328" max="3342" width="8.5703125" customWidth="1"/>
    <col min="3343" max="3354" width="8.42578125" customWidth="1"/>
    <col min="3355" max="3363" width="8.5703125" customWidth="1"/>
    <col min="3571" max="3571" width="34.85546875" bestFit="1" customWidth="1"/>
    <col min="3572" max="3572" width="10.42578125" customWidth="1"/>
    <col min="3573" max="3575" width="10.7109375" customWidth="1"/>
    <col min="3576" max="3583" width="8.7109375" customWidth="1"/>
    <col min="3584" max="3598" width="8.5703125" customWidth="1"/>
    <col min="3599" max="3610" width="8.42578125" customWidth="1"/>
    <col min="3611" max="3619" width="8.5703125" customWidth="1"/>
    <col min="3827" max="3827" width="34.85546875" bestFit="1" customWidth="1"/>
    <col min="3828" max="3828" width="10.42578125" customWidth="1"/>
    <col min="3829" max="3831" width="10.7109375" customWidth="1"/>
    <col min="3832" max="3839" width="8.7109375" customWidth="1"/>
    <col min="3840" max="3854" width="8.5703125" customWidth="1"/>
    <col min="3855" max="3866" width="8.42578125" customWidth="1"/>
    <col min="3867" max="3875" width="8.5703125" customWidth="1"/>
    <col min="4083" max="4083" width="34.85546875" bestFit="1" customWidth="1"/>
    <col min="4084" max="4084" width="10.42578125" customWidth="1"/>
    <col min="4085" max="4087" width="10.7109375" customWidth="1"/>
    <col min="4088" max="4095" width="8.7109375" customWidth="1"/>
    <col min="4096" max="4110" width="8.5703125" customWidth="1"/>
    <col min="4111" max="4122" width="8.42578125" customWidth="1"/>
    <col min="4123" max="4131" width="8.5703125" customWidth="1"/>
    <col min="4339" max="4339" width="34.85546875" bestFit="1" customWidth="1"/>
    <col min="4340" max="4340" width="10.42578125" customWidth="1"/>
    <col min="4341" max="4343" width="10.7109375" customWidth="1"/>
    <col min="4344" max="4351" width="8.7109375" customWidth="1"/>
    <col min="4352" max="4366" width="8.5703125" customWidth="1"/>
    <col min="4367" max="4378" width="8.42578125" customWidth="1"/>
    <col min="4379" max="4387" width="8.5703125" customWidth="1"/>
    <col min="4595" max="4595" width="34.85546875" bestFit="1" customWidth="1"/>
    <col min="4596" max="4596" width="10.42578125" customWidth="1"/>
    <col min="4597" max="4599" width="10.7109375" customWidth="1"/>
    <col min="4600" max="4607" width="8.7109375" customWidth="1"/>
    <col min="4608" max="4622" width="8.5703125" customWidth="1"/>
    <col min="4623" max="4634" width="8.42578125" customWidth="1"/>
    <col min="4635" max="4643" width="8.5703125" customWidth="1"/>
    <col min="4851" max="4851" width="34.85546875" bestFit="1" customWidth="1"/>
    <col min="4852" max="4852" width="10.42578125" customWidth="1"/>
    <col min="4853" max="4855" width="10.7109375" customWidth="1"/>
    <col min="4856" max="4863" width="8.7109375" customWidth="1"/>
    <col min="4864" max="4878" width="8.5703125" customWidth="1"/>
    <col min="4879" max="4890" width="8.42578125" customWidth="1"/>
    <col min="4891" max="4899" width="8.5703125" customWidth="1"/>
    <col min="5107" max="5107" width="34.85546875" bestFit="1" customWidth="1"/>
    <col min="5108" max="5108" width="10.42578125" customWidth="1"/>
    <col min="5109" max="5111" width="10.7109375" customWidth="1"/>
    <col min="5112" max="5119" width="8.7109375" customWidth="1"/>
    <col min="5120" max="5134" width="8.5703125" customWidth="1"/>
    <col min="5135" max="5146" width="8.42578125" customWidth="1"/>
    <col min="5147" max="5155" width="8.5703125" customWidth="1"/>
    <col min="5363" max="5363" width="34.85546875" bestFit="1" customWidth="1"/>
    <col min="5364" max="5364" width="10.42578125" customWidth="1"/>
    <col min="5365" max="5367" width="10.7109375" customWidth="1"/>
    <col min="5368" max="5375" width="8.7109375" customWidth="1"/>
    <col min="5376" max="5390" width="8.5703125" customWidth="1"/>
    <col min="5391" max="5402" width="8.42578125" customWidth="1"/>
    <col min="5403" max="5411" width="8.5703125" customWidth="1"/>
    <col min="5619" max="5619" width="34.85546875" bestFit="1" customWidth="1"/>
    <col min="5620" max="5620" width="10.42578125" customWidth="1"/>
    <col min="5621" max="5623" width="10.7109375" customWidth="1"/>
    <col min="5624" max="5631" width="8.7109375" customWidth="1"/>
    <col min="5632" max="5646" width="8.5703125" customWidth="1"/>
    <col min="5647" max="5658" width="8.42578125" customWidth="1"/>
    <col min="5659" max="5667" width="8.5703125" customWidth="1"/>
    <col min="5875" max="5875" width="34.85546875" bestFit="1" customWidth="1"/>
    <col min="5876" max="5876" width="10.42578125" customWidth="1"/>
    <col min="5877" max="5879" width="10.7109375" customWidth="1"/>
    <col min="5880" max="5887" width="8.7109375" customWidth="1"/>
    <col min="5888" max="5902" width="8.5703125" customWidth="1"/>
    <col min="5903" max="5914" width="8.42578125" customWidth="1"/>
    <col min="5915" max="5923" width="8.5703125" customWidth="1"/>
    <col min="6131" max="6131" width="34.85546875" bestFit="1" customWidth="1"/>
    <col min="6132" max="6132" width="10.42578125" customWidth="1"/>
    <col min="6133" max="6135" width="10.7109375" customWidth="1"/>
    <col min="6136" max="6143" width="8.7109375" customWidth="1"/>
    <col min="6144" max="6158" width="8.5703125" customWidth="1"/>
    <col min="6159" max="6170" width="8.42578125" customWidth="1"/>
    <col min="6171" max="6179" width="8.5703125" customWidth="1"/>
    <col min="6387" max="6387" width="34.85546875" bestFit="1" customWidth="1"/>
    <col min="6388" max="6388" width="10.42578125" customWidth="1"/>
    <col min="6389" max="6391" width="10.7109375" customWidth="1"/>
    <col min="6392" max="6399" width="8.7109375" customWidth="1"/>
    <col min="6400" max="6414" width="8.5703125" customWidth="1"/>
    <col min="6415" max="6426" width="8.42578125" customWidth="1"/>
    <col min="6427" max="6435" width="8.5703125" customWidth="1"/>
    <col min="6643" max="6643" width="34.85546875" bestFit="1" customWidth="1"/>
    <col min="6644" max="6644" width="10.42578125" customWidth="1"/>
    <col min="6645" max="6647" width="10.7109375" customWidth="1"/>
    <col min="6648" max="6655" width="8.7109375" customWidth="1"/>
    <col min="6656" max="6670" width="8.5703125" customWidth="1"/>
    <col min="6671" max="6682" width="8.42578125" customWidth="1"/>
    <col min="6683" max="6691" width="8.5703125" customWidth="1"/>
    <col min="6899" max="6899" width="34.85546875" bestFit="1" customWidth="1"/>
    <col min="6900" max="6900" width="10.42578125" customWidth="1"/>
    <col min="6901" max="6903" width="10.7109375" customWidth="1"/>
    <col min="6904" max="6911" width="8.7109375" customWidth="1"/>
    <col min="6912" max="6926" width="8.5703125" customWidth="1"/>
    <col min="6927" max="6938" width="8.42578125" customWidth="1"/>
    <col min="6939" max="6947" width="8.5703125" customWidth="1"/>
    <col min="7155" max="7155" width="34.85546875" bestFit="1" customWidth="1"/>
    <col min="7156" max="7156" width="10.42578125" customWidth="1"/>
    <col min="7157" max="7159" width="10.7109375" customWidth="1"/>
    <col min="7160" max="7167" width="8.7109375" customWidth="1"/>
    <col min="7168" max="7182" width="8.5703125" customWidth="1"/>
    <col min="7183" max="7194" width="8.42578125" customWidth="1"/>
    <col min="7195" max="7203" width="8.5703125" customWidth="1"/>
    <col min="7411" max="7411" width="34.85546875" bestFit="1" customWidth="1"/>
    <col min="7412" max="7412" width="10.42578125" customWidth="1"/>
    <col min="7413" max="7415" width="10.7109375" customWidth="1"/>
    <col min="7416" max="7423" width="8.7109375" customWidth="1"/>
    <col min="7424" max="7438" width="8.5703125" customWidth="1"/>
    <col min="7439" max="7450" width="8.42578125" customWidth="1"/>
    <col min="7451" max="7459" width="8.5703125" customWidth="1"/>
    <col min="7667" max="7667" width="34.85546875" bestFit="1" customWidth="1"/>
    <col min="7668" max="7668" width="10.42578125" customWidth="1"/>
    <col min="7669" max="7671" width="10.7109375" customWidth="1"/>
    <col min="7672" max="7679" width="8.7109375" customWidth="1"/>
    <col min="7680" max="7694" width="8.5703125" customWidth="1"/>
    <col min="7695" max="7706" width="8.42578125" customWidth="1"/>
    <col min="7707" max="7715" width="8.5703125" customWidth="1"/>
    <col min="7923" max="7923" width="34.85546875" bestFit="1" customWidth="1"/>
    <col min="7924" max="7924" width="10.42578125" customWidth="1"/>
    <col min="7925" max="7927" width="10.7109375" customWidth="1"/>
    <col min="7928" max="7935" width="8.7109375" customWidth="1"/>
    <col min="7936" max="7950" width="8.5703125" customWidth="1"/>
    <col min="7951" max="7962" width="8.42578125" customWidth="1"/>
    <col min="7963" max="7971" width="8.5703125" customWidth="1"/>
    <col min="8179" max="8179" width="34.85546875" bestFit="1" customWidth="1"/>
    <col min="8180" max="8180" width="10.42578125" customWidth="1"/>
    <col min="8181" max="8183" width="10.7109375" customWidth="1"/>
    <col min="8184" max="8191" width="8.7109375" customWidth="1"/>
    <col min="8192" max="8206" width="8.5703125" customWidth="1"/>
    <col min="8207" max="8218" width="8.42578125" customWidth="1"/>
    <col min="8219" max="8227" width="8.5703125" customWidth="1"/>
    <col min="8435" max="8435" width="34.85546875" bestFit="1" customWidth="1"/>
    <col min="8436" max="8436" width="10.42578125" customWidth="1"/>
    <col min="8437" max="8439" width="10.7109375" customWidth="1"/>
    <col min="8440" max="8447" width="8.7109375" customWidth="1"/>
    <col min="8448" max="8462" width="8.5703125" customWidth="1"/>
    <col min="8463" max="8474" width="8.42578125" customWidth="1"/>
    <col min="8475" max="8483" width="8.5703125" customWidth="1"/>
    <col min="8691" max="8691" width="34.85546875" bestFit="1" customWidth="1"/>
    <col min="8692" max="8692" width="10.42578125" customWidth="1"/>
    <col min="8693" max="8695" width="10.7109375" customWidth="1"/>
    <col min="8696" max="8703" width="8.7109375" customWidth="1"/>
    <col min="8704" max="8718" width="8.5703125" customWidth="1"/>
    <col min="8719" max="8730" width="8.42578125" customWidth="1"/>
    <col min="8731" max="8739" width="8.5703125" customWidth="1"/>
    <col min="8947" max="8947" width="34.85546875" bestFit="1" customWidth="1"/>
    <col min="8948" max="8948" width="10.42578125" customWidth="1"/>
    <col min="8949" max="8951" width="10.7109375" customWidth="1"/>
    <col min="8952" max="8959" width="8.7109375" customWidth="1"/>
    <col min="8960" max="8974" width="8.5703125" customWidth="1"/>
    <col min="8975" max="8986" width="8.42578125" customWidth="1"/>
    <col min="8987" max="8995" width="8.5703125" customWidth="1"/>
    <col min="9203" max="9203" width="34.85546875" bestFit="1" customWidth="1"/>
    <col min="9204" max="9204" width="10.42578125" customWidth="1"/>
    <col min="9205" max="9207" width="10.7109375" customWidth="1"/>
    <col min="9208" max="9215" width="8.7109375" customWidth="1"/>
    <col min="9216" max="9230" width="8.5703125" customWidth="1"/>
    <col min="9231" max="9242" width="8.42578125" customWidth="1"/>
    <col min="9243" max="9251" width="8.5703125" customWidth="1"/>
    <col min="9459" max="9459" width="34.85546875" bestFit="1" customWidth="1"/>
    <col min="9460" max="9460" width="10.42578125" customWidth="1"/>
    <col min="9461" max="9463" width="10.7109375" customWidth="1"/>
    <col min="9464" max="9471" width="8.7109375" customWidth="1"/>
    <col min="9472" max="9486" width="8.5703125" customWidth="1"/>
    <col min="9487" max="9498" width="8.42578125" customWidth="1"/>
    <col min="9499" max="9507" width="8.5703125" customWidth="1"/>
    <col min="9715" max="9715" width="34.85546875" bestFit="1" customWidth="1"/>
    <col min="9716" max="9716" width="10.42578125" customWidth="1"/>
    <col min="9717" max="9719" width="10.7109375" customWidth="1"/>
    <col min="9720" max="9727" width="8.7109375" customWidth="1"/>
    <col min="9728" max="9742" width="8.5703125" customWidth="1"/>
    <col min="9743" max="9754" width="8.42578125" customWidth="1"/>
    <col min="9755" max="9763" width="8.5703125" customWidth="1"/>
    <col min="9971" max="9971" width="34.85546875" bestFit="1" customWidth="1"/>
    <col min="9972" max="9972" width="10.42578125" customWidth="1"/>
    <col min="9973" max="9975" width="10.7109375" customWidth="1"/>
    <col min="9976" max="9983" width="8.7109375" customWidth="1"/>
    <col min="9984" max="9998" width="8.5703125" customWidth="1"/>
    <col min="9999" max="10010" width="8.42578125" customWidth="1"/>
    <col min="10011" max="10019" width="8.5703125" customWidth="1"/>
    <col min="10227" max="10227" width="34.85546875" bestFit="1" customWidth="1"/>
    <col min="10228" max="10228" width="10.42578125" customWidth="1"/>
    <col min="10229" max="10231" width="10.7109375" customWidth="1"/>
    <col min="10232" max="10239" width="8.7109375" customWidth="1"/>
    <col min="10240" max="10254" width="8.5703125" customWidth="1"/>
    <col min="10255" max="10266" width="8.42578125" customWidth="1"/>
    <col min="10267" max="10275" width="8.5703125" customWidth="1"/>
    <col min="10483" max="10483" width="34.85546875" bestFit="1" customWidth="1"/>
    <col min="10484" max="10484" width="10.42578125" customWidth="1"/>
    <col min="10485" max="10487" width="10.7109375" customWidth="1"/>
    <col min="10488" max="10495" width="8.7109375" customWidth="1"/>
    <col min="10496" max="10510" width="8.5703125" customWidth="1"/>
    <col min="10511" max="10522" width="8.42578125" customWidth="1"/>
    <col min="10523" max="10531" width="8.5703125" customWidth="1"/>
    <col min="10739" max="10739" width="34.85546875" bestFit="1" customWidth="1"/>
    <col min="10740" max="10740" width="10.42578125" customWidth="1"/>
    <col min="10741" max="10743" width="10.7109375" customWidth="1"/>
    <col min="10744" max="10751" width="8.7109375" customWidth="1"/>
    <col min="10752" max="10766" width="8.5703125" customWidth="1"/>
    <col min="10767" max="10778" width="8.42578125" customWidth="1"/>
    <col min="10779" max="10787" width="8.5703125" customWidth="1"/>
    <col min="10995" max="10995" width="34.85546875" bestFit="1" customWidth="1"/>
    <col min="10996" max="10996" width="10.42578125" customWidth="1"/>
    <col min="10997" max="10999" width="10.7109375" customWidth="1"/>
    <col min="11000" max="11007" width="8.7109375" customWidth="1"/>
    <col min="11008" max="11022" width="8.5703125" customWidth="1"/>
    <col min="11023" max="11034" width="8.42578125" customWidth="1"/>
    <col min="11035" max="11043" width="8.5703125" customWidth="1"/>
    <col min="11251" max="11251" width="34.85546875" bestFit="1" customWidth="1"/>
    <col min="11252" max="11252" width="10.42578125" customWidth="1"/>
    <col min="11253" max="11255" width="10.7109375" customWidth="1"/>
    <col min="11256" max="11263" width="8.7109375" customWidth="1"/>
    <col min="11264" max="11278" width="8.5703125" customWidth="1"/>
    <col min="11279" max="11290" width="8.42578125" customWidth="1"/>
    <col min="11291" max="11299" width="8.5703125" customWidth="1"/>
    <col min="11507" max="11507" width="34.85546875" bestFit="1" customWidth="1"/>
    <col min="11508" max="11508" width="10.42578125" customWidth="1"/>
    <col min="11509" max="11511" width="10.7109375" customWidth="1"/>
    <col min="11512" max="11519" width="8.7109375" customWidth="1"/>
    <col min="11520" max="11534" width="8.5703125" customWidth="1"/>
    <col min="11535" max="11546" width="8.42578125" customWidth="1"/>
    <col min="11547" max="11555" width="8.5703125" customWidth="1"/>
    <col min="11763" max="11763" width="34.85546875" bestFit="1" customWidth="1"/>
    <col min="11764" max="11764" width="10.42578125" customWidth="1"/>
    <col min="11765" max="11767" width="10.7109375" customWidth="1"/>
    <col min="11768" max="11775" width="8.7109375" customWidth="1"/>
    <col min="11776" max="11790" width="8.5703125" customWidth="1"/>
    <col min="11791" max="11802" width="8.42578125" customWidth="1"/>
    <col min="11803" max="11811" width="8.5703125" customWidth="1"/>
    <col min="12019" max="12019" width="34.85546875" bestFit="1" customWidth="1"/>
    <col min="12020" max="12020" width="10.42578125" customWidth="1"/>
    <col min="12021" max="12023" width="10.7109375" customWidth="1"/>
    <col min="12024" max="12031" width="8.7109375" customWidth="1"/>
    <col min="12032" max="12046" width="8.5703125" customWidth="1"/>
    <col min="12047" max="12058" width="8.42578125" customWidth="1"/>
    <col min="12059" max="12067" width="8.5703125" customWidth="1"/>
    <col min="12275" max="12275" width="34.85546875" bestFit="1" customWidth="1"/>
    <col min="12276" max="12276" width="10.42578125" customWidth="1"/>
    <col min="12277" max="12279" width="10.7109375" customWidth="1"/>
    <col min="12280" max="12287" width="8.7109375" customWidth="1"/>
    <col min="12288" max="12302" width="8.5703125" customWidth="1"/>
    <col min="12303" max="12314" width="8.42578125" customWidth="1"/>
    <col min="12315" max="12323" width="8.5703125" customWidth="1"/>
    <col min="12531" max="12531" width="34.85546875" bestFit="1" customWidth="1"/>
    <col min="12532" max="12532" width="10.42578125" customWidth="1"/>
    <col min="12533" max="12535" width="10.7109375" customWidth="1"/>
    <col min="12536" max="12543" width="8.7109375" customWidth="1"/>
    <col min="12544" max="12558" width="8.5703125" customWidth="1"/>
    <col min="12559" max="12570" width="8.42578125" customWidth="1"/>
    <col min="12571" max="12579" width="8.5703125" customWidth="1"/>
    <col min="12787" max="12787" width="34.85546875" bestFit="1" customWidth="1"/>
    <col min="12788" max="12788" width="10.42578125" customWidth="1"/>
    <col min="12789" max="12791" width="10.7109375" customWidth="1"/>
    <col min="12792" max="12799" width="8.7109375" customWidth="1"/>
    <col min="12800" max="12814" width="8.5703125" customWidth="1"/>
    <col min="12815" max="12826" width="8.42578125" customWidth="1"/>
    <col min="12827" max="12835" width="8.5703125" customWidth="1"/>
    <col min="13043" max="13043" width="34.85546875" bestFit="1" customWidth="1"/>
    <col min="13044" max="13044" width="10.42578125" customWidth="1"/>
    <col min="13045" max="13047" width="10.7109375" customWidth="1"/>
    <col min="13048" max="13055" width="8.7109375" customWidth="1"/>
    <col min="13056" max="13070" width="8.5703125" customWidth="1"/>
    <col min="13071" max="13082" width="8.42578125" customWidth="1"/>
    <col min="13083" max="13091" width="8.5703125" customWidth="1"/>
    <col min="13299" max="13299" width="34.85546875" bestFit="1" customWidth="1"/>
    <col min="13300" max="13300" width="10.42578125" customWidth="1"/>
    <col min="13301" max="13303" width="10.7109375" customWidth="1"/>
    <col min="13304" max="13311" width="8.7109375" customWidth="1"/>
    <col min="13312" max="13326" width="8.5703125" customWidth="1"/>
    <col min="13327" max="13338" width="8.42578125" customWidth="1"/>
    <col min="13339" max="13347" width="8.5703125" customWidth="1"/>
    <col min="13555" max="13555" width="34.85546875" bestFit="1" customWidth="1"/>
    <col min="13556" max="13556" width="10.42578125" customWidth="1"/>
    <col min="13557" max="13559" width="10.7109375" customWidth="1"/>
    <col min="13560" max="13567" width="8.7109375" customWidth="1"/>
    <col min="13568" max="13582" width="8.5703125" customWidth="1"/>
    <col min="13583" max="13594" width="8.42578125" customWidth="1"/>
    <col min="13595" max="13603" width="8.5703125" customWidth="1"/>
    <col min="13811" max="13811" width="34.85546875" bestFit="1" customWidth="1"/>
    <col min="13812" max="13812" width="10.42578125" customWidth="1"/>
    <col min="13813" max="13815" width="10.7109375" customWidth="1"/>
    <col min="13816" max="13823" width="8.7109375" customWidth="1"/>
    <col min="13824" max="13838" width="8.5703125" customWidth="1"/>
    <col min="13839" max="13850" width="8.42578125" customWidth="1"/>
    <col min="13851" max="13859" width="8.5703125" customWidth="1"/>
    <col min="14067" max="14067" width="34.85546875" bestFit="1" customWidth="1"/>
    <col min="14068" max="14068" width="10.42578125" customWidth="1"/>
    <col min="14069" max="14071" width="10.7109375" customWidth="1"/>
    <col min="14072" max="14079" width="8.7109375" customWidth="1"/>
    <col min="14080" max="14094" width="8.5703125" customWidth="1"/>
    <col min="14095" max="14106" width="8.42578125" customWidth="1"/>
    <col min="14107" max="14115" width="8.5703125" customWidth="1"/>
    <col min="14323" max="14323" width="34.85546875" bestFit="1" customWidth="1"/>
    <col min="14324" max="14324" width="10.42578125" customWidth="1"/>
    <col min="14325" max="14327" width="10.7109375" customWidth="1"/>
    <col min="14328" max="14335" width="8.7109375" customWidth="1"/>
    <col min="14336" max="14350" width="8.5703125" customWidth="1"/>
    <col min="14351" max="14362" width="8.42578125" customWidth="1"/>
    <col min="14363" max="14371" width="8.5703125" customWidth="1"/>
    <col min="14579" max="14579" width="34.85546875" bestFit="1" customWidth="1"/>
    <col min="14580" max="14580" width="10.42578125" customWidth="1"/>
    <col min="14581" max="14583" width="10.7109375" customWidth="1"/>
    <col min="14584" max="14591" width="8.7109375" customWidth="1"/>
    <col min="14592" max="14606" width="8.5703125" customWidth="1"/>
    <col min="14607" max="14618" width="8.42578125" customWidth="1"/>
    <col min="14619" max="14627" width="8.5703125" customWidth="1"/>
    <col min="14835" max="14835" width="34.85546875" bestFit="1" customWidth="1"/>
    <col min="14836" max="14836" width="10.42578125" customWidth="1"/>
    <col min="14837" max="14839" width="10.7109375" customWidth="1"/>
    <col min="14840" max="14847" width="8.7109375" customWidth="1"/>
    <col min="14848" max="14862" width="8.5703125" customWidth="1"/>
    <col min="14863" max="14874" width="8.42578125" customWidth="1"/>
    <col min="14875" max="14883" width="8.5703125" customWidth="1"/>
    <col min="15091" max="15091" width="34.85546875" bestFit="1" customWidth="1"/>
    <col min="15092" max="15092" width="10.42578125" customWidth="1"/>
    <col min="15093" max="15095" width="10.7109375" customWidth="1"/>
    <col min="15096" max="15103" width="8.7109375" customWidth="1"/>
    <col min="15104" max="15118" width="8.5703125" customWidth="1"/>
    <col min="15119" max="15130" width="8.42578125" customWidth="1"/>
    <col min="15131" max="15139" width="8.5703125" customWidth="1"/>
    <col min="15347" max="15347" width="34.85546875" bestFit="1" customWidth="1"/>
    <col min="15348" max="15348" width="10.42578125" customWidth="1"/>
    <col min="15349" max="15351" width="10.7109375" customWidth="1"/>
    <col min="15352" max="15359" width="8.7109375" customWidth="1"/>
    <col min="15360" max="15374" width="8.5703125" customWidth="1"/>
    <col min="15375" max="15386" width="8.42578125" customWidth="1"/>
    <col min="15387" max="15395" width="8.5703125" customWidth="1"/>
    <col min="15603" max="15603" width="34.85546875" bestFit="1" customWidth="1"/>
    <col min="15604" max="15604" width="10.42578125" customWidth="1"/>
    <col min="15605" max="15607" width="10.7109375" customWidth="1"/>
    <col min="15608" max="15615" width="8.7109375" customWidth="1"/>
    <col min="15616" max="15630" width="8.5703125" customWidth="1"/>
    <col min="15631" max="15642" width="8.42578125" customWidth="1"/>
    <col min="15643" max="15651" width="8.5703125" customWidth="1"/>
    <col min="15859" max="15859" width="34.85546875" bestFit="1" customWidth="1"/>
    <col min="15860" max="15860" width="10.42578125" customWidth="1"/>
    <col min="15861" max="15863" width="10.7109375" customWidth="1"/>
    <col min="15864" max="15871" width="8.7109375" customWidth="1"/>
    <col min="15872" max="15886" width="8.5703125" customWidth="1"/>
    <col min="15887" max="15898" width="8.42578125" customWidth="1"/>
    <col min="15899" max="15907" width="8.5703125" customWidth="1"/>
    <col min="16115" max="16115" width="34.85546875" bestFit="1" customWidth="1"/>
    <col min="16116" max="16116" width="10.42578125" customWidth="1"/>
    <col min="16117" max="16119" width="10.7109375" customWidth="1"/>
    <col min="16120" max="16127" width="8.7109375" customWidth="1"/>
    <col min="16128" max="16142" width="8.5703125" customWidth="1"/>
    <col min="16143" max="16154" width="8.42578125" customWidth="1"/>
    <col min="16155" max="16163" width="8.5703125" customWidth="1"/>
  </cols>
  <sheetData>
    <row r="2" spans="3:12" ht="29.25" customHeight="1"/>
    <row r="3" spans="3:12" ht="33" customHeight="1">
      <c r="C3" s="397" t="s">
        <v>194</v>
      </c>
      <c r="D3" s="397"/>
      <c r="E3" s="397"/>
      <c r="F3" s="397"/>
      <c r="G3" s="397"/>
      <c r="H3" s="397"/>
      <c r="I3" s="397"/>
      <c r="J3" s="397"/>
      <c r="K3" s="397"/>
      <c r="L3" s="397"/>
    </row>
    <row r="4" spans="3:12" ht="16.5" customHeight="1">
      <c r="C4" s="137"/>
      <c r="D4" s="398" t="s">
        <v>166</v>
      </c>
      <c r="E4" s="398"/>
      <c r="F4" s="398"/>
      <c r="G4" s="398"/>
      <c r="H4" s="398"/>
      <c r="I4" s="398"/>
      <c r="J4" s="398"/>
      <c r="K4" s="398"/>
      <c r="L4" s="398"/>
    </row>
    <row r="5" spans="3:12" ht="38.25" customHeight="1">
      <c r="C5" s="137"/>
      <c r="D5" s="7" t="s">
        <v>51</v>
      </c>
      <c r="E5" s="7" t="s">
        <v>52</v>
      </c>
      <c r="F5" s="7" t="s">
        <v>110</v>
      </c>
      <c r="G5" s="7" t="s">
        <v>150</v>
      </c>
      <c r="H5" s="7" t="s">
        <v>111</v>
      </c>
      <c r="I5" s="7" t="s">
        <v>195</v>
      </c>
      <c r="J5" s="7" t="s">
        <v>196</v>
      </c>
      <c r="K5" s="7" t="s">
        <v>197</v>
      </c>
      <c r="L5" s="7" t="s">
        <v>172</v>
      </c>
    </row>
    <row r="6" spans="3:12" ht="15" customHeight="1">
      <c r="C6" s="48" t="s">
        <v>173</v>
      </c>
      <c r="D6" s="148">
        <v>14.213878489164943</v>
      </c>
      <c r="E6" s="148">
        <v>15.143506784454045</v>
      </c>
      <c r="F6" s="142">
        <f>IFERROR(E6/D6-1,"-")</f>
        <v>6.5402859324972251E-2</v>
      </c>
      <c r="G6" s="148">
        <v>14.74919157781015</v>
      </c>
      <c r="H6" s="148">
        <v>15.483705861450533</v>
      </c>
      <c r="I6" s="142">
        <f>IFERROR(H6/G6-1,"-")</f>
        <v>4.9800308021318518E-2</v>
      </c>
      <c r="J6" s="148">
        <v>14.167056662276833</v>
      </c>
      <c r="K6" s="148">
        <v>14.663213261073409</v>
      </c>
      <c r="L6" s="142">
        <f>IFERROR(K6/J6-1,"-")</f>
        <v>3.502185461837759E-2</v>
      </c>
    </row>
    <row r="7" spans="3:12" ht="15" customHeight="1">
      <c r="C7" s="151" t="s">
        <v>174</v>
      </c>
      <c r="D7" s="148">
        <v>10.385968285132353</v>
      </c>
      <c r="E7" s="148">
        <v>11.034414795828402</v>
      </c>
      <c r="F7" s="142">
        <f t="shared" ref="F7:F21" si="0">IFERROR(E7/D7-1,"-")</f>
        <v>6.2434863355428138E-2</v>
      </c>
      <c r="G7" s="148">
        <v>11.096111770316556</v>
      </c>
      <c r="H7" s="148">
        <v>11.771959629674795</v>
      </c>
      <c r="I7" s="142">
        <f t="shared" ref="I7:I21" si="1">IFERROR(H7/G7-1,"-")</f>
        <v>6.0908530244460302E-2</v>
      </c>
      <c r="J7" s="148">
        <v>11.626571778658459</v>
      </c>
      <c r="K7" s="148">
        <v>11.832216542698873</v>
      </c>
      <c r="L7" s="142">
        <f t="shared" ref="L7:L21" si="2">IFERROR(K7/J7-1,"-")</f>
        <v>1.7687480708448611E-2</v>
      </c>
    </row>
    <row r="8" spans="3:12" ht="15" customHeight="1">
      <c r="C8" s="48" t="s">
        <v>175</v>
      </c>
      <c r="D8" s="148">
        <v>7.7286754261392963</v>
      </c>
      <c r="E8" s="148">
        <v>6.1248676622496472</v>
      </c>
      <c r="F8" s="142">
        <f t="shared" si="0"/>
        <v>-0.2075139238562641</v>
      </c>
      <c r="G8" s="148">
        <v>7.4289042484808459</v>
      </c>
      <c r="H8" s="148">
        <v>6.5248151031939399</v>
      </c>
      <c r="I8" s="142">
        <f t="shared" si="1"/>
        <v>-0.12169885558449423</v>
      </c>
      <c r="J8" s="148">
        <v>7.414702939657154</v>
      </c>
      <c r="K8" s="148">
        <v>6.0552711698250992</v>
      </c>
      <c r="L8" s="142">
        <f t="shared" si="2"/>
        <v>-0.18334271526391221</v>
      </c>
    </row>
    <row r="9" spans="3:12" ht="15" customHeight="1">
      <c r="C9" s="48" t="s">
        <v>176</v>
      </c>
      <c r="D9" s="148">
        <v>7.7966441061222129</v>
      </c>
      <c r="E9" s="148">
        <v>8.0139385365048632</v>
      </c>
      <c r="F9" s="142">
        <f t="shared" si="0"/>
        <v>2.7870251280550651E-2</v>
      </c>
      <c r="G9" s="148">
        <v>8.569992343258118</v>
      </c>
      <c r="H9" s="148">
        <v>8.617213341337024</v>
      </c>
      <c r="I9" s="142">
        <f t="shared" si="1"/>
        <v>5.5100397045342309E-3</v>
      </c>
      <c r="J9" s="148">
        <v>8.3559514060829354</v>
      </c>
      <c r="K9" s="148">
        <v>7.8913628006940781</v>
      </c>
      <c r="L9" s="142">
        <f t="shared" si="2"/>
        <v>-5.5599725610018247E-2</v>
      </c>
    </row>
    <row r="10" spans="3:12" ht="15" customHeight="1">
      <c r="C10" s="48" t="s">
        <v>177</v>
      </c>
      <c r="D10" s="148">
        <v>7.9326038144563062</v>
      </c>
      <c r="E10" s="148">
        <v>7.6628425255762016</v>
      </c>
      <c r="F10" s="142">
        <f t="shared" si="0"/>
        <v>-3.4006650929483517E-2</v>
      </c>
      <c r="G10" s="148">
        <v>8.3285842779592887</v>
      </c>
      <c r="H10" s="148">
        <v>8.3476944852724166</v>
      </c>
      <c r="I10" s="142">
        <f t="shared" si="1"/>
        <v>2.2945325010039763E-3</v>
      </c>
      <c r="J10" s="148">
        <v>8.7977799906805263</v>
      </c>
      <c r="K10" s="148">
        <v>8.4156879687090331</v>
      </c>
      <c r="L10" s="142">
        <f t="shared" si="2"/>
        <v>-4.3430504329074249E-2</v>
      </c>
    </row>
    <row r="11" spans="3:12" ht="15" customHeight="1">
      <c r="C11" s="48" t="s">
        <v>178</v>
      </c>
      <c r="D11" s="148">
        <v>7.2002638814807822</v>
      </c>
      <c r="E11" s="148">
        <v>7.200453464492611</v>
      </c>
      <c r="F11" s="142">
        <f t="shared" si="0"/>
        <v>2.6330008864983157E-5</v>
      </c>
      <c r="G11" s="148">
        <v>7.3059063357377383</v>
      </c>
      <c r="H11" s="148">
        <v>7.5472617028674591</v>
      </c>
      <c r="I11" s="142">
        <f t="shared" si="1"/>
        <v>3.3035650340752509E-2</v>
      </c>
      <c r="J11" s="148">
        <v>7.3571120701857238</v>
      </c>
      <c r="K11" s="148">
        <v>7.3986889667264322</v>
      </c>
      <c r="L11" s="142">
        <f t="shared" si="2"/>
        <v>5.651252304446519E-3</v>
      </c>
    </row>
    <row r="12" spans="3:12" ht="15" customHeight="1">
      <c r="C12" s="48" t="s">
        <v>180</v>
      </c>
      <c r="D12" s="148">
        <v>20.780456844456275</v>
      </c>
      <c r="E12" s="148">
        <v>24.356328047684023</v>
      </c>
      <c r="F12" s="142">
        <f t="shared" si="0"/>
        <v>0.17207856545183242</v>
      </c>
      <c r="G12" s="148">
        <v>23.203742797996693</v>
      </c>
      <c r="H12" s="148">
        <v>28.585754001396179</v>
      </c>
      <c r="I12" s="142">
        <f t="shared" si="1"/>
        <v>0.23194582228622806</v>
      </c>
      <c r="J12" s="148">
        <v>23.580156991884529</v>
      </c>
      <c r="K12" s="148">
        <v>24.393135812555425</v>
      </c>
      <c r="L12" s="142">
        <f t="shared" si="2"/>
        <v>3.4477243766896759E-2</v>
      </c>
    </row>
    <row r="13" spans="3:12" ht="15" customHeight="1">
      <c r="C13" s="48" t="s">
        <v>179</v>
      </c>
      <c r="D13" s="148">
        <v>5.4820299291595118</v>
      </c>
      <c r="E13" s="148">
        <v>5.0680046558221079</v>
      </c>
      <c r="F13" s="142">
        <f t="shared" si="0"/>
        <v>-7.5524081168393264E-2</v>
      </c>
      <c r="G13" s="148">
        <v>5.7998996964204528</v>
      </c>
      <c r="H13" s="148">
        <v>5.3395856714378107</v>
      </c>
      <c r="I13" s="142">
        <f t="shared" si="1"/>
        <v>-7.936585959697473E-2</v>
      </c>
      <c r="J13" s="148">
        <v>5.7813426208161962</v>
      </c>
      <c r="K13" s="148">
        <v>5.5777449160499302</v>
      </c>
      <c r="L13" s="142">
        <f t="shared" si="2"/>
        <v>-3.5216336086568489E-2</v>
      </c>
    </row>
    <row r="14" spans="3:12" ht="15" customHeight="1">
      <c r="C14" s="48" t="s">
        <v>181</v>
      </c>
      <c r="D14" s="148">
        <v>2.3435636482363247</v>
      </c>
      <c r="E14" s="148">
        <v>2.3622131956032053</v>
      </c>
      <c r="F14" s="142">
        <f t="shared" si="0"/>
        <v>7.9577729330779778E-3</v>
      </c>
      <c r="G14" s="148">
        <v>2.5092965878365487</v>
      </c>
      <c r="H14" s="148">
        <v>2.5291479002924877</v>
      </c>
      <c r="I14" s="142">
        <f t="shared" si="1"/>
        <v>7.9111064639250106E-3</v>
      </c>
      <c r="J14" s="148">
        <v>2.4655135481301929</v>
      </c>
      <c r="K14" s="148">
        <v>2.4800399427291735</v>
      </c>
      <c r="L14" s="142">
        <f t="shared" si="2"/>
        <v>5.8918332085406977E-3</v>
      </c>
    </row>
    <row r="15" spans="3:12" ht="15" customHeight="1">
      <c r="C15" s="48" t="s">
        <v>182</v>
      </c>
      <c r="D15" s="148">
        <v>8.1523101217271989</v>
      </c>
      <c r="E15" s="148">
        <v>16.026017620038331</v>
      </c>
      <c r="F15" s="142">
        <f t="shared" si="0"/>
        <v>0.96582531586064824</v>
      </c>
      <c r="G15" s="148">
        <v>10.695550799542842</v>
      </c>
      <c r="H15" s="148">
        <v>11.750370261744425</v>
      </c>
      <c r="I15" s="142">
        <f t="shared" si="1"/>
        <v>9.8622266582724327E-2</v>
      </c>
      <c r="J15" s="148">
        <v>10.160565694461271</v>
      </c>
      <c r="K15" s="148">
        <v>11.922153531065268</v>
      </c>
      <c r="L15" s="142">
        <f t="shared" si="2"/>
        <v>0.17337497631300924</v>
      </c>
    </row>
    <row r="16" spans="3:12" ht="15" customHeight="1">
      <c r="C16" s="48" t="s">
        <v>185</v>
      </c>
      <c r="D16" s="148">
        <v>3.3623981249784283</v>
      </c>
      <c r="E16" s="148">
        <v>2.7951933931333421</v>
      </c>
      <c r="F16" s="142">
        <f t="shared" si="0"/>
        <v>-0.16869053299532311</v>
      </c>
      <c r="G16" s="148">
        <v>3.4182328092349166</v>
      </c>
      <c r="H16" s="148">
        <v>3.6564983392421806</v>
      </c>
      <c r="I16" s="142">
        <f t="shared" si="1"/>
        <v>6.9704301404968749E-2</v>
      </c>
      <c r="J16" s="148">
        <v>3.5000829533053928</v>
      </c>
      <c r="K16" s="148">
        <v>3.3903267792049006</v>
      </c>
      <c r="L16" s="142">
        <f t="shared" si="2"/>
        <v>-3.1358163667761452E-2</v>
      </c>
    </row>
    <row r="17" spans="3:12" ht="15" customHeight="1">
      <c r="C17" s="48" t="s">
        <v>184</v>
      </c>
      <c r="D17" s="148">
        <v>9.1846806548175977</v>
      </c>
      <c r="E17" s="148">
        <v>7.5728308565909837</v>
      </c>
      <c r="F17" s="142">
        <f t="shared" si="0"/>
        <v>-0.17549328700733413</v>
      </c>
      <c r="G17" s="148">
        <v>9.0064216667782464</v>
      </c>
      <c r="H17" s="148">
        <v>6.8177117975297818</v>
      </c>
      <c r="I17" s="142">
        <f t="shared" si="1"/>
        <v>-0.24301658863274211</v>
      </c>
      <c r="J17" s="148">
        <v>7.9235705420304541</v>
      </c>
      <c r="K17" s="148">
        <v>7.0493080165102251</v>
      </c>
      <c r="L17" s="142">
        <f t="shared" si="2"/>
        <v>-0.11033693975244085</v>
      </c>
    </row>
    <row r="18" spans="3:12" ht="15" customHeight="1">
      <c r="C18" s="151" t="s">
        <v>186</v>
      </c>
      <c r="D18" s="148">
        <v>5.9884464512058981</v>
      </c>
      <c r="E18" s="148">
        <v>4.1453158947330992</v>
      </c>
      <c r="F18" s="142">
        <f t="shared" si="0"/>
        <v>-0.30778108671267257</v>
      </c>
      <c r="G18" s="148">
        <v>5.66146614275074</v>
      </c>
      <c r="H18" s="148">
        <v>5.1023383657359576</v>
      </c>
      <c r="I18" s="142">
        <f t="shared" si="1"/>
        <v>-9.8760243886774957E-2</v>
      </c>
      <c r="J18" s="148">
        <v>5.9722886487871794</v>
      </c>
      <c r="K18" s="148">
        <v>4.5663891181391092</v>
      </c>
      <c r="L18" s="142">
        <f t="shared" si="2"/>
        <v>-0.23540381473919092</v>
      </c>
    </row>
    <row r="19" spans="3:12" ht="15" customHeight="1">
      <c r="C19" s="48" t="s">
        <v>187</v>
      </c>
      <c r="D19" s="152">
        <v>18.321913514042965</v>
      </c>
      <c r="E19" s="152">
        <v>14.168563239082753</v>
      </c>
      <c r="F19" s="142">
        <f t="shared" si="0"/>
        <v>-0.22668758215547991</v>
      </c>
      <c r="G19" s="152">
        <v>13.141989713871888</v>
      </c>
      <c r="H19" s="152">
        <v>22.52807163170014</v>
      </c>
      <c r="I19" s="142">
        <f t="shared" si="1"/>
        <v>0.71420554437969708</v>
      </c>
      <c r="J19" s="152">
        <v>14.246737191272016</v>
      </c>
      <c r="K19" s="152">
        <v>17.670456936829101</v>
      </c>
      <c r="L19" s="142">
        <f t="shared" si="2"/>
        <v>0.24031605971187275</v>
      </c>
    </row>
    <row r="20" spans="3:12" ht="15" customHeight="1">
      <c r="C20" s="48" t="s">
        <v>183</v>
      </c>
      <c r="D20" s="148">
        <v>6.0284486525471195</v>
      </c>
      <c r="E20" s="148">
        <v>6.3727422198135333</v>
      </c>
      <c r="F20" s="142">
        <f t="shared" si="0"/>
        <v>5.7111470481040705E-2</v>
      </c>
      <c r="G20" s="148">
        <v>6.5096651040526892</v>
      </c>
      <c r="H20" s="148">
        <v>6.8019777047575882</v>
      </c>
      <c r="I20" s="142">
        <f t="shared" si="1"/>
        <v>4.4904399232906123E-2</v>
      </c>
      <c r="J20" s="148">
        <v>6.0804350354417736</v>
      </c>
      <c r="K20" s="148">
        <v>9.5655454318453295</v>
      </c>
      <c r="L20" s="142">
        <f t="shared" si="2"/>
        <v>0.57316793553248546</v>
      </c>
    </row>
    <row r="21" spans="3:12" ht="15" customHeight="1">
      <c r="C21" s="48" t="s">
        <v>188</v>
      </c>
      <c r="D21" s="148">
        <v>7.1129135267507522</v>
      </c>
      <c r="E21" s="148">
        <v>8.9299004961937261</v>
      </c>
      <c r="F21" s="142">
        <f t="shared" si="0"/>
        <v>0.25544904526246803</v>
      </c>
      <c r="G21" s="148">
        <v>8.6503937214676174</v>
      </c>
      <c r="H21" s="148">
        <v>11.916799928134862</v>
      </c>
      <c r="I21" s="142">
        <f t="shared" si="1"/>
        <v>0.37760202735755599</v>
      </c>
      <c r="J21" s="148">
        <v>10.897932458541353</v>
      </c>
      <c r="K21" s="148">
        <v>8.8215091727274757</v>
      </c>
      <c r="L21" s="142">
        <f t="shared" si="2"/>
        <v>-0.19053369010251686</v>
      </c>
    </row>
    <row r="22" spans="3:12" ht="27" customHeight="1">
      <c r="C22" s="384" t="s">
        <v>190</v>
      </c>
      <c r="D22" s="384"/>
      <c r="E22" s="384"/>
      <c r="F22" s="384"/>
      <c r="G22" s="384"/>
      <c r="H22" s="384"/>
      <c r="I22" s="384"/>
      <c r="J22" s="384"/>
      <c r="K22" s="384"/>
      <c r="L22" s="384"/>
    </row>
    <row r="23" spans="3:12">
      <c r="C23" s="14"/>
      <c r="D23" s="14"/>
      <c r="E23" s="14"/>
    </row>
    <row r="24" spans="3:12">
      <c r="C24" s="14"/>
      <c r="D24" s="14"/>
      <c r="E24" s="14"/>
    </row>
    <row r="25" spans="3:12">
      <c r="C25" s="14"/>
      <c r="D25" s="14"/>
      <c r="E25" s="14"/>
    </row>
    <row r="26" spans="3:12">
      <c r="C26" s="14"/>
      <c r="D26" s="14"/>
      <c r="E26" s="14"/>
    </row>
    <row r="27" spans="3:12">
      <c r="C27" s="14"/>
      <c r="D27" s="14"/>
      <c r="E27" s="14"/>
    </row>
    <row r="28" spans="3:12" ht="15.75" customHeight="1">
      <c r="C28" s="14"/>
      <c r="D28" s="14"/>
      <c r="E28" s="14"/>
    </row>
    <row r="29" spans="3:12" ht="12.75" customHeight="1">
      <c r="C29" s="14"/>
      <c r="D29" s="14"/>
      <c r="E29" s="14"/>
    </row>
    <row r="30" spans="3:12">
      <c r="C30" s="14"/>
      <c r="D30" s="14"/>
      <c r="E30" s="14"/>
    </row>
  </sheetData>
  <mergeCells count="3">
    <mergeCell ref="C3:L3"/>
    <mergeCell ref="D4:L4"/>
    <mergeCell ref="C22:L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showGridLines="0" topLeftCell="A49" zoomScaleNormal="100" workbookViewId="0"/>
  </sheetViews>
  <sheetFormatPr baseColWidth="10" defaultRowHeight="12.75"/>
  <cols>
    <col min="1" max="2" width="11.42578125" style="159"/>
    <col min="3" max="3" width="16.140625" style="159" customWidth="1"/>
    <col min="4" max="4" width="7.5703125" style="159" bestFit="1" customWidth="1"/>
    <col min="5" max="5" width="12.42578125" style="159" customWidth="1"/>
    <col min="6" max="7" width="11.5703125" style="159" bestFit="1" customWidth="1"/>
    <col min="8" max="8" width="18.42578125" style="159" customWidth="1"/>
    <col min="9" max="9" width="15.85546875" style="159" customWidth="1"/>
    <col min="10" max="10" width="15.140625" style="159" bestFit="1" customWidth="1"/>
    <col min="11" max="11" width="16.42578125" style="159" customWidth="1"/>
    <col min="12" max="13" width="11.42578125" style="159"/>
    <col min="19" max="19" width="13.140625" style="159" customWidth="1"/>
    <col min="20" max="48" width="21.42578125" style="159" bestFit="1" customWidth="1"/>
    <col min="49" max="49" width="13.140625" style="159" bestFit="1" customWidth="1"/>
    <col min="50" max="16384" width="11.42578125" style="159"/>
  </cols>
  <sheetData>
    <row r="1" spans="1:49">
      <c r="M1" s="159" t="s">
        <v>198</v>
      </c>
    </row>
    <row r="2" spans="1:49" ht="44.25" customHeight="1"/>
    <row r="3" spans="1:49" ht="15.75" customHeight="1">
      <c r="C3" s="406" t="s">
        <v>199</v>
      </c>
      <c r="D3" s="406"/>
      <c r="E3" s="406"/>
      <c r="F3" s="406"/>
      <c r="G3" s="406"/>
      <c r="H3" s="406"/>
      <c r="I3" s="406"/>
      <c r="J3" s="406"/>
      <c r="M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ht="15.75" customHeight="1">
      <c r="C4" s="400">
        <v>2009</v>
      </c>
      <c r="D4" s="400"/>
      <c r="E4" s="400"/>
      <c r="F4" s="400"/>
      <c r="G4" s="400"/>
      <c r="H4" s="400"/>
      <c r="I4" s="400"/>
      <c r="J4" s="400"/>
      <c r="M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ht="12.75" customHeight="1">
      <c r="C5" s="401" t="s">
        <v>200</v>
      </c>
      <c r="D5" s="402" t="s">
        <v>201</v>
      </c>
      <c r="E5" s="401" t="s">
        <v>202</v>
      </c>
      <c r="F5" s="403" t="s">
        <v>203</v>
      </c>
      <c r="G5" s="403"/>
      <c r="H5" s="404" t="s">
        <v>204</v>
      </c>
      <c r="I5" s="404"/>
      <c r="J5" s="404"/>
      <c r="M5"/>
      <c r="S5"/>
    </row>
    <row r="6" spans="1:49" ht="38.25">
      <c r="A6" s="160"/>
      <c r="B6" s="160"/>
      <c r="C6" s="401"/>
      <c r="D6" s="402"/>
      <c r="E6" s="401"/>
      <c r="F6" s="161" t="s">
        <v>205</v>
      </c>
      <c r="G6" s="161" t="s">
        <v>206</v>
      </c>
      <c r="H6" s="162" t="s">
        <v>207</v>
      </c>
      <c r="I6" s="162" t="s">
        <v>208</v>
      </c>
      <c r="J6" s="163" t="s">
        <v>209</v>
      </c>
      <c r="M6"/>
      <c r="S6"/>
    </row>
    <row r="7" spans="1:49">
      <c r="A7" s="160"/>
      <c r="B7" s="160"/>
      <c r="C7" s="164" t="s">
        <v>189</v>
      </c>
      <c r="D7" s="165">
        <v>1</v>
      </c>
      <c r="E7" s="166">
        <v>4707782</v>
      </c>
      <c r="F7" s="167">
        <v>630.41157436711387</v>
      </c>
      <c r="G7" s="167">
        <v>357.95475030382158</v>
      </c>
      <c r="H7" s="166">
        <f t="shared" ref="H7:H13" si="0">0.53*F7*E7</f>
        <v>1572955339.0704949</v>
      </c>
      <c r="I7" s="166">
        <f t="shared" ref="I7:I13" si="1">G7*E7</f>
        <v>1685172930.2948258</v>
      </c>
      <c r="J7" s="166">
        <f t="shared" ref="J7:J13" si="2">H7+I7</f>
        <v>3258128269.3653207</v>
      </c>
      <c r="M7"/>
      <c r="S7"/>
    </row>
    <row r="8" spans="1:49">
      <c r="A8" s="160"/>
      <c r="B8" s="160"/>
      <c r="C8" s="168" t="s">
        <v>210</v>
      </c>
      <c r="D8" s="169">
        <v>0.10335544659167389</v>
      </c>
      <c r="E8" s="170">
        <f t="shared" ref="E8:E13" si="3">$E$7*D8</f>
        <v>486574.91106624372</v>
      </c>
      <c r="F8" s="90">
        <v>521.10520418206409</v>
      </c>
      <c r="G8" s="90">
        <v>328.50608420228536</v>
      </c>
      <c r="H8" s="171">
        <f t="shared" si="0"/>
        <v>134385060.74195364</v>
      </c>
      <c r="I8" s="171">
        <f t="shared" si="1"/>
        <v>159842818.70544696</v>
      </c>
      <c r="J8" s="171">
        <f t="shared" si="2"/>
        <v>294227879.44740057</v>
      </c>
      <c r="M8"/>
      <c r="S8"/>
    </row>
    <row r="9" spans="1:49">
      <c r="A9" s="160"/>
      <c r="B9" s="160"/>
      <c r="C9" s="168" t="s">
        <v>55</v>
      </c>
      <c r="D9" s="169">
        <v>0.10547062782424768</v>
      </c>
      <c r="E9" s="170">
        <f t="shared" si="3"/>
        <v>496532.72319969238</v>
      </c>
      <c r="F9" s="90">
        <v>556.48296031806569</v>
      </c>
      <c r="G9" s="90">
        <v>343.00974663781534</v>
      </c>
      <c r="H9" s="171">
        <f t="shared" si="0"/>
        <v>146445359.84150645</v>
      </c>
      <c r="I9" s="171">
        <f t="shared" si="1"/>
        <v>170315563.58211097</v>
      </c>
      <c r="J9" s="171">
        <f t="shared" si="2"/>
        <v>316760923.42361742</v>
      </c>
      <c r="M9"/>
      <c r="S9"/>
    </row>
    <row r="10" spans="1:49">
      <c r="A10" s="160"/>
      <c r="B10" s="160"/>
      <c r="C10" s="168" t="s">
        <v>56</v>
      </c>
      <c r="D10" s="169">
        <v>0.27151235458129025</v>
      </c>
      <c r="E10" s="170">
        <f t="shared" si="3"/>
        <v>1278220.9756754157</v>
      </c>
      <c r="F10" s="90">
        <v>609.18220589899602</v>
      </c>
      <c r="G10" s="90">
        <v>330.1437461117219</v>
      </c>
      <c r="H10" s="171">
        <f t="shared" si="0"/>
        <v>412694821.00180781</v>
      </c>
      <c r="I10" s="171">
        <f t="shared" si="1"/>
        <v>421996661.26806188</v>
      </c>
      <c r="J10" s="171">
        <f t="shared" si="2"/>
        <v>834691482.26986969</v>
      </c>
      <c r="M10"/>
      <c r="S10"/>
    </row>
    <row r="11" spans="1:49">
      <c r="A11" s="160"/>
      <c r="B11" s="160"/>
      <c r="C11" s="168" t="s">
        <v>58</v>
      </c>
      <c r="D11" s="169">
        <v>0.10777809825978273</v>
      </c>
      <c r="E11" s="170">
        <f t="shared" si="3"/>
        <v>507395.79098163644</v>
      </c>
      <c r="F11" s="90">
        <v>660.34135222372038</v>
      </c>
      <c r="G11" s="90">
        <v>353.3740934648136</v>
      </c>
      <c r="H11" s="171">
        <f t="shared" si="0"/>
        <v>177578844.04660213</v>
      </c>
      <c r="I11" s="171">
        <f t="shared" si="1"/>
        <v>179300527.66599783</v>
      </c>
      <c r="J11" s="171">
        <f t="shared" si="2"/>
        <v>356879371.71259999</v>
      </c>
      <c r="M11"/>
      <c r="S11"/>
    </row>
    <row r="12" spans="1:49">
      <c r="A12" s="160"/>
      <c r="B12" s="160"/>
      <c r="C12" s="168" t="s">
        <v>59</v>
      </c>
      <c r="D12" s="169">
        <v>0.19767330064416885</v>
      </c>
      <c r="E12" s="170">
        <f t="shared" si="3"/>
        <v>930602.80665320659</v>
      </c>
      <c r="F12" s="90">
        <v>646.18682476108552</v>
      </c>
      <c r="G12" s="90">
        <v>366.7791284231327</v>
      </c>
      <c r="H12" s="171">
        <f t="shared" si="0"/>
        <v>318711934.55484468</v>
      </c>
      <c r="I12" s="171">
        <f t="shared" si="1"/>
        <v>341325686.33238417</v>
      </c>
      <c r="J12" s="171">
        <f t="shared" si="2"/>
        <v>660037620.88722885</v>
      </c>
      <c r="M12"/>
      <c r="S12"/>
    </row>
    <row r="13" spans="1:49">
      <c r="C13" s="168" t="s">
        <v>211</v>
      </c>
      <c r="D13" s="169">
        <v>0.21421017209883667</v>
      </c>
      <c r="E13" s="170">
        <f t="shared" si="3"/>
        <v>1008454.7924238055</v>
      </c>
      <c r="F13" s="90">
        <v>707.36876007824651</v>
      </c>
      <c r="G13" s="90">
        <v>401.53900655783548</v>
      </c>
      <c r="H13" s="171">
        <f t="shared" si="0"/>
        <v>378075190.5392502</v>
      </c>
      <c r="I13" s="171">
        <f t="shared" si="1"/>
        <v>404933935.50834304</v>
      </c>
      <c r="J13" s="171">
        <f t="shared" si="2"/>
        <v>783009126.04759324</v>
      </c>
      <c r="M13"/>
      <c r="S13"/>
    </row>
    <row r="14" spans="1:49" ht="22.5" customHeight="1">
      <c r="C14" s="384" t="s">
        <v>212</v>
      </c>
      <c r="D14" s="384"/>
      <c r="E14" s="384"/>
      <c r="F14" s="384"/>
      <c r="G14" s="384"/>
      <c r="H14" s="384"/>
      <c r="I14" s="384"/>
      <c r="J14" s="384"/>
      <c r="M14"/>
      <c r="S14"/>
    </row>
    <row r="15" spans="1:49">
      <c r="C15" s="172"/>
      <c r="F15" s="173"/>
      <c r="G15" s="173"/>
      <c r="M15"/>
      <c r="S15"/>
    </row>
    <row r="16" spans="1:49" ht="15.75" hidden="1">
      <c r="C16" s="407" t="s">
        <v>199</v>
      </c>
      <c r="D16" s="407"/>
      <c r="E16" s="407"/>
      <c r="F16" s="407"/>
      <c r="G16" s="407"/>
      <c r="H16" s="407"/>
      <c r="I16" s="407"/>
      <c r="J16" s="407"/>
      <c r="S16"/>
    </row>
    <row r="17" spans="3:19" ht="15.75" hidden="1">
      <c r="C17" s="408" t="s">
        <v>150</v>
      </c>
      <c r="D17" s="408"/>
      <c r="E17" s="408"/>
      <c r="F17" s="408"/>
      <c r="G17" s="408"/>
      <c r="H17" s="408"/>
      <c r="I17" s="408"/>
      <c r="J17" s="408"/>
      <c r="S17"/>
    </row>
    <row r="18" spans="3:19" hidden="1">
      <c r="C18" s="413" t="s">
        <v>200</v>
      </c>
      <c r="D18" s="414" t="s">
        <v>201</v>
      </c>
      <c r="E18" s="413" t="s">
        <v>202</v>
      </c>
      <c r="F18" s="415" t="s">
        <v>203</v>
      </c>
      <c r="G18" s="415"/>
      <c r="H18" s="412" t="s">
        <v>204</v>
      </c>
      <c r="I18" s="412"/>
      <c r="J18" s="412"/>
      <c r="S18"/>
    </row>
    <row r="19" spans="3:19" ht="38.25" hidden="1">
      <c r="C19" s="413"/>
      <c r="D19" s="414"/>
      <c r="E19" s="413"/>
      <c r="F19" s="174" t="s">
        <v>205</v>
      </c>
      <c r="G19" s="174" t="s">
        <v>206</v>
      </c>
      <c r="H19" s="175" t="s">
        <v>207</v>
      </c>
      <c r="I19" s="175" t="s">
        <v>208</v>
      </c>
      <c r="J19" s="176" t="s">
        <v>209</v>
      </c>
    </row>
    <row r="20" spans="3:19" hidden="1">
      <c r="C20" s="177" t="s">
        <v>189</v>
      </c>
      <c r="D20" s="178">
        <v>1</v>
      </c>
      <c r="E20" s="179">
        <v>2331013</v>
      </c>
      <c r="F20" s="180">
        <v>646.39274393605513</v>
      </c>
      <c r="G20" s="180">
        <v>359.32228728728228</v>
      </c>
      <c r="H20" s="179">
        <f t="shared" ref="H20:H26" si="4">0.53*F20*E20</f>
        <v>798577441.28692627</v>
      </c>
      <c r="I20" s="179">
        <f t="shared" ref="I20:I26" si="5">G20*E20</f>
        <v>837584922.85638976</v>
      </c>
      <c r="J20" s="179">
        <f t="shared" ref="J20:J26" si="6">H20+I20</f>
        <v>1636162364.143316</v>
      </c>
    </row>
    <row r="21" spans="3:19" hidden="1">
      <c r="C21" s="181" t="s">
        <v>210</v>
      </c>
      <c r="D21" s="182">
        <v>6.3741191543882136E-2</v>
      </c>
      <c r="E21" s="183">
        <f t="shared" ref="E21:E26" si="7">$E$20*D21</f>
        <v>148581.54612427932</v>
      </c>
      <c r="F21" s="184">
        <v>482.31589461088845</v>
      </c>
      <c r="G21" s="184">
        <v>316.23999845102549</v>
      </c>
      <c r="H21" s="185">
        <f t="shared" si="4"/>
        <v>37981517.911048412</v>
      </c>
      <c r="I21" s="185">
        <f t="shared" si="5"/>
        <v>46987427.916193068</v>
      </c>
      <c r="J21" s="185">
        <f t="shared" si="6"/>
        <v>84968945.82724148</v>
      </c>
    </row>
    <row r="22" spans="3:19" hidden="1">
      <c r="C22" s="181" t="s">
        <v>55</v>
      </c>
      <c r="D22" s="182">
        <v>7.3670723894939158E-2</v>
      </c>
      <c r="E22" s="183">
        <f t="shared" si="7"/>
        <v>171727.4151185138</v>
      </c>
      <c r="F22" s="184">
        <v>507.71159897059175</v>
      </c>
      <c r="G22" s="184">
        <v>338.7038631223524</v>
      </c>
      <c r="H22" s="185">
        <f>0.53*F22*E22</f>
        <v>46209640.273960829</v>
      </c>
      <c r="I22" s="185">
        <f t="shared" si="5"/>
        <v>58164738.904656492</v>
      </c>
      <c r="J22" s="185">
        <f t="shared" si="6"/>
        <v>104374379.17861733</v>
      </c>
    </row>
    <row r="23" spans="3:19" hidden="1">
      <c r="C23" s="181" t="s">
        <v>56</v>
      </c>
      <c r="D23" s="182">
        <v>0.25320307495195388</v>
      </c>
      <c r="E23" s="183">
        <f t="shared" si="7"/>
        <v>590219.65935297881</v>
      </c>
      <c r="F23" s="184">
        <v>603.72914065360669</v>
      </c>
      <c r="G23" s="184">
        <v>312.51516818152595</v>
      </c>
      <c r="H23" s="185">
        <f t="shared" si="4"/>
        <v>188856388.10116035</v>
      </c>
      <c r="I23" s="185">
        <f t="shared" si="5"/>
        <v>184452596.10673913</v>
      </c>
      <c r="J23" s="185">
        <f t="shared" si="6"/>
        <v>373308984.20789945</v>
      </c>
    </row>
    <row r="24" spans="3:19" hidden="1">
      <c r="C24" s="181" t="s">
        <v>58</v>
      </c>
      <c r="D24" s="182">
        <v>0.10506085842408713</v>
      </c>
      <c r="E24" s="183">
        <f t="shared" si="7"/>
        <v>244898.22677770662</v>
      </c>
      <c r="F24" s="184">
        <v>624.60712920085064</v>
      </c>
      <c r="G24" s="184">
        <v>342.88774272008521</v>
      </c>
      <c r="H24" s="185">
        <f t="shared" si="4"/>
        <v>81071544.53822118</v>
      </c>
      <c r="I24" s="185">
        <f t="shared" si="5"/>
        <v>83972600.175959349</v>
      </c>
      <c r="J24" s="185">
        <f t="shared" si="6"/>
        <v>165044144.71418053</v>
      </c>
    </row>
    <row r="25" spans="3:19" hidden="1">
      <c r="C25" s="181" t="s">
        <v>59</v>
      </c>
      <c r="D25" s="182">
        <v>0.22517616912235749</v>
      </c>
      <c r="E25" s="183">
        <f t="shared" si="7"/>
        <v>524888.57751441386</v>
      </c>
      <c r="F25" s="184">
        <v>662.01317419831912</v>
      </c>
      <c r="G25" s="184">
        <v>367.06474882266821</v>
      </c>
      <c r="H25" s="185">
        <f t="shared" si="4"/>
        <v>184166071.24940154</v>
      </c>
      <c r="I25" s="185">
        <f t="shared" si="5"/>
        <v>192668093.86521593</v>
      </c>
      <c r="J25" s="185">
        <f t="shared" si="6"/>
        <v>376834165.11461747</v>
      </c>
    </row>
    <row r="26" spans="3:19" hidden="1">
      <c r="C26" s="181" t="s">
        <v>211</v>
      </c>
      <c r="D26" s="182">
        <v>0.2791479820627803</v>
      </c>
      <c r="E26" s="183">
        <f t="shared" si="7"/>
        <v>650697.57511210768</v>
      </c>
      <c r="F26" s="184">
        <v>742.70217426957402</v>
      </c>
      <c r="G26" s="184">
        <v>411.8827468395034</v>
      </c>
      <c r="H26" s="185">
        <f t="shared" si="4"/>
        <v>256135487.02868199</v>
      </c>
      <c r="I26" s="185">
        <f t="shared" si="5"/>
        <v>268011104.598979</v>
      </c>
      <c r="J26" s="185">
        <f t="shared" si="6"/>
        <v>524146591.62766099</v>
      </c>
    </row>
    <row r="27" spans="3:19" hidden="1">
      <c r="C27" s="390" t="s">
        <v>213</v>
      </c>
      <c r="D27" s="390"/>
      <c r="E27" s="390"/>
      <c r="F27" s="390"/>
      <c r="G27" s="390"/>
      <c r="H27" s="390"/>
      <c r="I27" s="390"/>
      <c r="J27" s="390"/>
    </row>
    <row r="28" spans="3:19" hidden="1"/>
    <row r="29" spans="3:19" hidden="1"/>
    <row r="30" spans="3:19" ht="15.75" hidden="1" customHeight="1">
      <c r="C30" s="407" t="s">
        <v>199</v>
      </c>
      <c r="D30" s="407"/>
      <c r="E30" s="407"/>
      <c r="F30" s="407"/>
      <c r="G30" s="407"/>
      <c r="H30" s="407"/>
      <c r="I30" s="407"/>
      <c r="J30" s="407"/>
    </row>
    <row r="31" spans="3:19" ht="15.75" hidden="1" customHeight="1">
      <c r="C31" s="408" t="s">
        <v>154</v>
      </c>
      <c r="D31" s="408"/>
      <c r="E31" s="408"/>
      <c r="F31" s="408"/>
      <c r="G31" s="408"/>
      <c r="H31" s="408"/>
      <c r="I31" s="408"/>
      <c r="J31" s="408"/>
    </row>
    <row r="32" spans="3:19" ht="12.75" hidden="1" customHeight="1">
      <c r="C32" s="409" t="s">
        <v>200</v>
      </c>
      <c r="D32" s="410" t="s">
        <v>201</v>
      </c>
      <c r="E32" s="409" t="s">
        <v>202</v>
      </c>
      <c r="F32" s="411" t="s">
        <v>203</v>
      </c>
      <c r="G32" s="411"/>
      <c r="H32" s="412" t="s">
        <v>204</v>
      </c>
      <c r="I32" s="412"/>
      <c r="J32" s="412"/>
    </row>
    <row r="33" spans="3:11" ht="38.25" hidden="1">
      <c r="C33" s="409"/>
      <c r="D33" s="410"/>
      <c r="E33" s="409"/>
      <c r="F33" s="186" t="s">
        <v>205</v>
      </c>
      <c r="G33" s="186" t="s">
        <v>206</v>
      </c>
      <c r="H33" s="175" t="s">
        <v>207</v>
      </c>
      <c r="I33" s="175" t="s">
        <v>208</v>
      </c>
      <c r="J33" s="176" t="s">
        <v>209</v>
      </c>
      <c r="K33" s="187"/>
    </row>
    <row r="34" spans="3:11" hidden="1">
      <c r="C34" s="188" t="s">
        <v>189</v>
      </c>
      <c r="D34" s="189">
        <v>1</v>
      </c>
      <c r="E34" s="190">
        <v>2314934</v>
      </c>
      <c r="F34" s="191">
        <v>632.96484255954954</v>
      </c>
      <c r="G34" s="191">
        <v>358.57791727140909</v>
      </c>
      <c r="H34" s="192">
        <f t="shared" ref="H34:H40" si="8">0.53*F34*E34</f>
        <v>776594072.4682467</v>
      </c>
      <c r="I34" s="192">
        <f t="shared" ref="I34:I40" si="9">G34*E34</f>
        <v>830084212.34077215</v>
      </c>
      <c r="J34" s="192">
        <f t="shared" ref="J34:J40" si="10">H34+I34</f>
        <v>1606678284.8090189</v>
      </c>
    </row>
    <row r="35" spans="3:11" hidden="1">
      <c r="C35" s="181" t="s">
        <v>210</v>
      </c>
      <c r="D35" s="182">
        <v>9.0268259252007058E-2</v>
      </c>
      <c r="E35" s="183">
        <f t="shared" ref="E35:E40" si="11">$E$20*D35</f>
        <v>210416.48580379871</v>
      </c>
      <c r="F35" s="193">
        <v>503.74769586304632</v>
      </c>
      <c r="G35" s="193">
        <v>307.26110274677552</v>
      </c>
      <c r="H35" s="194">
        <f t="shared" si="8"/>
        <v>56178314.544489399</v>
      </c>
      <c r="I35" s="194">
        <f t="shared" si="9"/>
        <v>64652801.464176431</v>
      </c>
      <c r="J35" s="194">
        <f t="shared" si="10"/>
        <v>120831116.00866583</v>
      </c>
    </row>
    <row r="36" spans="3:11" hidden="1">
      <c r="C36" s="181" t="s">
        <v>55</v>
      </c>
      <c r="D36" s="182">
        <v>8.8505972195026428E-2</v>
      </c>
      <c r="E36" s="183">
        <f t="shared" si="11"/>
        <v>206308.57176424513</v>
      </c>
      <c r="F36" s="193">
        <v>509.87635390042396</v>
      </c>
      <c r="G36" s="193">
        <v>336.48855953544739</v>
      </c>
      <c r="H36" s="194">
        <f t="shared" si="8"/>
        <v>55751687.045265354</v>
      </c>
      <c r="I36" s="194">
        <f t="shared" si="9"/>
        <v>69420474.132766321</v>
      </c>
      <c r="J36" s="194">
        <f t="shared" si="10"/>
        <v>125172161.17803168</v>
      </c>
    </row>
    <row r="37" spans="3:11" hidden="1">
      <c r="C37" s="181" t="s">
        <v>56</v>
      </c>
      <c r="D37" s="182">
        <v>0.26297239083610729</v>
      </c>
      <c r="E37" s="183">
        <f t="shared" si="11"/>
        <v>612992.06168004696</v>
      </c>
      <c r="F37" s="193">
        <v>612.8409804221875</v>
      </c>
      <c r="G37" s="193">
        <v>319.25185667431202</v>
      </c>
      <c r="H37" s="194">
        <f t="shared" si="8"/>
        <v>199103327.71763957</v>
      </c>
      <c r="I37" s="194">
        <f t="shared" si="9"/>
        <v>195698853.81796938</v>
      </c>
      <c r="J37" s="194">
        <f t="shared" si="10"/>
        <v>394802181.53560895</v>
      </c>
    </row>
    <row r="38" spans="3:11" hidden="1">
      <c r="C38" s="181" t="s">
        <v>58</v>
      </c>
      <c r="D38" s="182">
        <v>0.10064617192089288</v>
      </c>
      <c r="E38" s="183">
        <f t="shared" si="11"/>
        <v>234607.53514783629</v>
      </c>
      <c r="F38" s="193">
        <v>624.6166723722223</v>
      </c>
      <c r="G38" s="193">
        <v>335.7024307513949</v>
      </c>
      <c r="H38" s="194">
        <f t="shared" si="8"/>
        <v>77666082.296270058</v>
      </c>
      <c r="I38" s="194">
        <f t="shared" si="9"/>
        <v>78758319.821721956</v>
      </c>
      <c r="J38" s="194">
        <f t="shared" si="10"/>
        <v>156424402.11799201</v>
      </c>
    </row>
    <row r="39" spans="3:11" hidden="1">
      <c r="C39" s="181" t="s">
        <v>59</v>
      </c>
      <c r="D39" s="182">
        <v>0.20090072449579008</v>
      </c>
      <c r="E39" s="183">
        <f t="shared" si="11"/>
        <v>468302.20050910511</v>
      </c>
      <c r="F39" s="193">
        <v>654.84884662665013</v>
      </c>
      <c r="G39" s="193">
        <v>368.52753667100774</v>
      </c>
      <c r="H39" s="194">
        <f t="shared" si="8"/>
        <v>162533592.61433816</v>
      </c>
      <c r="I39" s="194">
        <f t="shared" si="9"/>
        <v>172582256.37123284</v>
      </c>
      <c r="J39" s="194">
        <f t="shared" si="10"/>
        <v>335115848.98557103</v>
      </c>
    </row>
    <row r="40" spans="3:11" hidden="1">
      <c r="C40" s="181" t="s">
        <v>211</v>
      </c>
      <c r="D40" s="182">
        <v>0.25670648130017626</v>
      </c>
      <c r="E40" s="183">
        <f t="shared" si="11"/>
        <v>598386.1450949678</v>
      </c>
      <c r="F40" s="193">
        <v>715.05674021183381</v>
      </c>
      <c r="G40" s="193">
        <v>417.39648337458482</v>
      </c>
      <c r="H40" s="194">
        <f t="shared" si="8"/>
        <v>226776424.53875256</v>
      </c>
      <c r="I40" s="194">
        <f t="shared" si="9"/>
        <v>249764272.66271362</v>
      </c>
      <c r="J40" s="194">
        <f t="shared" si="10"/>
        <v>476540697.2014662</v>
      </c>
    </row>
    <row r="41" spans="3:11" ht="12.75" hidden="1" customHeight="1">
      <c r="C41" s="405" t="s">
        <v>213</v>
      </c>
      <c r="D41" s="405"/>
      <c r="E41" s="405"/>
      <c r="F41" s="405"/>
      <c r="G41" s="405"/>
      <c r="H41" s="405"/>
      <c r="I41" s="405"/>
      <c r="J41" s="405"/>
    </row>
    <row r="42" spans="3:11" hidden="1"/>
    <row r="45" spans="3:11" ht="18" customHeight="1">
      <c r="C45" s="406" t="s">
        <v>199</v>
      </c>
      <c r="D45" s="406"/>
      <c r="E45" s="406"/>
      <c r="F45" s="406"/>
      <c r="G45" s="406"/>
      <c r="H45" s="406"/>
      <c r="I45" s="406"/>
      <c r="J45" s="406"/>
    </row>
    <row r="46" spans="3:11" ht="18" customHeight="1">
      <c r="C46" s="400" t="s">
        <v>214</v>
      </c>
      <c r="D46" s="400"/>
      <c r="E46" s="400"/>
      <c r="F46" s="400"/>
      <c r="G46" s="400"/>
      <c r="H46" s="400"/>
      <c r="I46" s="400"/>
      <c r="J46" s="400"/>
    </row>
    <row r="47" spans="3:11">
      <c r="C47" s="401" t="s">
        <v>200</v>
      </c>
      <c r="D47" s="402" t="s">
        <v>201</v>
      </c>
      <c r="E47" s="401" t="s">
        <v>202</v>
      </c>
      <c r="F47" s="403" t="s">
        <v>203</v>
      </c>
      <c r="G47" s="403"/>
      <c r="H47" s="404" t="s">
        <v>204</v>
      </c>
      <c r="I47" s="404"/>
      <c r="J47" s="404"/>
    </row>
    <row r="48" spans="3:11" ht="38.25">
      <c r="C48" s="401"/>
      <c r="D48" s="402"/>
      <c r="E48" s="401"/>
      <c r="F48" s="161" t="s">
        <v>205</v>
      </c>
      <c r="G48" s="161" t="s">
        <v>206</v>
      </c>
      <c r="H48" s="162" t="s">
        <v>207</v>
      </c>
      <c r="I48" s="162" t="s">
        <v>208</v>
      </c>
      <c r="J48" s="163" t="s">
        <v>209</v>
      </c>
    </row>
    <row r="49" spans="3:13" ht="15" customHeight="1">
      <c r="C49" s="164" t="s">
        <v>189</v>
      </c>
      <c r="D49" s="165">
        <v>1</v>
      </c>
      <c r="E49" s="166">
        <v>4831325</v>
      </c>
      <c r="F49" s="167">
        <v>653.13452385656899</v>
      </c>
      <c r="G49" s="167">
        <v>359.88552289794779</v>
      </c>
      <c r="H49" s="166">
        <f t="shared" ref="H49:H55" si="12">0.53*F49*E49</f>
        <v>1672417731.3398094</v>
      </c>
      <c r="I49" s="166">
        <f t="shared" ref="I49:I55" si="13">G49*E49</f>
        <v>1738723923.9149277</v>
      </c>
      <c r="J49" s="166">
        <f t="shared" ref="J49:J55" si="14">H49+I49</f>
        <v>3411141655.2547369</v>
      </c>
    </row>
    <row r="50" spans="3:13" ht="15" customHeight="1">
      <c r="C50" s="168" t="s">
        <v>210</v>
      </c>
      <c r="D50" s="169">
        <v>0.10540411286465805</v>
      </c>
      <c r="E50" s="170">
        <f>$E$49*D50</f>
        <v>509241.52558584407</v>
      </c>
      <c r="F50" s="90">
        <v>545.47159581105814</v>
      </c>
      <c r="G50" s="90">
        <v>326.5166619592315</v>
      </c>
      <c r="H50" s="171">
        <f t="shared" si="12"/>
        <v>147221697.43572113</v>
      </c>
      <c r="I50" s="171">
        <f t="shared" si="13"/>
        <v>166275843.06531638</v>
      </c>
      <c r="J50" s="171">
        <f t="shared" si="14"/>
        <v>313497540.50103748</v>
      </c>
      <c r="L50" s="195"/>
    </row>
    <row r="51" spans="3:13" ht="15" customHeight="1">
      <c r="C51" s="168" t="s">
        <v>55</v>
      </c>
      <c r="D51" s="169">
        <v>0.1024390243902439</v>
      </c>
      <c r="E51" s="170">
        <f t="shared" ref="E51:E55" si="15">$E$49*D51</f>
        <v>494916.21951219509</v>
      </c>
      <c r="F51" s="90">
        <v>554.6944637384612</v>
      </c>
      <c r="G51" s="90">
        <v>326.02275232581161</v>
      </c>
      <c r="H51" s="171">
        <f t="shared" si="12"/>
        <v>145499462.0982253</v>
      </c>
      <c r="I51" s="171">
        <f t="shared" si="13"/>
        <v>161353948.0560514</v>
      </c>
      <c r="J51" s="171">
        <f t="shared" si="14"/>
        <v>306853410.15427673</v>
      </c>
      <c r="L51" s="195"/>
    </row>
    <row r="52" spans="3:13" ht="15" customHeight="1">
      <c r="C52" s="168" t="s">
        <v>56</v>
      </c>
      <c r="D52" s="169">
        <v>0.29526542324246768</v>
      </c>
      <c r="E52" s="170">
        <f t="shared" si="15"/>
        <v>1426523.2209469152</v>
      </c>
      <c r="F52" s="90">
        <v>644.98952051046604</v>
      </c>
      <c r="G52" s="90">
        <v>329.58999698645226</v>
      </c>
      <c r="H52" s="171">
        <f t="shared" si="12"/>
        <v>487649039.98606616</v>
      </c>
      <c r="I52" s="171">
        <f t="shared" si="13"/>
        <v>470167784.09299797</v>
      </c>
      <c r="J52" s="171">
        <f t="shared" si="14"/>
        <v>957816824.07906413</v>
      </c>
      <c r="L52" s="195"/>
    </row>
    <row r="53" spans="3:13" ht="15" customHeight="1">
      <c r="C53" s="168" t="s">
        <v>58</v>
      </c>
      <c r="D53" s="169">
        <v>0.1068388330942133</v>
      </c>
      <c r="E53" s="170">
        <f t="shared" si="15"/>
        <v>516173.12529890006</v>
      </c>
      <c r="F53" s="90">
        <v>663.34808084521558</v>
      </c>
      <c r="G53" s="90">
        <v>359.55704463253602</v>
      </c>
      <c r="H53" s="171">
        <f t="shared" si="12"/>
        <v>181473299.58697823</v>
      </c>
      <c r="I53" s="171">
        <f t="shared" si="13"/>
        <v>185593683.45121223</v>
      </c>
      <c r="J53" s="171">
        <f t="shared" si="14"/>
        <v>367066983.03819048</v>
      </c>
      <c r="L53" s="195"/>
    </row>
    <row r="54" spans="3:13" ht="15" customHeight="1">
      <c r="C54" s="168" t="s">
        <v>59</v>
      </c>
      <c r="D54" s="169">
        <v>0.18995695839311333</v>
      </c>
      <c r="E54" s="170">
        <f t="shared" si="15"/>
        <v>917743.80200860824</v>
      </c>
      <c r="F54" s="90">
        <v>672.32214139396024</v>
      </c>
      <c r="G54" s="90">
        <v>383.77970444647974</v>
      </c>
      <c r="H54" s="171">
        <f t="shared" si="12"/>
        <v>327020323.45525497</v>
      </c>
      <c r="I54" s="171">
        <f t="shared" si="13"/>
        <v>352211445.09245229</v>
      </c>
      <c r="J54" s="171">
        <f t="shared" si="14"/>
        <v>679231768.54770732</v>
      </c>
      <c r="L54" s="195"/>
    </row>
    <row r="55" spans="3:13" ht="15" customHeight="1">
      <c r="C55" s="168" t="s">
        <v>211</v>
      </c>
      <c r="D55" s="169">
        <v>0.20009564801530369</v>
      </c>
      <c r="E55" s="170">
        <f t="shared" si="15"/>
        <v>966727.10664753709</v>
      </c>
      <c r="F55" s="90">
        <v>732.36064647773526</v>
      </c>
      <c r="G55" s="90">
        <v>408.30990845682669</v>
      </c>
      <c r="H55" s="171">
        <f t="shared" si="12"/>
        <v>375236231.05972862</v>
      </c>
      <c r="I55" s="171">
        <f t="shared" si="13"/>
        <v>394724256.41798878</v>
      </c>
      <c r="J55" s="171">
        <f t="shared" si="14"/>
        <v>769960487.4777174</v>
      </c>
      <c r="L55" s="195"/>
    </row>
    <row r="56" spans="3:13" ht="15" customHeight="1">
      <c r="C56" s="384" t="s">
        <v>212</v>
      </c>
      <c r="D56" s="384"/>
      <c r="E56" s="384"/>
      <c r="F56" s="384"/>
      <c r="G56" s="384"/>
      <c r="H56" s="384"/>
      <c r="I56" s="384"/>
      <c r="J56" s="384"/>
    </row>
    <row r="60" spans="3:13" ht="15.75">
      <c r="C60" s="400" t="s">
        <v>215</v>
      </c>
      <c r="D60" s="400"/>
      <c r="E60" s="400"/>
      <c r="F60" s="400"/>
      <c r="G60" s="400"/>
      <c r="H60" s="400"/>
      <c r="I60" s="400"/>
      <c r="J60" s="400"/>
    </row>
    <row r="61" spans="3:13">
      <c r="C61" s="401" t="s">
        <v>200</v>
      </c>
      <c r="D61" s="402" t="s">
        <v>201</v>
      </c>
      <c r="E61" s="401" t="s">
        <v>202</v>
      </c>
      <c r="F61" s="403" t="s">
        <v>203</v>
      </c>
      <c r="G61" s="403"/>
      <c r="H61" s="404" t="s">
        <v>204</v>
      </c>
      <c r="I61" s="404"/>
      <c r="J61" s="404"/>
    </row>
    <row r="62" spans="3:13" ht="38.25">
      <c r="C62" s="401"/>
      <c r="D62" s="402"/>
      <c r="E62" s="401"/>
      <c r="F62" s="161" t="s">
        <v>205</v>
      </c>
      <c r="G62" s="161" t="s">
        <v>206</v>
      </c>
      <c r="H62" s="162" t="s">
        <v>207</v>
      </c>
      <c r="I62" s="162" t="s">
        <v>208</v>
      </c>
      <c r="J62" s="163" t="s">
        <v>209</v>
      </c>
    </row>
    <row r="63" spans="3:13">
      <c r="C63" s="164" t="s">
        <v>189</v>
      </c>
      <c r="D63" s="165">
        <v>1</v>
      </c>
      <c r="E63" s="166">
        <v>1257437</v>
      </c>
      <c r="F63" s="167">
        <v>699.9908758294398</v>
      </c>
      <c r="G63" s="167">
        <v>344.83763827607117</v>
      </c>
      <c r="H63" s="166">
        <f t="shared" ref="H63:H69" si="16">0.53*F63*E63</f>
        <v>466503046.27308196</v>
      </c>
      <c r="I63" s="166">
        <f t="shared" ref="I63:I69" si="17">G63*E63</f>
        <v>433611605.36094809</v>
      </c>
      <c r="J63" s="166">
        <f t="shared" ref="J63:J69" si="18">H63+I63</f>
        <v>900114651.6340301</v>
      </c>
      <c r="M63" s="195"/>
    </row>
    <row r="64" spans="3:13" hidden="1">
      <c r="C64" s="168" t="s">
        <v>210</v>
      </c>
      <c r="D64" s="169">
        <v>7.6481835564053538E-2</v>
      </c>
      <c r="E64" s="170">
        <f>$E$49*D64</f>
        <v>369508.60420650098</v>
      </c>
      <c r="F64" s="196">
        <v>545.47159581105814</v>
      </c>
      <c r="G64" s="196">
        <v>326.5166619592315</v>
      </c>
      <c r="H64" s="171">
        <f t="shared" si="16"/>
        <v>106824917.4412915</v>
      </c>
      <c r="I64" s="171">
        <f t="shared" si="17"/>
        <v>120650716.01072155</v>
      </c>
      <c r="J64" s="171">
        <f t="shared" si="18"/>
        <v>227475633.45201305</v>
      </c>
    </row>
    <row r="65" spans="3:10" hidden="1">
      <c r="C65" s="168" t="s">
        <v>55</v>
      </c>
      <c r="D65" s="169">
        <v>7.418738049713193E-2</v>
      </c>
      <c r="E65" s="170">
        <f t="shared" ref="E65:E69" si="19">$E$49*D65</f>
        <v>358423.34608030593</v>
      </c>
      <c r="F65" s="196">
        <v>554.6944637384612</v>
      </c>
      <c r="G65" s="196">
        <v>326.02275232581161</v>
      </c>
      <c r="H65" s="171">
        <f t="shared" si="16"/>
        <v>105372186.24504089</v>
      </c>
      <c r="I65" s="171">
        <f t="shared" si="17"/>
        <v>116854165.78692824</v>
      </c>
      <c r="J65" s="171">
        <f t="shared" si="18"/>
        <v>222226352.03196913</v>
      </c>
    </row>
    <row r="66" spans="3:10" hidden="1">
      <c r="C66" s="168" t="s">
        <v>56</v>
      </c>
      <c r="D66" s="169">
        <v>0.24856596558317401</v>
      </c>
      <c r="E66" s="170">
        <f t="shared" si="19"/>
        <v>1200902.9636711283</v>
      </c>
      <c r="F66" s="196">
        <v>644.98952051046604</v>
      </c>
      <c r="G66" s="196">
        <v>329.58999698645226</v>
      </c>
      <c r="H66" s="171">
        <f t="shared" si="16"/>
        <v>410522008.16045451</v>
      </c>
      <c r="I66" s="171">
        <f t="shared" si="17"/>
        <v>395805604.17738873</v>
      </c>
      <c r="J66" s="171">
        <f t="shared" si="18"/>
        <v>806327612.33784318</v>
      </c>
    </row>
    <row r="67" spans="3:10" hidden="1">
      <c r="C67" s="168" t="s">
        <v>58</v>
      </c>
      <c r="D67" s="169">
        <v>9.2925430210325052E-2</v>
      </c>
      <c r="E67" s="170">
        <f t="shared" si="19"/>
        <v>448952.95411089866</v>
      </c>
      <c r="F67" s="196">
        <v>663.34808084521558</v>
      </c>
      <c r="G67" s="196">
        <v>359.55704463253602</v>
      </c>
      <c r="H67" s="171">
        <f t="shared" si="16"/>
        <v>157840402.66460502</v>
      </c>
      <c r="I67" s="171">
        <f t="shared" si="17"/>
        <v>161424197.35916129</v>
      </c>
      <c r="J67" s="171">
        <f t="shared" si="18"/>
        <v>319264600.02376628</v>
      </c>
    </row>
    <row r="68" spans="3:10" hidden="1">
      <c r="C68" s="168" t="s">
        <v>59</v>
      </c>
      <c r="D68" s="169">
        <v>0.20879541108986618</v>
      </c>
      <c r="E68" s="170">
        <f t="shared" si="19"/>
        <v>1008758.4894837477</v>
      </c>
      <c r="F68" s="196">
        <v>672.32214139396024</v>
      </c>
      <c r="G68" s="196">
        <v>383.77970444647974</v>
      </c>
      <c r="H68" s="171">
        <f t="shared" si="16"/>
        <v>359451653.93349653</v>
      </c>
      <c r="I68" s="171">
        <f t="shared" si="17"/>
        <v>387141034.95195007</v>
      </c>
      <c r="J68" s="171">
        <f t="shared" si="18"/>
        <v>746592688.88544655</v>
      </c>
    </row>
    <row r="69" spans="3:10" hidden="1">
      <c r="C69" s="168" t="s">
        <v>211</v>
      </c>
      <c r="D69" s="169">
        <v>0.29904397705544933</v>
      </c>
      <c r="E69" s="170">
        <f t="shared" si="19"/>
        <v>1444778.6424474188</v>
      </c>
      <c r="F69" s="196">
        <v>732.36064647773526</v>
      </c>
      <c r="G69" s="196">
        <v>408.30990845682669</v>
      </c>
      <c r="H69" s="171">
        <f t="shared" si="16"/>
        <v>560792480.91800869</v>
      </c>
      <c r="I69" s="171">
        <f t="shared" si="17"/>
        <v>589917435.23808384</v>
      </c>
      <c r="J69" s="171">
        <f t="shared" si="18"/>
        <v>1150709916.1560926</v>
      </c>
    </row>
    <row r="70" spans="3:10">
      <c r="C70" s="384" t="s">
        <v>212</v>
      </c>
      <c r="D70" s="384"/>
      <c r="E70" s="384"/>
      <c r="F70" s="384"/>
      <c r="G70" s="384"/>
      <c r="H70" s="384"/>
      <c r="I70" s="384"/>
      <c r="J70" s="384"/>
    </row>
    <row r="73" spans="3:10" ht="15.75">
      <c r="C73" s="400" t="s">
        <v>216</v>
      </c>
      <c r="D73" s="400"/>
      <c r="E73" s="400"/>
      <c r="F73" s="400"/>
      <c r="G73" s="400"/>
      <c r="H73" s="400"/>
      <c r="I73" s="400"/>
      <c r="J73" s="400"/>
    </row>
    <row r="74" spans="3:10">
      <c r="C74" s="401" t="s">
        <v>200</v>
      </c>
      <c r="D74" s="402" t="s">
        <v>201</v>
      </c>
      <c r="E74" s="401" t="s">
        <v>202</v>
      </c>
      <c r="F74" s="403" t="s">
        <v>203</v>
      </c>
      <c r="G74" s="403"/>
      <c r="H74" s="404" t="s">
        <v>204</v>
      </c>
      <c r="I74" s="404"/>
      <c r="J74" s="404"/>
    </row>
    <row r="75" spans="3:10" ht="38.25">
      <c r="C75" s="401"/>
      <c r="D75" s="402"/>
      <c r="E75" s="401"/>
      <c r="F75" s="161" t="s">
        <v>205</v>
      </c>
      <c r="G75" s="161" t="s">
        <v>206</v>
      </c>
      <c r="H75" s="162" t="s">
        <v>207</v>
      </c>
      <c r="I75" s="162" t="s">
        <v>208</v>
      </c>
      <c r="J75" s="163" t="s">
        <v>209</v>
      </c>
    </row>
    <row r="76" spans="3:10">
      <c r="C76" s="164" t="s">
        <v>189</v>
      </c>
      <c r="D76" s="165">
        <v>1</v>
      </c>
      <c r="E76" s="166">
        <v>2534690</v>
      </c>
      <c r="F76" s="167">
        <f>'Evolución gasto (nacionalidad) '!AV20</f>
        <v>684.15899066727604</v>
      </c>
      <c r="G76" s="167">
        <f>'Evolución gasto (nacionalidad) '!AW20</f>
        <v>353.18276070955295</v>
      </c>
      <c r="H76" s="166">
        <f t="shared" ref="H76" si="20">0.53*F76*E76</f>
        <v>919089404.58885217</v>
      </c>
      <c r="I76" s="166">
        <f t="shared" ref="I76" si="21">G76*E76</f>
        <v>895208811.7428968</v>
      </c>
      <c r="J76" s="166">
        <f t="shared" ref="J76" si="22">H76+I76</f>
        <v>1814298216.331749</v>
      </c>
    </row>
    <row r="77" spans="3:10">
      <c r="C77" s="384" t="s">
        <v>212</v>
      </c>
      <c r="D77" s="384"/>
      <c r="E77" s="384"/>
      <c r="F77" s="384"/>
      <c r="G77" s="384"/>
      <c r="H77" s="384"/>
      <c r="I77" s="384"/>
      <c r="J77" s="384"/>
    </row>
    <row r="80" spans="3:10" ht="15.75">
      <c r="C80" s="400" t="s">
        <v>1</v>
      </c>
      <c r="D80" s="400"/>
      <c r="E80" s="400"/>
      <c r="F80" s="400"/>
      <c r="G80" s="400"/>
      <c r="H80" s="400"/>
      <c r="I80" s="400"/>
      <c r="J80" s="400"/>
    </row>
    <row r="81" spans="2:11">
      <c r="C81" s="401" t="s">
        <v>200</v>
      </c>
      <c r="D81" s="402" t="s">
        <v>201</v>
      </c>
      <c r="E81" s="401" t="s">
        <v>202</v>
      </c>
      <c r="F81" s="403" t="s">
        <v>203</v>
      </c>
      <c r="G81" s="403"/>
      <c r="H81" s="404" t="s">
        <v>204</v>
      </c>
      <c r="I81" s="404"/>
      <c r="J81" s="404"/>
    </row>
    <row r="82" spans="2:11" ht="38.25">
      <c r="C82" s="401"/>
      <c r="D82" s="402"/>
      <c r="E82" s="401"/>
      <c r="F82" s="161" t="s">
        <v>205</v>
      </c>
      <c r="G82" s="161" t="s">
        <v>206</v>
      </c>
      <c r="H82" s="162" t="s">
        <v>207</v>
      </c>
      <c r="I82" s="162" t="s">
        <v>208</v>
      </c>
      <c r="J82" s="163" t="s">
        <v>209</v>
      </c>
    </row>
    <row r="83" spans="2:11">
      <c r="C83" s="164" t="s">
        <v>189</v>
      </c>
      <c r="D83" s="165">
        <v>1</v>
      </c>
      <c r="E83" s="166">
        <v>2471622</v>
      </c>
      <c r="F83" s="167">
        <v>656.28682783327611</v>
      </c>
      <c r="G83" s="167">
        <v>346.31800822491448</v>
      </c>
      <c r="H83" s="166">
        <f t="shared" ref="H83" si="23">0.53*F83*E83</f>
        <v>859709269.85095692</v>
      </c>
      <c r="I83" s="166">
        <f t="shared" ref="I83" si="24">G83*E83</f>
        <v>855967208.1248796</v>
      </c>
      <c r="J83" s="166">
        <f t="shared" ref="J83" si="25">H83+I83</f>
        <v>1715676477.9758365</v>
      </c>
    </row>
    <row r="84" spans="2:11">
      <c r="C84" s="384" t="s">
        <v>212</v>
      </c>
      <c r="D84" s="384"/>
      <c r="E84" s="384"/>
      <c r="F84" s="384"/>
      <c r="G84" s="384"/>
      <c r="H84" s="384"/>
      <c r="I84" s="384"/>
      <c r="J84" s="384"/>
    </row>
    <row r="86" spans="2:11">
      <c r="B86" s="356"/>
      <c r="C86" s="356"/>
      <c r="D86" s="356"/>
      <c r="E86" s="357"/>
      <c r="F86" s="358"/>
      <c r="G86" s="358"/>
      <c r="H86" s="359"/>
      <c r="I86" s="359"/>
      <c r="J86" s="359"/>
      <c r="K86" s="360"/>
    </row>
    <row r="87" spans="2:11">
      <c r="B87" s="356"/>
      <c r="C87" s="356"/>
      <c r="D87" s="356"/>
      <c r="E87" s="356"/>
      <c r="F87" s="356"/>
      <c r="G87" s="356"/>
      <c r="H87" s="356"/>
      <c r="I87" s="356"/>
      <c r="J87" s="356"/>
      <c r="K87" s="356"/>
    </row>
    <row r="88" spans="2:11">
      <c r="B88" s="356"/>
      <c r="C88" s="356"/>
      <c r="D88" s="356"/>
      <c r="E88" s="356"/>
      <c r="F88" s="356"/>
      <c r="G88" s="356"/>
      <c r="H88" s="356"/>
      <c r="I88" s="356"/>
      <c r="J88" s="356"/>
      <c r="K88" s="356"/>
    </row>
    <row r="89" spans="2:11">
      <c r="B89" s="356"/>
      <c r="C89" s="356"/>
      <c r="D89" s="356"/>
      <c r="E89" s="356"/>
      <c r="F89" s="356"/>
      <c r="G89" s="356"/>
      <c r="H89" s="356"/>
      <c r="I89" s="356"/>
      <c r="J89" s="356"/>
      <c r="K89" s="356"/>
    </row>
  </sheetData>
  <mergeCells count="53">
    <mergeCell ref="C3:J3"/>
    <mergeCell ref="C4:J4"/>
    <mergeCell ref="C5:C6"/>
    <mergeCell ref="D5:D6"/>
    <mergeCell ref="E5:E6"/>
    <mergeCell ref="F5:G5"/>
    <mergeCell ref="H5:J5"/>
    <mergeCell ref="C14:J14"/>
    <mergeCell ref="C16:J16"/>
    <mergeCell ref="C17:J17"/>
    <mergeCell ref="C18:C19"/>
    <mergeCell ref="D18:D19"/>
    <mergeCell ref="E18:E19"/>
    <mergeCell ref="F18:G18"/>
    <mergeCell ref="H18:J18"/>
    <mergeCell ref="C27:J27"/>
    <mergeCell ref="C30:J30"/>
    <mergeCell ref="C31:J31"/>
    <mergeCell ref="C32:C33"/>
    <mergeCell ref="D32:D33"/>
    <mergeCell ref="E32:E33"/>
    <mergeCell ref="F32:G32"/>
    <mergeCell ref="H32:J32"/>
    <mergeCell ref="C41:J41"/>
    <mergeCell ref="C45:J45"/>
    <mergeCell ref="C46:J46"/>
    <mergeCell ref="C47:C48"/>
    <mergeCell ref="D47:D48"/>
    <mergeCell ref="E47:E48"/>
    <mergeCell ref="F47:G47"/>
    <mergeCell ref="H47:J47"/>
    <mergeCell ref="C56:J56"/>
    <mergeCell ref="C60:J60"/>
    <mergeCell ref="C61:C62"/>
    <mergeCell ref="D61:D62"/>
    <mergeCell ref="E61:E62"/>
    <mergeCell ref="F61:G61"/>
    <mergeCell ref="H61:J61"/>
    <mergeCell ref="C70:J70"/>
    <mergeCell ref="C73:J73"/>
    <mergeCell ref="C74:C75"/>
    <mergeCell ref="D74:D75"/>
    <mergeCell ref="E74:E75"/>
    <mergeCell ref="F74:G74"/>
    <mergeCell ref="H74:J74"/>
    <mergeCell ref="C84:J84"/>
    <mergeCell ref="C77:J77"/>
    <mergeCell ref="C80:J80"/>
    <mergeCell ref="C81:C82"/>
    <mergeCell ref="D81:D82"/>
    <mergeCell ref="E81:E82"/>
    <mergeCell ref="F81:G81"/>
    <mergeCell ref="H81:J8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7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N56"/>
  <sheetViews>
    <sheetView showGridLines="0" zoomScaleNormal="100" workbookViewId="0">
      <selection activeCell="C34" sqref="C34:I56"/>
    </sheetView>
  </sheetViews>
  <sheetFormatPr baseColWidth="10" defaultRowHeight="12.75"/>
  <cols>
    <col min="3" max="3" width="30.28515625" customWidth="1"/>
    <col min="4" max="7" width="9.7109375" hidden="1" customWidth="1"/>
    <col min="8" max="14" width="9.7109375" customWidth="1"/>
    <col min="15" max="20" width="11.42578125" customWidth="1"/>
    <col min="21" max="21" width="18" customWidth="1"/>
    <col min="22" max="22" width="20.28515625" customWidth="1"/>
    <col min="23" max="28" width="11.42578125" customWidth="1"/>
    <col min="29" max="29" width="11.7109375" customWidth="1"/>
    <col min="30" max="30" width="18.28515625" bestFit="1" customWidth="1"/>
    <col min="31" max="38" width="11.42578125" customWidth="1"/>
    <col min="39" max="39" width="11.140625" customWidth="1"/>
    <col min="40" max="40" width="11.42578125" customWidth="1"/>
    <col min="41" max="41" width="9.28515625" customWidth="1"/>
  </cols>
  <sheetData>
    <row r="2" spans="3:40" ht="32.25" customHeight="1"/>
    <row r="3" spans="3:40" ht="39.75" customHeight="1">
      <c r="C3" s="418" t="s">
        <v>233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</row>
    <row r="4" spans="3:40" ht="15" customHeight="1">
      <c r="C4" s="201"/>
      <c r="D4" s="416">
        <v>2007</v>
      </c>
      <c r="E4" s="416"/>
      <c r="F4" s="419">
        <v>2008</v>
      </c>
      <c r="G4" s="419"/>
      <c r="H4" s="416">
        <v>2009</v>
      </c>
      <c r="I4" s="416"/>
      <c r="J4" s="417">
        <v>2010</v>
      </c>
      <c r="K4" s="417"/>
      <c r="L4" s="8" t="s">
        <v>487</v>
      </c>
      <c r="M4" s="8" t="s">
        <v>488</v>
      </c>
      <c r="N4" s="8" t="s">
        <v>328</v>
      </c>
      <c r="O4" s="416" t="s">
        <v>149</v>
      </c>
      <c r="P4" s="416"/>
      <c r="Q4" s="392" t="s">
        <v>150</v>
      </c>
      <c r="R4" s="392"/>
      <c r="S4" s="416" t="s">
        <v>111</v>
      </c>
      <c r="T4" s="416"/>
      <c r="U4" s="8" t="s">
        <v>96</v>
      </c>
      <c r="V4" s="8" t="s">
        <v>234</v>
      </c>
      <c r="W4" s="416" t="s">
        <v>163</v>
      </c>
      <c r="X4" s="416"/>
      <c r="Y4" s="392" t="s">
        <v>154</v>
      </c>
      <c r="Z4" s="392"/>
      <c r="AA4" s="416" t="s">
        <v>112</v>
      </c>
      <c r="AB4" s="416"/>
      <c r="AC4" s="146" t="s">
        <v>276</v>
      </c>
      <c r="AD4" s="146" t="s">
        <v>172</v>
      </c>
      <c r="AE4" s="392" t="s">
        <v>235</v>
      </c>
      <c r="AF4" s="392"/>
      <c r="AG4" s="392" t="s">
        <v>236</v>
      </c>
      <c r="AH4" s="392"/>
      <c r="AI4" s="8" t="s">
        <v>277</v>
      </c>
      <c r="AJ4" s="417" t="s">
        <v>51</v>
      </c>
      <c r="AK4" s="417"/>
      <c r="AL4" s="417" t="s">
        <v>52</v>
      </c>
      <c r="AM4" s="417"/>
      <c r="AN4" s="8" t="s">
        <v>110</v>
      </c>
    </row>
    <row r="5" spans="3:40" ht="15" customHeight="1">
      <c r="C5" s="202"/>
      <c r="D5" s="202" t="s">
        <v>237</v>
      </c>
      <c r="E5" s="202" t="s">
        <v>238</v>
      </c>
      <c r="F5" s="203" t="s">
        <v>237</v>
      </c>
      <c r="G5" s="203" t="s">
        <v>238</v>
      </c>
      <c r="H5" s="202" t="s">
        <v>237</v>
      </c>
      <c r="I5" s="202" t="s">
        <v>238</v>
      </c>
      <c r="J5" s="204" t="s">
        <v>237</v>
      </c>
      <c r="K5" s="204" t="s">
        <v>238</v>
      </c>
      <c r="L5" s="203" t="s">
        <v>238</v>
      </c>
      <c r="M5" s="203" t="s">
        <v>238</v>
      </c>
      <c r="N5" s="203" t="s">
        <v>238</v>
      </c>
      <c r="O5" s="202" t="s">
        <v>237</v>
      </c>
      <c r="P5" s="202" t="s">
        <v>238</v>
      </c>
      <c r="Q5" s="204" t="s">
        <v>237</v>
      </c>
      <c r="R5" s="204" t="s">
        <v>238</v>
      </c>
      <c r="S5" s="202" t="s">
        <v>237</v>
      </c>
      <c r="T5" s="202" t="s">
        <v>238</v>
      </c>
      <c r="U5" s="203" t="s">
        <v>238</v>
      </c>
      <c r="V5" s="203" t="s">
        <v>238</v>
      </c>
      <c r="W5" s="202" t="s">
        <v>237</v>
      </c>
      <c r="X5" s="202" t="s">
        <v>238</v>
      </c>
      <c r="Y5" s="204" t="s">
        <v>237</v>
      </c>
      <c r="Z5" s="204" t="s">
        <v>238</v>
      </c>
      <c r="AA5" s="202" t="s">
        <v>237</v>
      </c>
      <c r="AB5" s="202" t="s">
        <v>238</v>
      </c>
      <c r="AC5" s="203" t="s">
        <v>238</v>
      </c>
      <c r="AD5" s="203" t="s">
        <v>238</v>
      </c>
      <c r="AE5" s="204" t="s">
        <v>237</v>
      </c>
      <c r="AF5" s="204" t="s">
        <v>238</v>
      </c>
      <c r="AG5" s="204" t="s">
        <v>237</v>
      </c>
      <c r="AH5" s="204" t="s">
        <v>238</v>
      </c>
      <c r="AI5" s="203" t="s">
        <v>238</v>
      </c>
      <c r="AJ5" s="204" t="s">
        <v>237</v>
      </c>
      <c r="AK5" s="204" t="s">
        <v>238</v>
      </c>
      <c r="AL5" s="204" t="s">
        <v>237</v>
      </c>
      <c r="AM5" s="204" t="s">
        <v>238</v>
      </c>
      <c r="AN5" s="203" t="s">
        <v>238</v>
      </c>
    </row>
    <row r="6" spans="3:40" ht="15" customHeight="1">
      <c r="C6" s="205" t="s">
        <v>74</v>
      </c>
      <c r="D6" s="10">
        <v>21.044007490636702</v>
      </c>
      <c r="E6" s="10">
        <v>78.675093632958806</v>
      </c>
      <c r="F6" s="206">
        <v>20.834406386814319</v>
      </c>
      <c r="G6" s="206">
        <v>78.805047643574554</v>
      </c>
      <c r="H6" s="10">
        <v>18.505060991435244</v>
      </c>
      <c r="I6" s="10">
        <v>81.209447184012461</v>
      </c>
      <c r="J6" s="206">
        <v>20.634108923548965</v>
      </c>
      <c r="K6" s="206">
        <v>78.931219636921497</v>
      </c>
      <c r="L6" s="207">
        <f>G6/E6-1</f>
        <v>1.6517808192515471E-3</v>
      </c>
      <c r="M6" s="207">
        <f t="shared" ref="M6:M23" si="0">I6/G6-1</f>
        <v>3.0510730116079632E-2</v>
      </c>
      <c r="N6" s="207">
        <f t="shared" ref="N6:N23" si="1">K6/I6-1</f>
        <v>-2.8053725595850065E-2</v>
      </c>
      <c r="O6" s="10">
        <v>17.583834909716252</v>
      </c>
      <c r="P6" s="10">
        <v>82.072226999140156</v>
      </c>
      <c r="Q6" s="206">
        <v>18.395632087358251</v>
      </c>
      <c r="R6" s="206">
        <v>81.268374632507346</v>
      </c>
      <c r="S6" s="10">
        <v>16.599190283400809</v>
      </c>
      <c r="T6" s="10">
        <v>82.95096716149348</v>
      </c>
      <c r="U6" s="84">
        <f t="shared" ref="U6:U23" si="2">R6/P6-1</f>
        <v>-9.7944505227235412E-3</v>
      </c>
      <c r="V6" s="84">
        <f t="shared" ref="V6:V23" si="3">T6/R6-1</f>
        <v>2.0704148896723451E-2</v>
      </c>
      <c r="W6" s="10">
        <v>18.478260869565219</v>
      </c>
      <c r="X6" s="10">
        <v>81.141304347826093</v>
      </c>
      <c r="Y6" s="206">
        <v>20.890052356020941</v>
      </c>
      <c r="Z6" s="206">
        <v>78.7434554973822</v>
      </c>
      <c r="AA6" s="10">
        <v>22.137404580152673</v>
      </c>
      <c r="AB6" s="10">
        <v>77.644492911668479</v>
      </c>
      <c r="AC6" s="84">
        <f t="shared" ref="AC6:AC23" si="4">Z6/X6-1</f>
        <v>-2.9551519657178615E-2</v>
      </c>
      <c r="AD6" s="84">
        <f t="shared" ref="AD6:AD23" si="5">AB6/Z6-1</f>
        <v>-1.3956240283997445E-2</v>
      </c>
      <c r="AE6" s="208">
        <v>18.736539842067479</v>
      </c>
      <c r="AF6" s="208">
        <v>80.940416367552046</v>
      </c>
      <c r="AG6" s="208">
        <v>22.368421052631579</v>
      </c>
      <c r="AH6" s="208">
        <v>77.25069252077563</v>
      </c>
      <c r="AI6" s="84">
        <f t="shared" ref="AI6:AI23" si="6">AH6/AF6-1</f>
        <v>-4.558567910030642E-2</v>
      </c>
      <c r="AJ6" s="206">
        <v>18.181818181818183</v>
      </c>
      <c r="AK6" s="206">
        <v>81.295715778474403</v>
      </c>
      <c r="AL6" s="206">
        <v>17.009132420091323</v>
      </c>
      <c r="AM6" s="206">
        <v>82.534246575342465</v>
      </c>
      <c r="AN6" s="84">
        <f t="shared" ref="AN6:AN23" si="7">AM6/AK6-1</f>
        <v>1.5234883966616097E-2</v>
      </c>
    </row>
    <row r="7" spans="3:40" ht="15" customHeight="1">
      <c r="C7" s="209" t="s">
        <v>93</v>
      </c>
      <c r="D7" s="10" t="s">
        <v>90</v>
      </c>
      <c r="E7" s="10" t="s">
        <v>90</v>
      </c>
      <c r="F7" s="206">
        <v>7.1005917159763312</v>
      </c>
      <c r="G7" s="206">
        <v>76.331360946745562</v>
      </c>
      <c r="H7" s="10">
        <v>5.4216867469879517</v>
      </c>
      <c r="I7" s="10">
        <v>70.481927710843379</v>
      </c>
      <c r="J7" s="206">
        <v>4.2016806722689077</v>
      </c>
      <c r="K7" s="206">
        <v>84.033613445378151</v>
      </c>
      <c r="L7" s="207" t="s">
        <v>90</v>
      </c>
      <c r="M7" s="207">
        <f t="shared" si="0"/>
        <v>-7.663210983468749E-2</v>
      </c>
      <c r="N7" s="207">
        <f t="shared" si="1"/>
        <v>0.19227178050707461</v>
      </c>
      <c r="O7" s="10">
        <v>5.9322033898305087</v>
      </c>
      <c r="P7" s="10">
        <v>73.728813559322035</v>
      </c>
      <c r="Q7" s="206">
        <v>4.838709677419355</v>
      </c>
      <c r="R7" s="206">
        <v>79.032258064516128</v>
      </c>
      <c r="S7" s="10">
        <v>3.7037037037037037</v>
      </c>
      <c r="T7" s="10">
        <v>81.481481481481481</v>
      </c>
      <c r="U7" s="84">
        <f t="shared" si="2"/>
        <v>7.1931776047460039E-2</v>
      </c>
      <c r="V7" s="84">
        <f t="shared" si="3"/>
        <v>3.0990173847316616E-2</v>
      </c>
      <c r="W7" s="10">
        <v>6.1855670103092786</v>
      </c>
      <c r="X7" s="10">
        <v>70.103092783505161</v>
      </c>
      <c r="Y7" s="206">
        <v>5.3571428571428568</v>
      </c>
      <c r="Z7" s="206">
        <v>82.142857142857139</v>
      </c>
      <c r="AA7" s="10">
        <v>7.3170731707317076</v>
      </c>
      <c r="AB7" s="10">
        <v>75.609756097560975</v>
      </c>
      <c r="AC7" s="84">
        <f t="shared" si="4"/>
        <v>0.17174369747899143</v>
      </c>
      <c r="AD7" s="84">
        <f t="shared" si="5"/>
        <v>-7.9533404029692445E-2</v>
      </c>
      <c r="AE7" s="208">
        <v>5.6737588652482271</v>
      </c>
      <c r="AF7" s="208">
        <v>69.503546099290787</v>
      </c>
      <c r="AG7" s="208">
        <v>5.1546391752577323</v>
      </c>
      <c r="AH7" s="208">
        <v>83.505154639175259</v>
      </c>
      <c r="AI7" s="84">
        <f t="shared" si="6"/>
        <v>0.20145171470650114</v>
      </c>
      <c r="AJ7" s="206">
        <v>4.7619047619047619</v>
      </c>
      <c r="AK7" s="206">
        <v>90.476190476190482</v>
      </c>
      <c r="AL7" s="206">
        <v>6.8965517241379306</v>
      </c>
      <c r="AM7" s="206">
        <v>75.862068965517238</v>
      </c>
      <c r="AN7" s="84">
        <f t="shared" si="7"/>
        <v>-0.16152450090744108</v>
      </c>
    </row>
    <row r="8" spans="3:40" ht="15" customHeight="1">
      <c r="C8" s="205" t="s">
        <v>239</v>
      </c>
      <c r="D8" s="10">
        <v>54.729729729729698</v>
      </c>
      <c r="E8" s="10">
        <v>45.270270270270302</v>
      </c>
      <c r="F8" s="206">
        <v>34.759358288770052</v>
      </c>
      <c r="G8" s="206">
        <v>65.240641711229941</v>
      </c>
      <c r="H8" s="10">
        <v>42.58064516129032</v>
      </c>
      <c r="I8" s="10">
        <v>56.774193548387096</v>
      </c>
      <c r="J8" s="206">
        <v>33.720930232558139</v>
      </c>
      <c r="K8" s="206">
        <v>66.279069767441854</v>
      </c>
      <c r="L8" s="207">
        <f>G8/E8-1</f>
        <v>0.44113656317343652</v>
      </c>
      <c r="M8" s="207">
        <f t="shared" si="0"/>
        <v>-0.12977260708619776</v>
      </c>
      <c r="N8" s="207">
        <f t="shared" si="1"/>
        <v>0.16741543340380538</v>
      </c>
      <c r="O8" s="10">
        <v>38.524590163934427</v>
      </c>
      <c r="P8" s="10">
        <v>61.475409836065573</v>
      </c>
      <c r="Q8" s="206">
        <v>44.247787610619469</v>
      </c>
      <c r="R8" s="206">
        <v>55.752212389380531</v>
      </c>
      <c r="S8" s="10">
        <v>30</v>
      </c>
      <c r="T8" s="10">
        <v>70</v>
      </c>
      <c r="U8" s="84">
        <f t="shared" si="2"/>
        <v>-9.309734513274337E-2</v>
      </c>
      <c r="V8" s="84">
        <f t="shared" si="3"/>
        <v>0.25555555555555554</v>
      </c>
      <c r="W8" s="10">
        <v>33.333333333333336</v>
      </c>
      <c r="X8" s="10">
        <v>65.476190476190482</v>
      </c>
      <c r="Y8" s="206">
        <v>36.79245283018868</v>
      </c>
      <c r="Z8" s="206">
        <v>63.20754716981132</v>
      </c>
      <c r="AA8" s="10">
        <v>34.848484848484851</v>
      </c>
      <c r="AB8" s="10">
        <v>65.151515151515156</v>
      </c>
      <c r="AC8" s="84">
        <f t="shared" si="4"/>
        <v>-3.4648370497427194E-2</v>
      </c>
      <c r="AD8" s="84">
        <f t="shared" si="5"/>
        <v>3.0755314337403972E-2</v>
      </c>
      <c r="AE8" s="208">
        <v>37.5</v>
      </c>
      <c r="AF8" s="208">
        <v>61.607142857142854</v>
      </c>
      <c r="AG8" s="208">
        <v>35.507246376811594</v>
      </c>
      <c r="AH8" s="208">
        <v>64.492753623188406</v>
      </c>
      <c r="AI8" s="84">
        <f t="shared" si="6"/>
        <v>4.683889939088437E-2</v>
      </c>
      <c r="AJ8" s="206">
        <v>38.805970149253731</v>
      </c>
      <c r="AK8" s="206">
        <v>61.194029850746269</v>
      </c>
      <c r="AL8" s="206">
        <v>33.333333333333336</v>
      </c>
      <c r="AM8" s="206">
        <v>66.666666666666671</v>
      </c>
      <c r="AN8" s="84">
        <f t="shared" si="7"/>
        <v>8.9430894308943243E-2</v>
      </c>
    </row>
    <row r="9" spans="3:40" ht="15" customHeight="1">
      <c r="C9" s="205" t="s">
        <v>76</v>
      </c>
      <c r="D9" s="10">
        <v>33.3333333333333</v>
      </c>
      <c r="E9" s="10">
        <v>66.6666666666667</v>
      </c>
      <c r="F9" s="206">
        <v>35.887096774193552</v>
      </c>
      <c r="G9" s="206">
        <v>64.112903225806448</v>
      </c>
      <c r="H9" s="10">
        <v>34.384858044164041</v>
      </c>
      <c r="I9" s="10">
        <v>65.299684542586746</v>
      </c>
      <c r="J9" s="206">
        <v>31.446540880503143</v>
      </c>
      <c r="K9" s="206">
        <v>68.23899371069183</v>
      </c>
      <c r="L9" s="207">
        <f>G9/E9-1</f>
        <v>-3.8306451612903802E-2</v>
      </c>
      <c r="M9" s="207">
        <f t="shared" si="0"/>
        <v>1.851080292839713E-2</v>
      </c>
      <c r="N9" s="207">
        <f t="shared" si="1"/>
        <v>4.5012608999483561E-2</v>
      </c>
      <c r="O9" s="10">
        <v>29.09090909090909</v>
      </c>
      <c r="P9" s="10">
        <v>70.909090909090907</v>
      </c>
      <c r="Q9" s="206">
        <v>29.081632653061224</v>
      </c>
      <c r="R9" s="206">
        <v>70.91836734693878</v>
      </c>
      <c r="S9" s="10">
        <v>26.576576576576578</v>
      </c>
      <c r="T9" s="10">
        <v>72.972972972972968</v>
      </c>
      <c r="U9" s="84">
        <f t="shared" si="2"/>
        <v>1.308215593931461E-4</v>
      </c>
      <c r="V9" s="84">
        <f t="shared" si="3"/>
        <v>2.8971417460625926E-2</v>
      </c>
      <c r="W9" s="10">
        <v>36.241610738255034</v>
      </c>
      <c r="X9" s="10">
        <v>63.758389261744966</v>
      </c>
      <c r="Y9" s="206">
        <v>37.662337662337663</v>
      </c>
      <c r="Z9" s="206">
        <v>62.337662337662337</v>
      </c>
      <c r="AA9" s="10">
        <v>39.634146341463413</v>
      </c>
      <c r="AB9" s="10">
        <v>59.756097560975611</v>
      </c>
      <c r="AC9" s="84">
        <f t="shared" si="4"/>
        <v>-2.2282980177717016E-2</v>
      </c>
      <c r="AD9" s="84">
        <f t="shared" si="5"/>
        <v>-4.1412601626016232E-2</v>
      </c>
      <c r="AE9" s="208">
        <v>38.938053097345133</v>
      </c>
      <c r="AF9" s="208">
        <v>60.619469026548671</v>
      </c>
      <c r="AG9" s="208">
        <v>39.810426540284361</v>
      </c>
      <c r="AH9" s="208">
        <v>60.189573459715639</v>
      </c>
      <c r="AI9" s="84">
        <f t="shared" si="6"/>
        <v>-7.0917078908222519E-3</v>
      </c>
      <c r="AJ9" s="206">
        <v>33.333333333333336</v>
      </c>
      <c r="AK9" s="206">
        <v>66.666666666666671</v>
      </c>
      <c r="AL9" s="206">
        <v>32.89473684210526</v>
      </c>
      <c r="AM9" s="206">
        <v>67.10526315789474</v>
      </c>
      <c r="AN9" s="84">
        <f t="shared" si="7"/>
        <v>6.5789473684210176E-3</v>
      </c>
    </row>
    <row r="10" spans="3:40" ht="15" customHeight="1">
      <c r="C10" s="210" t="s">
        <v>84</v>
      </c>
      <c r="D10" s="17">
        <v>41.227272727272698</v>
      </c>
      <c r="E10" s="17">
        <v>58.090909090909101</v>
      </c>
      <c r="F10" s="17">
        <v>40.836363636363636</v>
      </c>
      <c r="G10" s="17">
        <v>58.663636363636364</v>
      </c>
      <c r="H10" s="17">
        <v>37.590909090909093</v>
      </c>
      <c r="I10" s="17">
        <v>61.654545454545456</v>
      </c>
      <c r="J10" s="17">
        <v>38.618181818181817</v>
      </c>
      <c r="K10" s="17">
        <v>60.863636363636367</v>
      </c>
      <c r="L10" s="107">
        <f>G10/E10-1</f>
        <v>9.8591549295772296E-3</v>
      </c>
      <c r="M10" s="107">
        <f t="shared" si="0"/>
        <v>5.0984038431737266E-2</v>
      </c>
      <c r="N10" s="107">
        <f t="shared" si="1"/>
        <v>-1.2828074314361504E-2</v>
      </c>
      <c r="O10" s="17">
        <v>33.692077727952167</v>
      </c>
      <c r="P10" s="17">
        <v>65.50074738415546</v>
      </c>
      <c r="Q10" s="17">
        <v>32.707613755819189</v>
      </c>
      <c r="R10" s="17">
        <v>66.706712719627575</v>
      </c>
      <c r="S10" s="17">
        <v>35.107535200371345</v>
      </c>
      <c r="T10" s="17">
        <v>64.366393315797623</v>
      </c>
      <c r="U10" s="211">
        <f t="shared" si="2"/>
        <v>1.8411474427906027E-2</v>
      </c>
      <c r="V10" s="211">
        <f t="shared" si="3"/>
        <v>-3.5083716591858716E-2</v>
      </c>
      <c r="W10" s="17">
        <v>36.387240356083083</v>
      </c>
      <c r="X10" s="17">
        <v>62.685459940652819</v>
      </c>
      <c r="Y10" s="17">
        <v>37.02747556702932</v>
      </c>
      <c r="Z10" s="17">
        <v>62.437765074681913</v>
      </c>
      <c r="AA10" s="17">
        <v>40.079066265060241</v>
      </c>
      <c r="AB10" s="17">
        <v>59.450301204819276</v>
      </c>
      <c r="AC10" s="211">
        <f t="shared" si="4"/>
        <v>-3.9513926547785072E-3</v>
      </c>
      <c r="AD10" s="211">
        <f t="shared" si="5"/>
        <v>-4.7847066055124232E-2</v>
      </c>
      <c r="AE10" s="212">
        <v>39.777859148053217</v>
      </c>
      <c r="AF10" s="212">
        <v>59.379958501159528</v>
      </c>
      <c r="AG10" s="212">
        <v>40.752884031572556</v>
      </c>
      <c r="AH10" s="212">
        <v>58.712811171827568</v>
      </c>
      <c r="AI10" s="213">
        <f t="shared" si="6"/>
        <v>-1.1235227274854598E-2</v>
      </c>
      <c r="AJ10" s="17">
        <v>32.456747404844293</v>
      </c>
      <c r="AK10" s="17">
        <v>67.024221453287197</v>
      </c>
      <c r="AL10" s="17">
        <v>36.210762331838566</v>
      </c>
      <c r="AM10" s="17">
        <v>63.191330343796714</v>
      </c>
      <c r="AN10" s="214">
        <f t="shared" si="7"/>
        <v>-5.7186656202516728E-2</v>
      </c>
    </row>
    <row r="11" spans="3:40" ht="15" customHeight="1">
      <c r="C11" s="215" t="s">
        <v>78</v>
      </c>
      <c r="D11" s="98">
        <v>39.375</v>
      </c>
      <c r="E11" s="98">
        <v>60</v>
      </c>
      <c r="F11" s="206">
        <v>30.837004405286343</v>
      </c>
      <c r="G11" s="206">
        <v>69.162995594713649</v>
      </c>
      <c r="H11" s="98">
        <v>28.504672897196262</v>
      </c>
      <c r="I11" s="98">
        <v>70.09345794392523</v>
      </c>
      <c r="J11" s="206">
        <v>34.090909090909093</v>
      </c>
      <c r="K11" s="206">
        <v>65.340909090909093</v>
      </c>
      <c r="L11" s="207">
        <f>G11/E11-1</f>
        <v>0.15271659324522746</v>
      </c>
      <c r="M11" s="207">
        <f t="shared" si="0"/>
        <v>1.3453181737008268E-2</v>
      </c>
      <c r="N11" s="207">
        <f t="shared" si="1"/>
        <v>-6.7803030303030254E-2</v>
      </c>
      <c r="O11" s="98">
        <v>27.391304347826086</v>
      </c>
      <c r="P11" s="98">
        <v>72.173913043478265</v>
      </c>
      <c r="Q11" s="206">
        <v>31.313131313131311</v>
      </c>
      <c r="R11" s="206">
        <v>67.171717171717177</v>
      </c>
      <c r="S11" s="98">
        <v>36.904761904761905</v>
      </c>
      <c r="T11" s="98">
        <v>62.5</v>
      </c>
      <c r="U11" s="84">
        <f t="shared" si="2"/>
        <v>-6.9307533162954793E-2</v>
      </c>
      <c r="V11" s="84">
        <f t="shared" si="3"/>
        <v>-6.9548872180451249E-2</v>
      </c>
      <c r="W11" s="98">
        <v>27.272727272727273</v>
      </c>
      <c r="X11" s="98">
        <v>71.900826446280988</v>
      </c>
      <c r="Y11" s="206">
        <v>33.333333333333336</v>
      </c>
      <c r="Z11" s="206">
        <v>65.765765765765764</v>
      </c>
      <c r="AA11" s="98">
        <v>40.74074074074074</v>
      </c>
      <c r="AB11" s="98">
        <v>58.518518518518519</v>
      </c>
      <c r="AC11" s="84">
        <f t="shared" si="4"/>
        <v>-8.5326706016361165E-2</v>
      </c>
      <c r="AD11" s="84">
        <f t="shared" si="5"/>
        <v>-0.11019786910197871</v>
      </c>
      <c r="AE11" s="216">
        <v>28.571428571428573</v>
      </c>
      <c r="AF11" s="216">
        <v>70.634920634920633</v>
      </c>
      <c r="AG11" s="216">
        <v>33.884297520661157</v>
      </c>
      <c r="AH11" s="216">
        <v>65.289256198347104</v>
      </c>
      <c r="AI11" s="84">
        <f t="shared" si="6"/>
        <v>-7.5680193146996033E-2</v>
      </c>
      <c r="AJ11" s="206">
        <v>32.258064516129032</v>
      </c>
      <c r="AK11" s="206">
        <v>67.741935483870961</v>
      </c>
      <c r="AL11" s="206">
        <v>37.623762376237622</v>
      </c>
      <c r="AM11" s="206">
        <v>61.386138613861384</v>
      </c>
      <c r="AN11" s="84">
        <f t="shared" si="7"/>
        <v>-9.382366808109377E-2</v>
      </c>
    </row>
    <row r="12" spans="3:40" ht="15" customHeight="1">
      <c r="C12" s="205" t="s">
        <v>91</v>
      </c>
      <c r="D12" s="10">
        <v>53.849518810148702</v>
      </c>
      <c r="E12" s="10">
        <v>43.5258092738408</v>
      </c>
      <c r="F12" s="206">
        <v>53.154952076677318</v>
      </c>
      <c r="G12" s="206">
        <v>45.367412140575077</v>
      </c>
      <c r="H12" s="10">
        <v>47.323835194455143</v>
      </c>
      <c r="I12" s="10">
        <v>50.442818636888717</v>
      </c>
      <c r="J12" s="206">
        <v>48.389630793401416</v>
      </c>
      <c r="K12" s="206">
        <v>50.7069913589945</v>
      </c>
      <c r="L12" s="207">
        <f>G12/E12-1</f>
        <v>4.2310594506075994E-2</v>
      </c>
      <c r="M12" s="207">
        <f t="shared" si="0"/>
        <v>0.1118733967145189</v>
      </c>
      <c r="N12" s="207">
        <f t="shared" si="1"/>
        <v>5.2370729718222986E-3</v>
      </c>
      <c r="O12" s="10">
        <v>38.913624220837043</v>
      </c>
      <c r="P12" s="10">
        <v>57.52448797862867</v>
      </c>
      <c r="Q12" s="206">
        <v>41.77433247200689</v>
      </c>
      <c r="R12" s="206">
        <v>56.847545219638242</v>
      </c>
      <c r="S12" s="10">
        <v>38.025415444770282</v>
      </c>
      <c r="T12" s="10">
        <v>60.801564027370482</v>
      </c>
      <c r="U12" s="84">
        <f t="shared" si="2"/>
        <v>-1.1767905856753136E-2</v>
      </c>
      <c r="V12" s="84">
        <f t="shared" si="3"/>
        <v>6.9554785390562479E-2</v>
      </c>
      <c r="W12" s="10">
        <v>41.6</v>
      </c>
      <c r="X12" s="10">
        <v>55.288888888888891</v>
      </c>
      <c r="Y12" s="206">
        <v>46.088435374149661</v>
      </c>
      <c r="Z12" s="206">
        <v>52.976190476190474</v>
      </c>
      <c r="AA12" s="10">
        <v>40.669371196754561</v>
      </c>
      <c r="AB12" s="10">
        <v>58.316430020283974</v>
      </c>
      <c r="AC12" s="84">
        <f t="shared" si="4"/>
        <v>-4.1829352319706081E-2</v>
      </c>
      <c r="AD12" s="84">
        <f t="shared" si="5"/>
        <v>0.10080452173120324</v>
      </c>
      <c r="AE12" s="208">
        <v>48.592870544090054</v>
      </c>
      <c r="AF12" s="208">
        <v>49.061913696060039</v>
      </c>
      <c r="AG12" s="208">
        <v>50.278035217794255</v>
      </c>
      <c r="AH12" s="208">
        <v>48.841519925857277</v>
      </c>
      <c r="AI12" s="84">
        <f t="shared" si="6"/>
        <v>-4.4921560045151354E-3</v>
      </c>
      <c r="AJ12" s="206">
        <v>39.573459715639814</v>
      </c>
      <c r="AK12" s="206">
        <v>59.952606635071092</v>
      </c>
      <c r="AL12" s="206">
        <v>36.049382716049379</v>
      </c>
      <c r="AM12" s="206">
        <v>62.222222222222221</v>
      </c>
      <c r="AN12" s="84">
        <f t="shared" si="7"/>
        <v>3.7856829161176941E-2</v>
      </c>
    </row>
    <row r="13" spans="3:40" ht="15" customHeight="1">
      <c r="C13" s="209" t="s">
        <v>88</v>
      </c>
      <c r="D13" s="10" t="s">
        <v>90</v>
      </c>
      <c r="E13" s="10" t="s">
        <v>90</v>
      </c>
      <c r="F13" s="206">
        <v>56.488222698072803</v>
      </c>
      <c r="G13" s="206">
        <v>43.126338329764451</v>
      </c>
      <c r="H13" s="10">
        <v>50.18510900863842</v>
      </c>
      <c r="I13" s="10">
        <v>49.074454956807898</v>
      </c>
      <c r="J13" s="206">
        <v>50.556242274412853</v>
      </c>
      <c r="K13" s="206">
        <v>49.072929542645241</v>
      </c>
      <c r="L13" s="207" t="s">
        <v>90</v>
      </c>
      <c r="M13" s="207">
        <f t="shared" si="0"/>
        <v>0.13792306180880298</v>
      </c>
      <c r="N13" s="207">
        <f t="shared" si="1"/>
        <v>-3.1083669986720075E-5</v>
      </c>
      <c r="O13" s="10">
        <v>42.786069651741293</v>
      </c>
      <c r="P13" s="10">
        <v>55.621890547263682</v>
      </c>
      <c r="Q13" s="206">
        <v>43.858052775250229</v>
      </c>
      <c r="R13" s="206">
        <v>55.595996360327568</v>
      </c>
      <c r="S13" s="10">
        <v>39.93808049535604</v>
      </c>
      <c r="T13" s="10">
        <v>59.649122807017541</v>
      </c>
      <c r="U13" s="84">
        <f t="shared" si="2"/>
        <v>-4.6553949679417617E-4</v>
      </c>
      <c r="V13" s="84">
        <f t="shared" si="3"/>
        <v>7.2903207281706628E-2</v>
      </c>
      <c r="W13" s="10">
        <v>44.941634241245133</v>
      </c>
      <c r="X13" s="10">
        <v>53.891050583657588</v>
      </c>
      <c r="Y13" s="206">
        <v>48.125</v>
      </c>
      <c r="Z13" s="206">
        <v>51.517857142857146</v>
      </c>
      <c r="AA13" s="10">
        <v>42.116402116402114</v>
      </c>
      <c r="AB13" s="10">
        <v>57.566137566137563</v>
      </c>
      <c r="AC13" s="84">
        <f t="shared" si="4"/>
        <v>-4.4036874677668814E-2</v>
      </c>
      <c r="AD13" s="84">
        <f t="shared" si="5"/>
        <v>0.11740163039989726</v>
      </c>
      <c r="AE13" s="208">
        <v>51.632345554997485</v>
      </c>
      <c r="AF13" s="208">
        <v>47.614264188849823</v>
      </c>
      <c r="AG13" s="208">
        <v>52.401746724890828</v>
      </c>
      <c r="AH13" s="208">
        <v>47.21009218825813</v>
      </c>
      <c r="AI13" s="84">
        <f t="shared" si="6"/>
        <v>-8.4884646959710874E-3</v>
      </c>
      <c r="AJ13" s="206">
        <v>41.396508728179548</v>
      </c>
      <c r="AK13" s="206">
        <v>58.354114713216958</v>
      </c>
      <c r="AL13" s="206">
        <v>38.297872340425535</v>
      </c>
      <c r="AM13" s="206">
        <v>61.170212765957444</v>
      </c>
      <c r="AN13" s="84">
        <f t="shared" si="7"/>
        <v>4.8258774322603948E-2</v>
      </c>
    </row>
    <row r="14" spans="3:40" ht="15" customHeight="1">
      <c r="C14" s="209" t="s">
        <v>86</v>
      </c>
      <c r="D14" s="10">
        <v>36.787564766839402</v>
      </c>
      <c r="E14" s="10">
        <v>63.212435233160598</v>
      </c>
      <c r="F14" s="206">
        <v>33.2129963898917</v>
      </c>
      <c r="G14" s="206">
        <v>66.4259927797834</v>
      </c>
      <c r="H14" s="10">
        <v>31.914893617021278</v>
      </c>
      <c r="I14" s="10">
        <v>67.781155015197569</v>
      </c>
      <c r="J14" s="206">
        <v>31.365313653136532</v>
      </c>
      <c r="K14" s="206">
        <v>67.896678966789665</v>
      </c>
      <c r="L14" s="207">
        <f t="shared" ref="L14:L23" si="8">G14/E14-1</f>
        <v>5.0837426762147642E-2</v>
      </c>
      <c r="M14" s="207">
        <f t="shared" si="0"/>
        <v>2.0401083652702434E-2</v>
      </c>
      <c r="N14" s="207">
        <f t="shared" si="1"/>
        <v>1.7043668194529626E-3</v>
      </c>
      <c r="O14" s="10">
        <v>29.315960912052116</v>
      </c>
      <c r="P14" s="10">
        <v>70.358306188925084</v>
      </c>
      <c r="Q14" s="206">
        <v>30.067567567567568</v>
      </c>
      <c r="R14" s="206">
        <v>69.594594594594597</v>
      </c>
      <c r="S14" s="10">
        <v>41.25874125874126</v>
      </c>
      <c r="T14" s="10">
        <v>58.04195804195804</v>
      </c>
      <c r="U14" s="84">
        <f t="shared" si="2"/>
        <v>-1.0854604604604634E-2</v>
      </c>
      <c r="V14" s="84">
        <f t="shared" si="3"/>
        <v>-0.16599904949419519</v>
      </c>
      <c r="W14" s="10">
        <v>32.820512820512818</v>
      </c>
      <c r="X14" s="10">
        <v>66.666666666666671</v>
      </c>
      <c r="Y14" s="206">
        <v>29.518072289156628</v>
      </c>
      <c r="Z14" s="206">
        <v>69.879518072289159</v>
      </c>
      <c r="AA14" s="10">
        <v>44.736842105263158</v>
      </c>
      <c r="AB14" s="10">
        <v>54.210526315789473</v>
      </c>
      <c r="AC14" s="84">
        <f t="shared" si="4"/>
        <v>4.8192771084337283E-2</v>
      </c>
      <c r="AD14" s="84">
        <f t="shared" si="5"/>
        <v>-0.22422867513611622</v>
      </c>
      <c r="AE14" s="208">
        <v>32.663316582914575</v>
      </c>
      <c r="AF14" s="208">
        <v>66.834170854271363</v>
      </c>
      <c r="AG14" s="208">
        <v>29.518072289156628</v>
      </c>
      <c r="AH14" s="208">
        <v>69.879518072289159</v>
      </c>
      <c r="AI14" s="84">
        <f t="shared" si="6"/>
        <v>4.5565721532747405E-2</v>
      </c>
      <c r="AJ14" s="206">
        <v>29.518072289156628</v>
      </c>
      <c r="AK14" s="206">
        <v>69.879518072289159</v>
      </c>
      <c r="AL14" s="206">
        <v>45.714285714285715</v>
      </c>
      <c r="AM14" s="206">
        <v>53.571428571428569</v>
      </c>
      <c r="AN14" s="84">
        <f t="shared" si="7"/>
        <v>-0.23337438423645329</v>
      </c>
    </row>
    <row r="15" spans="3:40" ht="15" customHeight="1">
      <c r="C15" s="205" t="s">
        <v>82</v>
      </c>
      <c r="D15" s="10">
        <v>43.2900432900433</v>
      </c>
      <c r="E15" s="10">
        <v>56.601731601731601</v>
      </c>
      <c r="F15" s="206">
        <v>35.957066189624328</v>
      </c>
      <c r="G15" s="206">
        <v>63.864042933810374</v>
      </c>
      <c r="H15" s="10">
        <v>34.098639455782312</v>
      </c>
      <c r="I15" s="10">
        <v>65.476190476190482</v>
      </c>
      <c r="J15" s="206">
        <v>33.861386138613859</v>
      </c>
      <c r="K15" s="206">
        <v>65.346534653465341</v>
      </c>
      <c r="L15" s="207">
        <f t="shared" si="8"/>
        <v>0.12830546215756766</v>
      </c>
      <c r="M15" s="207">
        <f t="shared" si="0"/>
        <v>2.5243430705615744E-2</v>
      </c>
      <c r="N15" s="207">
        <f t="shared" si="1"/>
        <v>-1.980198019802204E-3</v>
      </c>
      <c r="O15" s="10">
        <v>33.768494342906877</v>
      </c>
      <c r="P15" s="10">
        <v>66.057441253263704</v>
      </c>
      <c r="Q15" s="206">
        <v>31.874405328258803</v>
      </c>
      <c r="R15" s="206">
        <v>67.364414843006656</v>
      </c>
      <c r="S15" s="10">
        <v>41.170323928944619</v>
      </c>
      <c r="T15" s="10">
        <v>58.202716823406476</v>
      </c>
      <c r="U15" s="84">
        <f t="shared" si="2"/>
        <v>1.9785410469231213E-2</v>
      </c>
      <c r="V15" s="84">
        <f t="shared" si="3"/>
        <v>-0.13600204263559024</v>
      </c>
      <c r="W15" s="10">
        <v>35.362318840579711</v>
      </c>
      <c r="X15" s="10">
        <v>64.347826086956516</v>
      </c>
      <c r="Y15" s="206">
        <v>32.736156351791529</v>
      </c>
      <c r="Z15" s="206">
        <v>66.44951140065146</v>
      </c>
      <c r="AA15" s="10">
        <v>45.482866043613704</v>
      </c>
      <c r="AB15" s="10">
        <v>53.738317757009348</v>
      </c>
      <c r="AC15" s="84">
        <f t="shared" si="4"/>
        <v>3.266132582093495E-2</v>
      </c>
      <c r="AD15" s="84">
        <f t="shared" si="5"/>
        <v>-0.19129100238226115</v>
      </c>
      <c r="AE15" s="208">
        <v>35.900962861072905</v>
      </c>
      <c r="AF15" s="208">
        <v>63.823933975240713</v>
      </c>
      <c r="AG15" s="208">
        <v>32.970451010886471</v>
      </c>
      <c r="AH15" s="208">
        <v>66.096423017107313</v>
      </c>
      <c r="AI15" s="84">
        <f t="shared" si="6"/>
        <v>3.5605593393039259E-2</v>
      </c>
      <c r="AJ15" s="206">
        <v>32.136752136752136</v>
      </c>
      <c r="AK15" s="206">
        <v>67.179487179487182</v>
      </c>
      <c r="AL15" s="206">
        <v>45.783132530120483</v>
      </c>
      <c r="AM15" s="206">
        <v>53.413654618473899</v>
      </c>
      <c r="AN15" s="84">
        <f t="shared" si="7"/>
        <v>-0.20491124804561756</v>
      </c>
    </row>
    <row r="16" spans="3:40" ht="15" customHeight="1">
      <c r="C16" s="209" t="s">
        <v>83</v>
      </c>
      <c r="D16" s="10">
        <v>44.295302013422798</v>
      </c>
      <c r="E16" s="10">
        <v>55.704697986577202</v>
      </c>
      <c r="F16" s="206">
        <v>37.689969604863222</v>
      </c>
      <c r="G16" s="206">
        <v>62.006079027355625</v>
      </c>
      <c r="H16" s="10">
        <v>36.337209302325583</v>
      </c>
      <c r="I16" s="10">
        <v>63.372093023255815</v>
      </c>
      <c r="J16" s="206">
        <v>34.005763688760808</v>
      </c>
      <c r="K16" s="206">
        <v>65.129682997118152</v>
      </c>
      <c r="L16" s="207">
        <f t="shared" si="8"/>
        <v>0.11312117771999808</v>
      </c>
      <c r="M16" s="207">
        <f t="shared" si="0"/>
        <v>2.2030323757409986E-2</v>
      </c>
      <c r="N16" s="207">
        <f t="shared" si="1"/>
        <v>2.7734447293974451E-2</v>
      </c>
      <c r="O16" s="10">
        <v>37.931034482758619</v>
      </c>
      <c r="P16" s="10">
        <v>62.068965517241381</v>
      </c>
      <c r="Q16" s="206">
        <v>31.097560975609756</v>
      </c>
      <c r="R16" s="206">
        <v>68.292682926829272</v>
      </c>
      <c r="S16" s="10">
        <v>43.653250773993811</v>
      </c>
      <c r="T16" s="10">
        <v>55.72755417956656</v>
      </c>
      <c r="U16" s="217">
        <f t="shared" si="2"/>
        <v>0.10027100271002709</v>
      </c>
      <c r="V16" s="217">
        <f t="shared" si="3"/>
        <v>-0.18398938522777541</v>
      </c>
      <c r="W16" s="10">
        <v>40.298507462686565</v>
      </c>
      <c r="X16" s="10">
        <v>59.701492537313435</v>
      </c>
      <c r="Y16" s="206">
        <v>31.313131313131311</v>
      </c>
      <c r="Z16" s="206">
        <v>68.181818181818187</v>
      </c>
      <c r="AA16" s="10">
        <v>46.486486486486484</v>
      </c>
      <c r="AB16" s="10">
        <v>52.972972972972975</v>
      </c>
      <c r="AC16" s="217">
        <f t="shared" si="4"/>
        <v>0.14204545454545459</v>
      </c>
      <c r="AD16" s="217">
        <f t="shared" si="5"/>
        <v>-0.22306306306306312</v>
      </c>
      <c r="AE16" s="208">
        <v>39.523809523809526</v>
      </c>
      <c r="AF16" s="208">
        <v>60.476190476190474</v>
      </c>
      <c r="AG16" s="208">
        <v>30.582524271844662</v>
      </c>
      <c r="AH16" s="208">
        <v>68.446601941747574</v>
      </c>
      <c r="AI16" s="218">
        <f t="shared" si="6"/>
        <v>0.13179420533598352</v>
      </c>
      <c r="AJ16" s="206">
        <v>30.927835051546392</v>
      </c>
      <c r="AK16" s="206">
        <v>68.55670103092784</v>
      </c>
      <c r="AL16" s="206">
        <v>48.447204968944099</v>
      </c>
      <c r="AM16" s="206">
        <v>50.931677018633543</v>
      </c>
      <c r="AN16" s="218">
        <f t="shared" si="7"/>
        <v>-0.25708681641993181</v>
      </c>
    </row>
    <row r="17" spans="3:40" ht="15" customHeight="1">
      <c r="C17" s="209" t="s">
        <v>75</v>
      </c>
      <c r="D17" s="10">
        <v>49.084249084249102</v>
      </c>
      <c r="E17" s="10">
        <v>50.915750915750898</v>
      </c>
      <c r="F17" s="206">
        <v>40.701754385964911</v>
      </c>
      <c r="G17" s="206">
        <v>59.298245614035089</v>
      </c>
      <c r="H17" s="10">
        <v>38.062283737024224</v>
      </c>
      <c r="I17" s="10">
        <v>61.937716262975776</v>
      </c>
      <c r="J17" s="206">
        <v>36.574074074074076</v>
      </c>
      <c r="K17" s="206">
        <v>62.5</v>
      </c>
      <c r="L17" s="207">
        <f t="shared" si="8"/>
        <v>0.16463460810299169</v>
      </c>
      <c r="M17" s="207">
        <f t="shared" si="0"/>
        <v>4.4511783133023508E-2</v>
      </c>
      <c r="N17" s="207">
        <f t="shared" si="1"/>
        <v>9.0782122905028739E-3</v>
      </c>
      <c r="O17" s="10">
        <v>39.015151515151516</v>
      </c>
      <c r="P17" s="10">
        <v>60.984848484848484</v>
      </c>
      <c r="Q17" s="206">
        <v>35.807860262008731</v>
      </c>
      <c r="R17" s="206">
        <v>63.318777292576421</v>
      </c>
      <c r="S17" s="10">
        <v>40.555555555555557</v>
      </c>
      <c r="T17" s="10">
        <v>58.888888888888886</v>
      </c>
      <c r="U17" s="217">
        <f t="shared" si="2"/>
        <v>3.8270633865849391E-2</v>
      </c>
      <c r="V17" s="217">
        <f t="shared" si="3"/>
        <v>-6.9961685823754838E-2</v>
      </c>
      <c r="W17" s="10">
        <v>38.150289017341038</v>
      </c>
      <c r="X17" s="10">
        <v>61.849710982658962</v>
      </c>
      <c r="Y17" s="206">
        <v>38.129496402877699</v>
      </c>
      <c r="Z17" s="206">
        <v>60.431654676258994</v>
      </c>
      <c r="AA17" s="10">
        <v>50</v>
      </c>
      <c r="AB17" s="10">
        <v>49.242424242424242</v>
      </c>
      <c r="AC17" s="217">
        <f t="shared" si="4"/>
        <v>-2.2927452430578921E-2</v>
      </c>
      <c r="AD17" s="217">
        <f t="shared" si="5"/>
        <v>-0.18515512265512268</v>
      </c>
      <c r="AE17" s="208">
        <v>40.104166666666664</v>
      </c>
      <c r="AF17" s="208">
        <v>59.895833333333336</v>
      </c>
      <c r="AG17" s="208">
        <v>39.333333333333336</v>
      </c>
      <c r="AH17" s="208">
        <v>59.333333333333336</v>
      </c>
      <c r="AI17" s="218">
        <f t="shared" si="6"/>
        <v>-9.3913043478260905E-3</v>
      </c>
      <c r="AJ17" s="206">
        <v>37.121212121212125</v>
      </c>
      <c r="AK17" s="206">
        <v>61.363636363636367</v>
      </c>
      <c r="AL17" s="206">
        <v>50</v>
      </c>
      <c r="AM17" s="206">
        <v>48.958333333333336</v>
      </c>
      <c r="AN17" s="218">
        <f t="shared" si="7"/>
        <v>-0.2021604938271605</v>
      </c>
    </row>
    <row r="18" spans="3:40" ht="15" customHeight="1">
      <c r="C18" s="205" t="s">
        <v>85</v>
      </c>
      <c r="D18" s="10">
        <v>60.465116279069797</v>
      </c>
      <c r="E18" s="10">
        <v>39.534883720930203</v>
      </c>
      <c r="F18" s="206">
        <v>54.016620498614955</v>
      </c>
      <c r="G18" s="206">
        <v>45.983379501385045</v>
      </c>
      <c r="H18" s="10">
        <v>51.322751322751323</v>
      </c>
      <c r="I18" s="10">
        <v>48.412698412698411</v>
      </c>
      <c r="J18" s="206">
        <v>52.38095238095238</v>
      </c>
      <c r="K18" s="206">
        <v>47.354497354497354</v>
      </c>
      <c r="L18" s="207">
        <f t="shared" si="8"/>
        <v>0.16310901091738739</v>
      </c>
      <c r="M18" s="207">
        <f t="shared" si="0"/>
        <v>5.2830369095429264E-2</v>
      </c>
      <c r="N18" s="207">
        <f t="shared" si="1"/>
        <v>-2.1857923497267784E-2</v>
      </c>
      <c r="O18" s="10">
        <v>51.965065502183407</v>
      </c>
      <c r="P18" s="10">
        <v>48.034934497816593</v>
      </c>
      <c r="Q18" s="206">
        <v>41.255605381165921</v>
      </c>
      <c r="R18" s="206">
        <v>58.295964125560538</v>
      </c>
      <c r="S18" s="10">
        <v>46.491228070175438</v>
      </c>
      <c r="T18" s="10">
        <v>53.070175438596493</v>
      </c>
      <c r="U18" s="84">
        <f t="shared" si="2"/>
        <v>0.21361598043212404</v>
      </c>
      <c r="V18" s="84">
        <f t="shared" si="3"/>
        <v>-8.9642375168690891E-2</v>
      </c>
      <c r="W18" s="10">
        <v>52.486187845303867</v>
      </c>
      <c r="X18" s="10">
        <v>47.513812154696133</v>
      </c>
      <c r="Y18" s="206">
        <v>48.863636363636367</v>
      </c>
      <c r="Z18" s="206">
        <v>50.56818181818182</v>
      </c>
      <c r="AA18" s="10">
        <v>50.561797752808985</v>
      </c>
      <c r="AB18" s="10">
        <v>48.876404494382022</v>
      </c>
      <c r="AC18" s="84">
        <f t="shared" si="4"/>
        <v>6.4283826638477759E-2</v>
      </c>
      <c r="AD18" s="84">
        <f t="shared" si="5"/>
        <v>-3.3455371796490385E-2</v>
      </c>
      <c r="AE18" s="208">
        <v>55.244755244755247</v>
      </c>
      <c r="AF18" s="208">
        <v>44.405594405594407</v>
      </c>
      <c r="AG18" s="208">
        <v>54.578754578754577</v>
      </c>
      <c r="AH18" s="208">
        <v>45.054945054945058</v>
      </c>
      <c r="AI18" s="84">
        <f t="shared" si="6"/>
        <v>1.462317210348707E-2</v>
      </c>
      <c r="AJ18" s="206">
        <v>35.416666666666664</v>
      </c>
      <c r="AK18" s="206">
        <v>63.541666666666664</v>
      </c>
      <c r="AL18" s="206">
        <v>43.18181818181818</v>
      </c>
      <c r="AM18" s="206">
        <v>55.68181818181818</v>
      </c>
      <c r="AN18" s="84">
        <f t="shared" si="7"/>
        <v>-0.1236959761549925</v>
      </c>
    </row>
    <row r="19" spans="3:40" ht="15" customHeight="1">
      <c r="C19" s="205" t="s">
        <v>79</v>
      </c>
      <c r="D19" s="10">
        <v>52.168525402726097</v>
      </c>
      <c r="E19" s="10">
        <v>47.769516728624502</v>
      </c>
      <c r="F19" s="206">
        <v>51.977793199167245</v>
      </c>
      <c r="G19" s="206">
        <v>47.952810548230396</v>
      </c>
      <c r="H19" s="10">
        <v>48.689956331877731</v>
      </c>
      <c r="I19" s="10">
        <v>50.946142649199416</v>
      </c>
      <c r="J19" s="206">
        <v>49.858557284299856</v>
      </c>
      <c r="K19" s="206">
        <v>49.858557284299856</v>
      </c>
      <c r="L19" s="207">
        <f t="shared" si="8"/>
        <v>3.8370457178198425E-3</v>
      </c>
      <c r="M19" s="207">
        <f t="shared" si="0"/>
        <v>6.2422453798789634E-2</v>
      </c>
      <c r="N19" s="207">
        <f t="shared" si="1"/>
        <v>-2.1347747019599961E-2</v>
      </c>
      <c r="O19" s="10">
        <v>44.868995633187772</v>
      </c>
      <c r="P19" s="10">
        <v>54.694323144104807</v>
      </c>
      <c r="Q19" s="206">
        <v>39.721627408993577</v>
      </c>
      <c r="R19" s="206">
        <v>59.850107066381156</v>
      </c>
      <c r="S19" s="10">
        <v>47.130242825607063</v>
      </c>
      <c r="T19" s="10">
        <v>52.759381898454748</v>
      </c>
      <c r="U19" s="84">
        <f t="shared" si="2"/>
        <v>9.426543059491288E-2</v>
      </c>
      <c r="V19" s="84">
        <f t="shared" si="3"/>
        <v>-0.11847472820828742</v>
      </c>
      <c r="W19" s="10">
        <v>47.323943661971832</v>
      </c>
      <c r="X19" s="10">
        <v>52.112676056338032</v>
      </c>
      <c r="Y19" s="206">
        <v>45.42936288088643</v>
      </c>
      <c r="Z19" s="206">
        <v>54.155124653739612</v>
      </c>
      <c r="AA19" s="10">
        <v>53.08464849354376</v>
      </c>
      <c r="AB19" s="10">
        <v>46.771879483500719</v>
      </c>
      <c r="AC19" s="84">
        <f t="shared" si="4"/>
        <v>3.9192932544733106E-2</v>
      </c>
      <c r="AD19" s="84">
        <f t="shared" si="5"/>
        <v>-0.13633511541975651</v>
      </c>
      <c r="AE19" s="208">
        <v>53.163265306122447</v>
      </c>
      <c r="AF19" s="208">
        <v>46.428571428571431</v>
      </c>
      <c r="AG19" s="208">
        <v>52.286282306163024</v>
      </c>
      <c r="AH19" s="208">
        <v>47.316103379721667</v>
      </c>
      <c r="AI19" s="84">
        <f t="shared" si="6"/>
        <v>1.9116072794005179E-2</v>
      </c>
      <c r="AJ19" s="206">
        <v>39.849624060150376</v>
      </c>
      <c r="AK19" s="206">
        <v>59.649122807017541</v>
      </c>
      <c r="AL19" s="206">
        <v>46.997389033942561</v>
      </c>
      <c r="AM19" s="206">
        <v>53.002610966057439</v>
      </c>
      <c r="AN19" s="84">
        <f t="shared" si="7"/>
        <v>-0.11142681615727235</v>
      </c>
    </row>
    <row r="20" spans="3:40" ht="15" customHeight="1">
      <c r="C20" s="219" t="s">
        <v>81</v>
      </c>
      <c r="D20" s="98">
        <v>53.205128205128197</v>
      </c>
      <c r="E20" s="98">
        <v>46.794871794871803</v>
      </c>
      <c r="F20" s="206">
        <v>59.740259740259738</v>
      </c>
      <c r="G20" s="206">
        <v>40.259740259740262</v>
      </c>
      <c r="H20" s="98">
        <v>60.256410256410255</v>
      </c>
      <c r="I20" s="98">
        <v>39.743589743589745</v>
      </c>
      <c r="J20" s="206">
        <v>49.367088607594937</v>
      </c>
      <c r="K20" s="206">
        <v>50.632911392405063</v>
      </c>
      <c r="L20" s="207">
        <f t="shared" si="8"/>
        <v>-0.13965486568226304</v>
      </c>
      <c r="M20" s="207">
        <f t="shared" si="0"/>
        <v>-1.2820512820512886E-2</v>
      </c>
      <c r="N20" s="207">
        <f t="shared" si="1"/>
        <v>0.27398938342180479</v>
      </c>
      <c r="O20" s="98">
        <v>46.511627906976742</v>
      </c>
      <c r="P20" s="98">
        <v>53.488372093023258</v>
      </c>
      <c r="Q20" s="206">
        <v>43.617021276595743</v>
      </c>
      <c r="R20" s="206">
        <v>56.382978723404257</v>
      </c>
      <c r="S20" s="98">
        <v>46.534653465346537</v>
      </c>
      <c r="T20" s="98">
        <v>53.465346534653463</v>
      </c>
      <c r="U20" s="84">
        <f t="shared" si="2"/>
        <v>5.4116558741905685E-2</v>
      </c>
      <c r="V20" s="84">
        <f t="shared" si="3"/>
        <v>-5.1746684102372598E-2</v>
      </c>
      <c r="W20" s="98">
        <v>59.740259740259738</v>
      </c>
      <c r="X20" s="98">
        <v>40.259740259740262</v>
      </c>
      <c r="Y20" s="206">
        <v>45.454545454545453</v>
      </c>
      <c r="Z20" s="206">
        <v>54.545454545454547</v>
      </c>
      <c r="AA20" s="98">
        <v>57.142857142857146</v>
      </c>
      <c r="AB20" s="98">
        <v>42.857142857142854</v>
      </c>
      <c r="AC20" s="84">
        <f t="shared" si="4"/>
        <v>0.35483870967741926</v>
      </c>
      <c r="AD20" s="84">
        <f t="shared" si="5"/>
        <v>-0.21428571428571441</v>
      </c>
      <c r="AE20" s="216">
        <v>63.333333333333336</v>
      </c>
      <c r="AF20" s="216">
        <v>36.666666666666664</v>
      </c>
      <c r="AG20" s="216">
        <v>52.678571428571431</v>
      </c>
      <c r="AH20" s="216">
        <v>47.321428571428569</v>
      </c>
      <c r="AI20" s="84">
        <f t="shared" si="6"/>
        <v>0.29058441558441572</v>
      </c>
      <c r="AJ20" s="206">
        <v>36.842105263157897</v>
      </c>
      <c r="AK20" s="206">
        <v>63.157894736842103</v>
      </c>
      <c r="AL20" s="206">
        <v>48.780487804878049</v>
      </c>
      <c r="AM20" s="206">
        <v>51.219512195121951</v>
      </c>
      <c r="AN20" s="84">
        <f t="shared" si="7"/>
        <v>-0.18902439024390238</v>
      </c>
    </row>
    <row r="21" spans="3:40" ht="15" customHeight="1">
      <c r="C21" s="219" t="s">
        <v>77</v>
      </c>
      <c r="D21" s="98">
        <v>63.157894736842103</v>
      </c>
      <c r="E21" s="98">
        <v>36.842105263157897</v>
      </c>
      <c r="F21" s="206">
        <v>58.299595141700408</v>
      </c>
      <c r="G21" s="206">
        <v>41.295546558704451</v>
      </c>
      <c r="H21" s="98">
        <v>60.392156862745097</v>
      </c>
      <c r="I21" s="98">
        <v>39.607843137254903</v>
      </c>
      <c r="J21" s="206">
        <v>58.55263157894737</v>
      </c>
      <c r="K21" s="206">
        <v>41.44736842105263</v>
      </c>
      <c r="L21" s="207">
        <f t="shared" si="8"/>
        <v>0.12087912087912067</v>
      </c>
      <c r="M21" s="207">
        <f t="shared" si="0"/>
        <v>-4.0868896578239111E-2</v>
      </c>
      <c r="N21" s="207">
        <f t="shared" si="1"/>
        <v>4.6443460135487058E-2</v>
      </c>
      <c r="O21" s="98">
        <v>56.80473372781065</v>
      </c>
      <c r="P21" s="98">
        <v>43.19526627218935</v>
      </c>
      <c r="Q21" s="206">
        <v>47.5</v>
      </c>
      <c r="R21" s="206">
        <v>52.5</v>
      </c>
      <c r="S21" s="98">
        <v>57.692307692307693</v>
      </c>
      <c r="T21" s="98">
        <v>41.880341880341881</v>
      </c>
      <c r="U21" s="84">
        <f t="shared" si="2"/>
        <v>0.21541095890410955</v>
      </c>
      <c r="V21" s="84">
        <f t="shared" si="3"/>
        <v>-0.20227920227920226</v>
      </c>
      <c r="W21" s="98">
        <v>63.758389261744966</v>
      </c>
      <c r="X21" s="98">
        <v>36.241610738255034</v>
      </c>
      <c r="Y21" s="206">
        <v>55.263157894736842</v>
      </c>
      <c r="Z21" s="206">
        <v>44.736842105263158</v>
      </c>
      <c r="AA21" s="98">
        <v>56.796116504854368</v>
      </c>
      <c r="AB21" s="98">
        <v>42.71844660194175</v>
      </c>
      <c r="AC21" s="84">
        <f t="shared" si="4"/>
        <v>0.23440545808966862</v>
      </c>
      <c r="AD21" s="84">
        <f t="shared" si="5"/>
        <v>-4.5117075956596198E-2</v>
      </c>
      <c r="AE21" s="216">
        <v>63.55140186915888</v>
      </c>
      <c r="AF21" s="216">
        <v>36.44859813084112</v>
      </c>
      <c r="AG21" s="216">
        <v>56.074766355140184</v>
      </c>
      <c r="AH21" s="216">
        <v>43.925233644859816</v>
      </c>
      <c r="AI21" s="84">
        <f t="shared" si="6"/>
        <v>0.20512820512820529</v>
      </c>
      <c r="AJ21" s="206">
        <v>48.101265822784811</v>
      </c>
      <c r="AK21" s="206">
        <v>51.898734177215189</v>
      </c>
      <c r="AL21" s="206">
        <v>51.136363636363633</v>
      </c>
      <c r="AM21" s="206">
        <v>48.863636363636367</v>
      </c>
      <c r="AN21" s="84">
        <f t="shared" si="7"/>
        <v>-5.8481152993347996E-2</v>
      </c>
    </row>
    <row r="22" spans="3:40" ht="15" customHeight="1">
      <c r="C22" s="205" t="s">
        <v>87</v>
      </c>
      <c r="D22" s="10">
        <v>65.306122448979593</v>
      </c>
      <c r="E22" s="10">
        <v>34.353741496598602</v>
      </c>
      <c r="F22" s="206">
        <v>63.228699551569505</v>
      </c>
      <c r="G22" s="206">
        <v>36.771300448430495</v>
      </c>
      <c r="H22" s="10">
        <v>54.824561403508774</v>
      </c>
      <c r="I22" s="10">
        <v>45.175438596491226</v>
      </c>
      <c r="J22" s="206">
        <v>57.438016528925623</v>
      </c>
      <c r="K22" s="206">
        <v>42.561983471074377</v>
      </c>
      <c r="L22" s="207">
        <f t="shared" si="8"/>
        <v>7.0372508102829467E-2</v>
      </c>
      <c r="M22" s="207">
        <f t="shared" si="0"/>
        <v>0.22855156183140779</v>
      </c>
      <c r="N22" s="207">
        <f t="shared" si="1"/>
        <v>-5.7851239669421517E-2</v>
      </c>
      <c r="O22" s="10">
        <v>41.935483870967744</v>
      </c>
      <c r="P22" s="10">
        <v>58.064516129032256</v>
      </c>
      <c r="Q22" s="206">
        <v>44.545454545454547</v>
      </c>
      <c r="R22" s="206">
        <v>55.454545454545453</v>
      </c>
      <c r="S22" s="10">
        <v>63.448275862068968</v>
      </c>
      <c r="T22" s="10">
        <v>35.862068965517238</v>
      </c>
      <c r="U22" s="84">
        <f t="shared" si="2"/>
        <v>-4.4949494949494961E-2</v>
      </c>
      <c r="V22" s="84">
        <f t="shared" si="3"/>
        <v>-0.35330695308083671</v>
      </c>
      <c r="W22" s="10">
        <v>44.915254237288138</v>
      </c>
      <c r="X22" s="10">
        <v>55.084745762711862</v>
      </c>
      <c r="Y22" s="206">
        <v>51.376146788990823</v>
      </c>
      <c r="Z22" s="206">
        <v>48.623853211009177</v>
      </c>
      <c r="AA22" s="10">
        <v>67.391304347826093</v>
      </c>
      <c r="AB22" s="10">
        <v>31.884057971014492</v>
      </c>
      <c r="AC22" s="84">
        <f t="shared" si="4"/>
        <v>-0.11729004940014109</v>
      </c>
      <c r="AD22" s="84">
        <f t="shared" si="5"/>
        <v>-0.34427126059611712</v>
      </c>
      <c r="AE22" s="208">
        <v>56.78391959798995</v>
      </c>
      <c r="AF22" s="208">
        <v>43.21608040201005</v>
      </c>
      <c r="AG22" s="208">
        <v>57.731958762886599</v>
      </c>
      <c r="AH22" s="208">
        <v>42.268041237113401</v>
      </c>
      <c r="AI22" s="84">
        <f t="shared" si="6"/>
        <v>-2.1937185327259634E-2</v>
      </c>
      <c r="AJ22" s="206">
        <v>41.666666666666664</v>
      </c>
      <c r="AK22" s="206">
        <v>58.333333333333336</v>
      </c>
      <c r="AL22" s="206">
        <v>67.692307692307693</v>
      </c>
      <c r="AM22" s="206">
        <v>32.307692307692307</v>
      </c>
      <c r="AN22" s="84">
        <f t="shared" si="7"/>
        <v>-0.44615384615384623</v>
      </c>
    </row>
    <row r="23" spans="3:40" ht="15" customHeight="1">
      <c r="C23" s="205" t="s">
        <v>92</v>
      </c>
      <c r="D23" s="10">
        <v>77.702702702702695</v>
      </c>
      <c r="E23" s="10">
        <v>22.297297297297298</v>
      </c>
      <c r="F23" s="206">
        <v>72.169811320754718</v>
      </c>
      <c r="G23" s="206">
        <v>27.830188679245282</v>
      </c>
      <c r="H23" s="10">
        <v>68.681318681318686</v>
      </c>
      <c r="I23" s="10">
        <v>31.318681318681318</v>
      </c>
      <c r="J23" s="206">
        <v>65.193370165745861</v>
      </c>
      <c r="K23" s="206">
        <v>33.149171270718234</v>
      </c>
      <c r="L23" s="207">
        <f t="shared" si="8"/>
        <v>0.24814179531160652</v>
      </c>
      <c r="M23" s="207">
        <f t="shared" si="0"/>
        <v>0.12534922704414231</v>
      </c>
      <c r="N23" s="207">
        <f t="shared" si="1"/>
        <v>5.8447223029950646E-2</v>
      </c>
      <c r="O23" s="10">
        <v>71.428571428571431</v>
      </c>
      <c r="P23" s="10">
        <v>28.571428571428573</v>
      </c>
      <c r="Q23" s="206">
        <v>74.444444444444443</v>
      </c>
      <c r="R23" s="206">
        <v>23.333333333333332</v>
      </c>
      <c r="S23" s="10">
        <v>59.292035398230091</v>
      </c>
      <c r="T23" s="10">
        <v>39.823008849557525</v>
      </c>
      <c r="U23" s="84">
        <f t="shared" si="2"/>
        <v>-0.18333333333333346</v>
      </c>
      <c r="V23" s="84">
        <f t="shared" si="3"/>
        <v>0.70670037926675122</v>
      </c>
      <c r="W23" s="10">
        <v>69.892473118279568</v>
      </c>
      <c r="X23" s="10">
        <v>30.107526881720432</v>
      </c>
      <c r="Y23" s="206">
        <v>71.264367816091948</v>
      </c>
      <c r="Z23" s="206">
        <v>26.436781609195403</v>
      </c>
      <c r="AA23" s="10">
        <v>67.272727272727266</v>
      </c>
      <c r="AB23" s="10">
        <v>31.818181818181817</v>
      </c>
      <c r="AC23" s="84">
        <f t="shared" si="4"/>
        <v>-0.1219211822660099</v>
      </c>
      <c r="AD23" s="84">
        <f t="shared" si="5"/>
        <v>0.20355731225296436</v>
      </c>
      <c r="AE23" s="208">
        <v>67.123287671232873</v>
      </c>
      <c r="AF23" s="208">
        <v>32.876712328767127</v>
      </c>
      <c r="AG23" s="208">
        <v>69.924812030075188</v>
      </c>
      <c r="AH23" s="208">
        <v>27.819548872180452</v>
      </c>
      <c r="AI23" s="84">
        <f t="shared" si="6"/>
        <v>-0.15382205513784464</v>
      </c>
      <c r="AJ23" s="206">
        <v>75</v>
      </c>
      <c r="AK23" s="206">
        <v>22.5</v>
      </c>
      <c r="AL23" s="206">
        <v>66.666666666666671</v>
      </c>
      <c r="AM23" s="206">
        <v>33.333333333333336</v>
      </c>
      <c r="AN23" s="84">
        <f t="shared" si="7"/>
        <v>0.48148148148148162</v>
      </c>
    </row>
    <row r="24" spans="3:40" ht="15" customHeight="1">
      <c r="C24" s="205" t="s">
        <v>159</v>
      </c>
      <c r="D24" s="10">
        <v>80.134680134680096</v>
      </c>
      <c r="E24" s="10">
        <v>19.865319865319901</v>
      </c>
      <c r="F24" s="206">
        <v>76.30331753554502</v>
      </c>
      <c r="G24" s="206">
        <v>23.696682464454977</v>
      </c>
      <c r="H24" s="10">
        <v>77.81155015197568</v>
      </c>
      <c r="I24" s="10">
        <v>21.88449848024316</v>
      </c>
      <c r="J24" s="206">
        <v>80.054644808743163</v>
      </c>
      <c r="K24" s="206">
        <v>19.94535519125683</v>
      </c>
      <c r="L24" s="207">
        <f t="shared" ref="L24" si="9">G24/E24-1</f>
        <v>0.19286689693951109</v>
      </c>
      <c r="M24" s="207">
        <f t="shared" ref="M24" si="10">I24/G24-1</f>
        <v>-7.6474164133738642E-2</v>
      </c>
      <c r="N24" s="207">
        <f t="shared" ref="N24" si="11">K24/I24-1</f>
        <v>-8.8608075288403088E-2</v>
      </c>
      <c r="O24" s="10">
        <v>75.308641975308646</v>
      </c>
      <c r="P24" s="10">
        <v>24.691358024691358</v>
      </c>
      <c r="Q24" s="206">
        <v>80.136986301369859</v>
      </c>
      <c r="R24" s="206">
        <v>19.863013698630137</v>
      </c>
      <c r="S24" s="10">
        <v>71.040723981900456</v>
      </c>
      <c r="T24" s="10">
        <v>28.959276018099548</v>
      </c>
      <c r="U24" s="84">
        <f t="shared" ref="U24" si="12">R24/P24-1</f>
        <v>-0.19554794520547947</v>
      </c>
      <c r="V24" s="84">
        <f t="shared" ref="V24" si="13">T24/R24-1</f>
        <v>0.45794975815259797</v>
      </c>
      <c r="W24" s="10">
        <v>78.409090909090907</v>
      </c>
      <c r="X24" s="10">
        <v>21.022727272727273</v>
      </c>
      <c r="Y24" s="206">
        <v>84.285714285714292</v>
      </c>
      <c r="Z24" s="206">
        <v>15.714285714285714</v>
      </c>
      <c r="AA24" s="10">
        <v>72.463768115942031</v>
      </c>
      <c r="AB24" s="10">
        <v>27.536231884057973</v>
      </c>
      <c r="AC24" s="84">
        <f t="shared" ref="AC24" si="14">Z24/X24-1</f>
        <v>-0.25250965250965252</v>
      </c>
      <c r="AD24" s="84">
        <f t="shared" ref="AD24" si="15">AB24/Z24-1</f>
        <v>0.75230566534914378</v>
      </c>
      <c r="AE24" s="208">
        <v>78.490566037735846</v>
      </c>
      <c r="AF24" s="208">
        <v>21.132075471698112</v>
      </c>
      <c r="AG24" s="208">
        <v>83.396226415094333</v>
      </c>
      <c r="AH24" s="208">
        <v>16.60377358490566</v>
      </c>
      <c r="AI24" s="84">
        <f t="shared" ref="AI24" si="16">AH24/AF24-1</f>
        <v>-0.2142857142857143</v>
      </c>
      <c r="AJ24" s="206">
        <v>85.714285714285708</v>
      </c>
      <c r="AK24" s="206">
        <v>14.285714285714286</v>
      </c>
      <c r="AL24" s="206">
        <v>68.817204301075265</v>
      </c>
      <c r="AM24" s="206">
        <v>31.182795698924732</v>
      </c>
      <c r="AN24" s="84">
        <f t="shared" ref="AN24" si="17">AM24/AK24-1</f>
        <v>1.182795698924731</v>
      </c>
    </row>
    <row r="25" spans="3:40" ht="15" customHeight="1">
      <c r="C25" s="384" t="s">
        <v>212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</row>
    <row r="26" spans="3:40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3:40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3:40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3:40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81" t="s">
        <v>94</v>
      </c>
      <c r="N29" s="220"/>
      <c r="O29" s="14"/>
      <c r="P29" s="14"/>
      <c r="Q29" s="14"/>
      <c r="R29" s="14"/>
      <c r="S29" s="14"/>
      <c r="T29" s="14"/>
      <c r="U29" s="14"/>
      <c r="V29" s="14"/>
      <c r="W29" s="14"/>
    </row>
    <row r="30" spans="3:40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81"/>
      <c r="N30" s="220"/>
      <c r="O30" s="14"/>
      <c r="P30" s="14"/>
      <c r="Q30" s="14"/>
      <c r="R30" s="14"/>
      <c r="S30" s="14"/>
      <c r="T30" s="14"/>
      <c r="U30" s="14"/>
      <c r="V30" s="14"/>
      <c r="W30" s="14"/>
    </row>
    <row r="31" spans="3:40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3:40">
      <c r="C32" s="221" t="s">
        <v>240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3:23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3:23" ht="63" customHeight="1">
      <c r="C34" s="418" t="s">
        <v>516</v>
      </c>
      <c r="D34" s="418"/>
      <c r="E34" s="418"/>
      <c r="F34" s="418"/>
      <c r="G34" s="418"/>
      <c r="H34" s="418"/>
      <c r="I34" s="418"/>
    </row>
    <row r="35" spans="3:23">
      <c r="C35" s="201"/>
      <c r="D35" s="416" t="s">
        <v>52</v>
      </c>
      <c r="E35" s="416"/>
      <c r="F35" s="416" t="s">
        <v>111</v>
      </c>
      <c r="G35" s="416"/>
      <c r="H35" s="416" t="s">
        <v>112</v>
      </c>
      <c r="I35" s="416"/>
    </row>
    <row r="36" spans="3:23">
      <c r="C36" s="202"/>
      <c r="D36" s="202" t="s">
        <v>237</v>
      </c>
      <c r="E36" s="202" t="s">
        <v>238</v>
      </c>
      <c r="F36" s="202" t="s">
        <v>237</v>
      </c>
      <c r="G36" s="202" t="s">
        <v>238</v>
      </c>
      <c r="H36" s="202" t="s">
        <v>237</v>
      </c>
      <c r="I36" s="202" t="s">
        <v>238</v>
      </c>
    </row>
    <row r="37" spans="3:23">
      <c r="C37" s="363" t="s">
        <v>74</v>
      </c>
      <c r="D37" s="10">
        <v>34.246575342465754</v>
      </c>
      <c r="E37" s="10">
        <v>63.69863013698631</v>
      </c>
      <c r="F37" s="10">
        <v>35.25</v>
      </c>
      <c r="G37" s="10">
        <v>62.083333333333336</v>
      </c>
      <c r="H37" s="10">
        <v>35.25</v>
      </c>
      <c r="I37" s="10">
        <v>62.083333333333336</v>
      </c>
    </row>
    <row r="38" spans="3:23">
      <c r="C38" s="363" t="s">
        <v>93</v>
      </c>
      <c r="D38" s="10">
        <v>34.482758620689658</v>
      </c>
      <c r="E38" s="10">
        <v>44.827586206896555</v>
      </c>
      <c r="F38" s="10">
        <v>34.375</v>
      </c>
      <c r="G38" s="10">
        <v>46.875</v>
      </c>
      <c r="H38" s="10">
        <v>34.375</v>
      </c>
      <c r="I38" s="10">
        <v>46.875</v>
      </c>
    </row>
    <row r="39" spans="3:23">
      <c r="C39" s="364" t="s">
        <v>78</v>
      </c>
      <c r="D39" s="98">
        <v>61.386138613861384</v>
      </c>
      <c r="E39" s="10">
        <v>44.827586206896555</v>
      </c>
      <c r="F39" s="98">
        <v>60.176991150442475</v>
      </c>
      <c r="G39" s="10">
        <v>46.875</v>
      </c>
      <c r="H39" s="98">
        <v>60.176991150442475</v>
      </c>
      <c r="I39" s="10">
        <v>46.875</v>
      </c>
    </row>
    <row r="40" spans="3:23">
      <c r="C40" s="363" t="s">
        <v>76</v>
      </c>
      <c r="D40" s="10">
        <v>52.631578947368418</v>
      </c>
      <c r="E40" s="10">
        <v>46.052631578947363</v>
      </c>
      <c r="F40" s="10">
        <v>53.043478260869563</v>
      </c>
      <c r="G40" s="10">
        <v>45.217391304347828</v>
      </c>
      <c r="H40" s="10">
        <v>53.043478260869563</v>
      </c>
      <c r="I40" s="10">
        <v>45.217391304347828</v>
      </c>
    </row>
    <row r="41" spans="3:23">
      <c r="C41" s="365" t="s">
        <v>84</v>
      </c>
      <c r="D41" s="17">
        <v>56.651718983557551</v>
      </c>
      <c r="E41" s="222">
        <v>40.732436472346784</v>
      </c>
      <c r="F41" s="17">
        <v>56.787452677122772</v>
      </c>
      <c r="G41" s="222">
        <v>40.292049756625204</v>
      </c>
      <c r="H41" s="17">
        <v>56.787452677122772</v>
      </c>
      <c r="I41" s="222">
        <v>40.292049756625204</v>
      </c>
    </row>
    <row r="42" spans="3:23">
      <c r="C42" s="363" t="s">
        <v>239</v>
      </c>
      <c r="D42" s="10">
        <v>66.666666666666671</v>
      </c>
      <c r="E42" s="10">
        <v>30.555555555555557</v>
      </c>
      <c r="F42" s="10">
        <v>57.142857142857146</v>
      </c>
      <c r="G42" s="10">
        <v>39.285714285714285</v>
      </c>
      <c r="H42" s="10">
        <v>57.142857142857146</v>
      </c>
      <c r="I42" s="10">
        <v>39.285714285714285</v>
      </c>
    </row>
    <row r="43" spans="3:23">
      <c r="C43" s="363" t="s">
        <v>75</v>
      </c>
      <c r="D43" s="10">
        <v>67.708333333333329</v>
      </c>
      <c r="E43" s="10">
        <v>29.166666666666668</v>
      </c>
      <c r="F43" s="10">
        <v>63.157894736842103</v>
      </c>
      <c r="G43" s="10">
        <v>34.210526315789473</v>
      </c>
      <c r="H43" s="10">
        <v>63.157894736842103</v>
      </c>
      <c r="I43" s="10">
        <v>34.210526315789473</v>
      </c>
    </row>
    <row r="44" spans="3:23">
      <c r="C44" s="363" t="s">
        <v>79</v>
      </c>
      <c r="D44" s="10">
        <v>64.751958224543074</v>
      </c>
      <c r="E44" s="10">
        <v>33.420365535248045</v>
      </c>
      <c r="F44" s="10">
        <v>66.265060240963862</v>
      </c>
      <c r="G44" s="10">
        <v>31.526104417670684</v>
      </c>
      <c r="H44" s="10">
        <v>66.265060240963862</v>
      </c>
      <c r="I44" s="10">
        <v>31.526104417670684</v>
      </c>
    </row>
    <row r="45" spans="3:23">
      <c r="C45" s="363" t="s">
        <v>91</v>
      </c>
      <c r="D45" s="10">
        <v>65.432098765432102</v>
      </c>
      <c r="E45" s="10">
        <v>29.135802469135804</v>
      </c>
      <c r="F45" s="10">
        <v>64.881889763779526</v>
      </c>
      <c r="G45" s="10">
        <v>30.393700787401571</v>
      </c>
      <c r="H45" s="10">
        <v>64.881889763779526</v>
      </c>
      <c r="I45" s="10">
        <v>30.393700787401571</v>
      </c>
    </row>
    <row r="46" spans="3:23">
      <c r="C46" s="364" t="s">
        <v>77</v>
      </c>
      <c r="D46" s="98">
        <v>68.181818181818187</v>
      </c>
      <c r="E46" s="10">
        <v>30.68181818181818</v>
      </c>
      <c r="F46" s="98">
        <v>68.055555555555557</v>
      </c>
      <c r="G46" s="10">
        <v>29.861111111111111</v>
      </c>
      <c r="H46" s="98">
        <v>68.055555555555557</v>
      </c>
      <c r="I46" s="10">
        <v>29.861111111111111</v>
      </c>
    </row>
    <row r="47" spans="3:23">
      <c r="C47" s="363" t="s">
        <v>88</v>
      </c>
      <c r="D47" s="10">
        <v>67.819148936170208</v>
      </c>
      <c r="E47" s="10">
        <v>27.925531914893618</v>
      </c>
      <c r="F47" s="10">
        <v>66.500829187396349</v>
      </c>
      <c r="G47" s="10">
        <v>29.519071310116082</v>
      </c>
      <c r="H47" s="10">
        <v>66.500829187396349</v>
      </c>
      <c r="I47" s="10">
        <v>29.519071310116082</v>
      </c>
    </row>
    <row r="48" spans="3:23">
      <c r="C48" s="363" t="s">
        <v>82</v>
      </c>
      <c r="D48" s="10">
        <v>70.281124497991968</v>
      </c>
      <c r="E48" s="10">
        <v>27.510040160642568</v>
      </c>
      <c r="F48" s="10">
        <v>68.305084745762713</v>
      </c>
      <c r="G48" s="10">
        <v>28.983050847457626</v>
      </c>
      <c r="H48" s="10">
        <v>68.305084745762713</v>
      </c>
      <c r="I48" s="10">
        <v>28.983050847457626</v>
      </c>
    </row>
    <row r="49" spans="3:9">
      <c r="C49" s="363" t="s">
        <v>85</v>
      </c>
      <c r="D49" s="10">
        <v>67.045454545454547</v>
      </c>
      <c r="E49" s="10">
        <v>29.54545454545455</v>
      </c>
      <c r="F49" s="10">
        <v>69.105691056910572</v>
      </c>
      <c r="G49" s="10">
        <v>27.642276422764223</v>
      </c>
      <c r="H49" s="10">
        <v>69.105691056910572</v>
      </c>
      <c r="I49" s="10">
        <v>27.642276422764223</v>
      </c>
    </row>
    <row r="50" spans="3:9">
      <c r="C50" s="364" t="s">
        <v>81</v>
      </c>
      <c r="D50" s="98">
        <v>70.731707317073173</v>
      </c>
      <c r="E50" s="10">
        <v>29.26829268292683</v>
      </c>
      <c r="F50" s="98">
        <v>72.727272727272734</v>
      </c>
      <c r="G50" s="10">
        <v>27.272727272727273</v>
      </c>
      <c r="H50" s="98">
        <v>72.727272727272734</v>
      </c>
      <c r="I50" s="10">
        <v>27.272727272727273</v>
      </c>
    </row>
    <row r="51" spans="3:9">
      <c r="C51" s="363" t="s">
        <v>86</v>
      </c>
      <c r="D51" s="10">
        <v>71.428571428571431</v>
      </c>
      <c r="E51" s="10">
        <v>26.428571428571431</v>
      </c>
      <c r="F51" s="10">
        <v>70.165745856353595</v>
      </c>
      <c r="G51" s="10">
        <v>26.519337016574585</v>
      </c>
      <c r="H51" s="10">
        <v>70.165745856353595</v>
      </c>
      <c r="I51" s="10">
        <v>26.519337016574585</v>
      </c>
    </row>
    <row r="52" spans="3:9">
      <c r="C52" s="363" t="s">
        <v>87</v>
      </c>
      <c r="D52" s="10">
        <v>75.384615384615387</v>
      </c>
      <c r="E52" s="10">
        <v>23.07692307692308</v>
      </c>
      <c r="F52" s="10">
        <v>74.226804123711347</v>
      </c>
      <c r="G52" s="10">
        <v>24.742268041237114</v>
      </c>
      <c r="H52" s="10">
        <v>74.226804123711347</v>
      </c>
      <c r="I52" s="10">
        <v>24.742268041237114</v>
      </c>
    </row>
    <row r="53" spans="3:9">
      <c r="C53" s="363" t="s">
        <v>83</v>
      </c>
      <c r="D53" s="10">
        <v>76.397515527950304</v>
      </c>
      <c r="E53" s="10">
        <v>21.739130434782606</v>
      </c>
      <c r="F53" s="10">
        <v>74.72527472527473</v>
      </c>
      <c r="G53" s="10">
        <v>23.626373626373631</v>
      </c>
      <c r="H53" s="10">
        <v>74.72527472527473</v>
      </c>
      <c r="I53" s="10">
        <v>23.626373626373631</v>
      </c>
    </row>
    <row r="54" spans="3:9">
      <c r="C54" s="363" t="s">
        <v>92</v>
      </c>
      <c r="D54" s="10">
        <v>74.074074074074076</v>
      </c>
      <c r="E54" s="10">
        <v>22.222222222222221</v>
      </c>
      <c r="F54" s="10">
        <v>73.84615384615384</v>
      </c>
      <c r="G54" s="10">
        <v>21.53846153846154</v>
      </c>
      <c r="H54" s="10">
        <v>73.84615384615384</v>
      </c>
      <c r="I54" s="10">
        <v>21.53846153846154</v>
      </c>
    </row>
    <row r="55" spans="3:9">
      <c r="C55" s="363" t="s">
        <v>159</v>
      </c>
      <c r="D55" s="10">
        <v>77.41935483870968</v>
      </c>
      <c r="E55" s="10">
        <v>18.279569892473116</v>
      </c>
      <c r="F55" s="10">
        <v>80</v>
      </c>
      <c r="G55" s="10">
        <v>16.666666666666668</v>
      </c>
      <c r="H55" s="10">
        <v>80</v>
      </c>
      <c r="I55" s="10">
        <v>16.666666666666668</v>
      </c>
    </row>
    <row r="56" spans="3:9" ht="24.75" customHeight="1">
      <c r="C56" s="384" t="s">
        <v>212</v>
      </c>
      <c r="D56" s="384"/>
      <c r="E56" s="384"/>
      <c r="F56" s="384"/>
      <c r="G56" s="384"/>
      <c r="H56" s="384"/>
      <c r="I56" s="384"/>
    </row>
  </sheetData>
  <sortState ref="C6:AN23">
    <sortCondition descending="1" ref="AB6:AB23"/>
  </sortState>
  <mergeCells count="22">
    <mergeCell ref="AL4:AM4"/>
    <mergeCell ref="C25:AN25"/>
    <mergeCell ref="C3:AN3"/>
    <mergeCell ref="D4:E4"/>
    <mergeCell ref="F4:G4"/>
    <mergeCell ref="H4:I4"/>
    <mergeCell ref="J4:K4"/>
    <mergeCell ref="O4:P4"/>
    <mergeCell ref="Q4:R4"/>
    <mergeCell ref="S4:T4"/>
    <mergeCell ref="W4:X4"/>
    <mergeCell ref="Y4:Z4"/>
    <mergeCell ref="C56:I56"/>
    <mergeCell ref="AA4:AB4"/>
    <mergeCell ref="AE4:AF4"/>
    <mergeCell ref="AG4:AH4"/>
    <mergeCell ref="AJ4:AK4"/>
    <mergeCell ref="M29:M30"/>
    <mergeCell ref="C34:I34"/>
    <mergeCell ref="D35:E35"/>
    <mergeCell ref="F35:G35"/>
    <mergeCell ref="H35:I35"/>
  </mergeCells>
  <hyperlinks>
    <hyperlink ref="M29:M30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3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35:L39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382" t="s">
        <v>67</v>
      </c>
    </row>
    <row r="39" spans="12:12">
      <c r="L39" s="382"/>
    </row>
  </sheetData>
  <mergeCells count="1">
    <mergeCell ref="L38:L39"/>
  </mergeCells>
  <hyperlinks>
    <hyperlink ref="L38:L39" location="fideli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C3:Z366"/>
  <sheetViews>
    <sheetView showGridLines="0" zoomScaleNormal="100" zoomScaleSheetLayoutView="70" workbookViewId="0"/>
  </sheetViews>
  <sheetFormatPr baseColWidth="10" defaultRowHeight="12.75"/>
  <cols>
    <col min="1" max="1" width="11.42578125" style="223"/>
    <col min="2" max="2" width="11.140625" style="223" customWidth="1"/>
    <col min="3" max="3" width="28.42578125" style="223" customWidth="1"/>
    <col min="4" max="8" width="9.7109375" style="223" customWidth="1"/>
    <col min="9" max="10" width="9.7109375" customWidth="1"/>
    <col min="11" max="11" width="8.5703125" hidden="1" customWidth="1"/>
    <col min="12" max="13" width="8.140625" hidden="1" customWidth="1"/>
    <col min="14" max="15" width="11.140625" hidden="1" customWidth="1"/>
    <col min="16" max="19" width="11.42578125" style="223" customWidth="1"/>
    <col min="20" max="20" width="12.85546875" style="223" bestFit="1" customWidth="1"/>
    <col min="21" max="21" width="11.42578125" style="223" hidden="1" customWidth="1"/>
    <col min="22" max="23" width="11.42578125" hidden="1" customWidth="1"/>
    <col min="24" max="25" width="13.85546875" hidden="1" customWidth="1"/>
    <col min="26" max="26" width="11.42578125" style="223" hidden="1" customWidth="1"/>
    <col min="27" max="266" width="11.42578125" style="223"/>
    <col min="267" max="267" width="5.140625" style="223" customWidth="1"/>
    <col min="268" max="268" width="33.5703125" style="223" customWidth="1"/>
    <col min="269" max="271" width="12.85546875" style="223" customWidth="1"/>
    <col min="272" max="522" width="11.42578125" style="223"/>
    <col min="523" max="523" width="5.140625" style="223" customWidth="1"/>
    <col min="524" max="524" width="33.5703125" style="223" customWidth="1"/>
    <col min="525" max="527" width="12.85546875" style="223" customWidth="1"/>
    <col min="528" max="778" width="11.42578125" style="223"/>
    <col min="779" max="779" width="5.140625" style="223" customWidth="1"/>
    <col min="780" max="780" width="33.5703125" style="223" customWidth="1"/>
    <col min="781" max="783" width="12.85546875" style="223" customWidth="1"/>
    <col min="784" max="1034" width="11.42578125" style="223"/>
    <col min="1035" max="1035" width="5.140625" style="223" customWidth="1"/>
    <col min="1036" max="1036" width="33.5703125" style="223" customWidth="1"/>
    <col min="1037" max="1039" width="12.85546875" style="223" customWidth="1"/>
    <col min="1040" max="1290" width="11.42578125" style="223"/>
    <col min="1291" max="1291" width="5.140625" style="223" customWidth="1"/>
    <col min="1292" max="1292" width="33.5703125" style="223" customWidth="1"/>
    <col min="1293" max="1295" width="12.85546875" style="223" customWidth="1"/>
    <col min="1296" max="1546" width="11.42578125" style="223"/>
    <col min="1547" max="1547" width="5.140625" style="223" customWidth="1"/>
    <col min="1548" max="1548" width="33.5703125" style="223" customWidth="1"/>
    <col min="1549" max="1551" width="12.85546875" style="223" customWidth="1"/>
    <col min="1552" max="1802" width="11.42578125" style="223"/>
    <col min="1803" max="1803" width="5.140625" style="223" customWidth="1"/>
    <col min="1804" max="1804" width="33.5703125" style="223" customWidth="1"/>
    <col min="1805" max="1807" width="12.85546875" style="223" customWidth="1"/>
    <col min="1808" max="2058" width="11.42578125" style="223"/>
    <col min="2059" max="2059" width="5.140625" style="223" customWidth="1"/>
    <col min="2060" max="2060" width="33.5703125" style="223" customWidth="1"/>
    <col min="2061" max="2063" width="12.85546875" style="223" customWidth="1"/>
    <col min="2064" max="2314" width="11.42578125" style="223"/>
    <col min="2315" max="2315" width="5.140625" style="223" customWidth="1"/>
    <col min="2316" max="2316" width="33.5703125" style="223" customWidth="1"/>
    <col min="2317" max="2319" width="12.85546875" style="223" customWidth="1"/>
    <col min="2320" max="2570" width="11.42578125" style="223"/>
    <col min="2571" max="2571" width="5.140625" style="223" customWidth="1"/>
    <col min="2572" max="2572" width="33.5703125" style="223" customWidth="1"/>
    <col min="2573" max="2575" width="12.85546875" style="223" customWidth="1"/>
    <col min="2576" max="2826" width="11.42578125" style="223"/>
    <col min="2827" max="2827" width="5.140625" style="223" customWidth="1"/>
    <col min="2828" max="2828" width="33.5703125" style="223" customWidth="1"/>
    <col min="2829" max="2831" width="12.85546875" style="223" customWidth="1"/>
    <col min="2832" max="3082" width="11.42578125" style="223"/>
    <col min="3083" max="3083" width="5.140625" style="223" customWidth="1"/>
    <col min="3084" max="3084" width="33.5703125" style="223" customWidth="1"/>
    <col min="3085" max="3087" width="12.85546875" style="223" customWidth="1"/>
    <col min="3088" max="3338" width="11.42578125" style="223"/>
    <col min="3339" max="3339" width="5.140625" style="223" customWidth="1"/>
    <col min="3340" max="3340" width="33.5703125" style="223" customWidth="1"/>
    <col min="3341" max="3343" width="12.85546875" style="223" customWidth="1"/>
    <col min="3344" max="3594" width="11.42578125" style="223"/>
    <col min="3595" max="3595" width="5.140625" style="223" customWidth="1"/>
    <col min="3596" max="3596" width="33.5703125" style="223" customWidth="1"/>
    <col min="3597" max="3599" width="12.85546875" style="223" customWidth="1"/>
    <col min="3600" max="3850" width="11.42578125" style="223"/>
    <col min="3851" max="3851" width="5.140625" style="223" customWidth="1"/>
    <col min="3852" max="3852" width="33.5703125" style="223" customWidth="1"/>
    <col min="3853" max="3855" width="12.85546875" style="223" customWidth="1"/>
    <col min="3856" max="4106" width="11.42578125" style="223"/>
    <col min="4107" max="4107" width="5.140625" style="223" customWidth="1"/>
    <col min="4108" max="4108" width="33.5703125" style="223" customWidth="1"/>
    <col min="4109" max="4111" width="12.85546875" style="223" customWidth="1"/>
    <col min="4112" max="4362" width="11.42578125" style="223"/>
    <col min="4363" max="4363" width="5.140625" style="223" customWidth="1"/>
    <col min="4364" max="4364" width="33.5703125" style="223" customWidth="1"/>
    <col min="4365" max="4367" width="12.85546875" style="223" customWidth="1"/>
    <col min="4368" max="4618" width="11.42578125" style="223"/>
    <col min="4619" max="4619" width="5.140625" style="223" customWidth="1"/>
    <col min="4620" max="4620" width="33.5703125" style="223" customWidth="1"/>
    <col min="4621" max="4623" width="12.85546875" style="223" customWidth="1"/>
    <col min="4624" max="4874" width="11.42578125" style="223"/>
    <col min="4875" max="4875" width="5.140625" style="223" customWidth="1"/>
    <col min="4876" max="4876" width="33.5703125" style="223" customWidth="1"/>
    <col min="4877" max="4879" width="12.85546875" style="223" customWidth="1"/>
    <col min="4880" max="5130" width="11.42578125" style="223"/>
    <col min="5131" max="5131" width="5.140625" style="223" customWidth="1"/>
    <col min="5132" max="5132" width="33.5703125" style="223" customWidth="1"/>
    <col min="5133" max="5135" width="12.85546875" style="223" customWidth="1"/>
    <col min="5136" max="5386" width="11.42578125" style="223"/>
    <col min="5387" max="5387" width="5.140625" style="223" customWidth="1"/>
    <col min="5388" max="5388" width="33.5703125" style="223" customWidth="1"/>
    <col min="5389" max="5391" width="12.85546875" style="223" customWidth="1"/>
    <col min="5392" max="5642" width="11.42578125" style="223"/>
    <col min="5643" max="5643" width="5.140625" style="223" customWidth="1"/>
    <col min="5644" max="5644" width="33.5703125" style="223" customWidth="1"/>
    <col min="5645" max="5647" width="12.85546875" style="223" customWidth="1"/>
    <col min="5648" max="5898" width="11.42578125" style="223"/>
    <col min="5899" max="5899" width="5.140625" style="223" customWidth="1"/>
    <col min="5900" max="5900" width="33.5703125" style="223" customWidth="1"/>
    <col min="5901" max="5903" width="12.85546875" style="223" customWidth="1"/>
    <col min="5904" max="6154" width="11.42578125" style="223"/>
    <col min="6155" max="6155" width="5.140625" style="223" customWidth="1"/>
    <col min="6156" max="6156" width="33.5703125" style="223" customWidth="1"/>
    <col min="6157" max="6159" width="12.85546875" style="223" customWidth="1"/>
    <col min="6160" max="6410" width="11.42578125" style="223"/>
    <col min="6411" max="6411" width="5.140625" style="223" customWidth="1"/>
    <col min="6412" max="6412" width="33.5703125" style="223" customWidth="1"/>
    <col min="6413" max="6415" width="12.85546875" style="223" customWidth="1"/>
    <col min="6416" max="6666" width="11.42578125" style="223"/>
    <col min="6667" max="6667" width="5.140625" style="223" customWidth="1"/>
    <col min="6668" max="6668" width="33.5703125" style="223" customWidth="1"/>
    <col min="6669" max="6671" width="12.85546875" style="223" customWidth="1"/>
    <col min="6672" max="6922" width="11.42578125" style="223"/>
    <col min="6923" max="6923" width="5.140625" style="223" customWidth="1"/>
    <col min="6924" max="6924" width="33.5703125" style="223" customWidth="1"/>
    <col min="6925" max="6927" width="12.85546875" style="223" customWidth="1"/>
    <col min="6928" max="7178" width="11.42578125" style="223"/>
    <col min="7179" max="7179" width="5.140625" style="223" customWidth="1"/>
    <col min="7180" max="7180" width="33.5703125" style="223" customWidth="1"/>
    <col min="7181" max="7183" width="12.85546875" style="223" customWidth="1"/>
    <col min="7184" max="7434" width="11.42578125" style="223"/>
    <col min="7435" max="7435" width="5.140625" style="223" customWidth="1"/>
    <col min="7436" max="7436" width="33.5703125" style="223" customWidth="1"/>
    <col min="7437" max="7439" width="12.85546875" style="223" customWidth="1"/>
    <col min="7440" max="7690" width="11.42578125" style="223"/>
    <col min="7691" max="7691" width="5.140625" style="223" customWidth="1"/>
    <col min="7692" max="7692" width="33.5703125" style="223" customWidth="1"/>
    <col min="7693" max="7695" width="12.85546875" style="223" customWidth="1"/>
    <col min="7696" max="7946" width="11.42578125" style="223"/>
    <col min="7947" max="7947" width="5.140625" style="223" customWidth="1"/>
    <col min="7948" max="7948" width="33.5703125" style="223" customWidth="1"/>
    <col min="7949" max="7951" width="12.85546875" style="223" customWidth="1"/>
    <col min="7952" max="8202" width="11.42578125" style="223"/>
    <col min="8203" max="8203" width="5.140625" style="223" customWidth="1"/>
    <col min="8204" max="8204" width="33.5703125" style="223" customWidth="1"/>
    <col min="8205" max="8207" width="12.85546875" style="223" customWidth="1"/>
    <col min="8208" max="8458" width="11.42578125" style="223"/>
    <col min="8459" max="8459" width="5.140625" style="223" customWidth="1"/>
    <col min="8460" max="8460" width="33.5703125" style="223" customWidth="1"/>
    <col min="8461" max="8463" width="12.85546875" style="223" customWidth="1"/>
    <col min="8464" max="8714" width="11.42578125" style="223"/>
    <col min="8715" max="8715" width="5.140625" style="223" customWidth="1"/>
    <col min="8716" max="8716" width="33.5703125" style="223" customWidth="1"/>
    <col min="8717" max="8719" width="12.85546875" style="223" customWidth="1"/>
    <col min="8720" max="8970" width="11.42578125" style="223"/>
    <col min="8971" max="8971" width="5.140625" style="223" customWidth="1"/>
    <col min="8972" max="8972" width="33.5703125" style="223" customWidth="1"/>
    <col min="8973" max="8975" width="12.85546875" style="223" customWidth="1"/>
    <col min="8976" max="9226" width="11.42578125" style="223"/>
    <col min="9227" max="9227" width="5.140625" style="223" customWidth="1"/>
    <col min="9228" max="9228" width="33.5703125" style="223" customWidth="1"/>
    <col min="9229" max="9231" width="12.85546875" style="223" customWidth="1"/>
    <col min="9232" max="9482" width="11.42578125" style="223"/>
    <col min="9483" max="9483" width="5.140625" style="223" customWidth="1"/>
    <col min="9484" max="9484" width="33.5703125" style="223" customWidth="1"/>
    <col min="9485" max="9487" width="12.85546875" style="223" customWidth="1"/>
    <col min="9488" max="9738" width="11.42578125" style="223"/>
    <col min="9739" max="9739" width="5.140625" style="223" customWidth="1"/>
    <col min="9740" max="9740" width="33.5703125" style="223" customWidth="1"/>
    <col min="9741" max="9743" width="12.85546875" style="223" customWidth="1"/>
    <col min="9744" max="9994" width="11.42578125" style="223"/>
    <col min="9995" max="9995" width="5.140625" style="223" customWidth="1"/>
    <col min="9996" max="9996" width="33.5703125" style="223" customWidth="1"/>
    <col min="9997" max="9999" width="12.85546875" style="223" customWidth="1"/>
    <col min="10000" max="10250" width="11.42578125" style="223"/>
    <col min="10251" max="10251" width="5.140625" style="223" customWidth="1"/>
    <col min="10252" max="10252" width="33.5703125" style="223" customWidth="1"/>
    <col min="10253" max="10255" width="12.85546875" style="223" customWidth="1"/>
    <col min="10256" max="10506" width="11.42578125" style="223"/>
    <col min="10507" max="10507" width="5.140625" style="223" customWidth="1"/>
    <col min="10508" max="10508" width="33.5703125" style="223" customWidth="1"/>
    <col min="10509" max="10511" width="12.85546875" style="223" customWidth="1"/>
    <col min="10512" max="10762" width="11.42578125" style="223"/>
    <col min="10763" max="10763" width="5.140625" style="223" customWidth="1"/>
    <col min="10764" max="10764" width="33.5703125" style="223" customWidth="1"/>
    <col min="10765" max="10767" width="12.85546875" style="223" customWidth="1"/>
    <col min="10768" max="11018" width="11.42578125" style="223"/>
    <col min="11019" max="11019" width="5.140625" style="223" customWidth="1"/>
    <col min="11020" max="11020" width="33.5703125" style="223" customWidth="1"/>
    <col min="11021" max="11023" width="12.85546875" style="223" customWidth="1"/>
    <col min="11024" max="11274" width="11.42578125" style="223"/>
    <col min="11275" max="11275" width="5.140625" style="223" customWidth="1"/>
    <col min="11276" max="11276" width="33.5703125" style="223" customWidth="1"/>
    <col min="11277" max="11279" width="12.85546875" style="223" customWidth="1"/>
    <col min="11280" max="11530" width="11.42578125" style="223"/>
    <col min="11531" max="11531" width="5.140625" style="223" customWidth="1"/>
    <col min="11532" max="11532" width="33.5703125" style="223" customWidth="1"/>
    <col min="11533" max="11535" width="12.85546875" style="223" customWidth="1"/>
    <col min="11536" max="11786" width="11.42578125" style="223"/>
    <col min="11787" max="11787" width="5.140625" style="223" customWidth="1"/>
    <col min="11788" max="11788" width="33.5703125" style="223" customWidth="1"/>
    <col min="11789" max="11791" width="12.85546875" style="223" customWidth="1"/>
    <col min="11792" max="12042" width="11.42578125" style="223"/>
    <col min="12043" max="12043" width="5.140625" style="223" customWidth="1"/>
    <col min="12044" max="12044" width="33.5703125" style="223" customWidth="1"/>
    <col min="12045" max="12047" width="12.85546875" style="223" customWidth="1"/>
    <col min="12048" max="12298" width="11.42578125" style="223"/>
    <col min="12299" max="12299" width="5.140625" style="223" customWidth="1"/>
    <col min="12300" max="12300" width="33.5703125" style="223" customWidth="1"/>
    <col min="12301" max="12303" width="12.85546875" style="223" customWidth="1"/>
    <col min="12304" max="12554" width="11.42578125" style="223"/>
    <col min="12555" max="12555" width="5.140625" style="223" customWidth="1"/>
    <col min="12556" max="12556" width="33.5703125" style="223" customWidth="1"/>
    <col min="12557" max="12559" width="12.85546875" style="223" customWidth="1"/>
    <col min="12560" max="12810" width="11.42578125" style="223"/>
    <col min="12811" max="12811" width="5.140625" style="223" customWidth="1"/>
    <col min="12812" max="12812" width="33.5703125" style="223" customWidth="1"/>
    <col min="12813" max="12815" width="12.85546875" style="223" customWidth="1"/>
    <col min="12816" max="13066" width="11.42578125" style="223"/>
    <col min="13067" max="13067" width="5.140625" style="223" customWidth="1"/>
    <col min="13068" max="13068" width="33.5703125" style="223" customWidth="1"/>
    <col min="13069" max="13071" width="12.85546875" style="223" customWidth="1"/>
    <col min="13072" max="13322" width="11.42578125" style="223"/>
    <col min="13323" max="13323" width="5.140625" style="223" customWidth="1"/>
    <col min="13324" max="13324" width="33.5703125" style="223" customWidth="1"/>
    <col min="13325" max="13327" width="12.85546875" style="223" customWidth="1"/>
    <col min="13328" max="13578" width="11.42578125" style="223"/>
    <col min="13579" max="13579" width="5.140625" style="223" customWidth="1"/>
    <col min="13580" max="13580" width="33.5703125" style="223" customWidth="1"/>
    <col min="13581" max="13583" width="12.85546875" style="223" customWidth="1"/>
    <col min="13584" max="13834" width="11.42578125" style="223"/>
    <col min="13835" max="13835" width="5.140625" style="223" customWidth="1"/>
    <col min="13836" max="13836" width="33.5703125" style="223" customWidth="1"/>
    <col min="13837" max="13839" width="12.85546875" style="223" customWidth="1"/>
    <col min="13840" max="14090" width="11.42578125" style="223"/>
    <col min="14091" max="14091" width="5.140625" style="223" customWidth="1"/>
    <col min="14092" max="14092" width="33.5703125" style="223" customWidth="1"/>
    <col min="14093" max="14095" width="12.85546875" style="223" customWidth="1"/>
    <col min="14096" max="14346" width="11.42578125" style="223"/>
    <col min="14347" max="14347" width="5.140625" style="223" customWidth="1"/>
    <col min="14348" max="14348" width="33.5703125" style="223" customWidth="1"/>
    <col min="14349" max="14351" width="12.85546875" style="223" customWidth="1"/>
    <col min="14352" max="14602" width="11.42578125" style="223"/>
    <col min="14603" max="14603" width="5.140625" style="223" customWidth="1"/>
    <col min="14604" max="14604" width="33.5703125" style="223" customWidth="1"/>
    <col min="14605" max="14607" width="12.85546875" style="223" customWidth="1"/>
    <col min="14608" max="14858" width="11.42578125" style="223"/>
    <col min="14859" max="14859" width="5.140625" style="223" customWidth="1"/>
    <col min="14860" max="14860" width="33.5703125" style="223" customWidth="1"/>
    <col min="14861" max="14863" width="12.85546875" style="223" customWidth="1"/>
    <col min="14864" max="15114" width="11.42578125" style="223"/>
    <col min="15115" max="15115" width="5.140625" style="223" customWidth="1"/>
    <col min="15116" max="15116" width="33.5703125" style="223" customWidth="1"/>
    <col min="15117" max="15119" width="12.85546875" style="223" customWidth="1"/>
    <col min="15120" max="15370" width="11.42578125" style="223"/>
    <col min="15371" max="15371" width="5.140625" style="223" customWidth="1"/>
    <col min="15372" max="15372" width="33.5703125" style="223" customWidth="1"/>
    <col min="15373" max="15375" width="12.85546875" style="223" customWidth="1"/>
    <col min="15376" max="15626" width="11.42578125" style="223"/>
    <col min="15627" max="15627" width="5.140625" style="223" customWidth="1"/>
    <col min="15628" max="15628" width="33.5703125" style="223" customWidth="1"/>
    <col min="15629" max="15631" width="12.85546875" style="223" customWidth="1"/>
    <col min="15632" max="15882" width="11.42578125" style="223"/>
    <col min="15883" max="15883" width="5.140625" style="223" customWidth="1"/>
    <col min="15884" max="15884" width="33.5703125" style="223" customWidth="1"/>
    <col min="15885" max="15887" width="12.85546875" style="223" customWidth="1"/>
    <col min="15888" max="16138" width="11.42578125" style="223"/>
    <col min="16139" max="16139" width="5.140625" style="223" customWidth="1"/>
    <col min="16140" max="16140" width="33.5703125" style="223" customWidth="1"/>
    <col min="16141" max="16143" width="12.85546875" style="223" customWidth="1"/>
    <col min="16144" max="16384" width="11.42578125" style="223"/>
  </cols>
  <sheetData>
    <row r="3" spans="3:26" ht="18" customHeight="1">
      <c r="C3" s="420" t="s">
        <v>241</v>
      </c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3:26" ht="27.75" customHeight="1">
      <c r="C4" s="224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96</v>
      </c>
      <c r="O4" s="8" t="s">
        <v>132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7" t="s">
        <v>51</v>
      </c>
      <c r="Y4" s="7" t="s">
        <v>52</v>
      </c>
      <c r="Z4" s="8" t="s">
        <v>110</v>
      </c>
    </row>
    <row r="5" spans="3:26" ht="15" customHeight="1">
      <c r="C5" s="225" t="s">
        <v>242</v>
      </c>
      <c r="D5" s="98">
        <v>30.509090909090901</v>
      </c>
      <c r="E5" s="98">
        <v>31.781818181818181</v>
      </c>
      <c r="F5" s="98">
        <v>30.8</v>
      </c>
      <c r="G5" s="98">
        <v>30.945454545454545</v>
      </c>
      <c r="H5" s="11">
        <f t="shared" ref="H5:J13" si="0">E5/D5-1</f>
        <v>4.1716328963051552E-2</v>
      </c>
      <c r="I5" s="11">
        <f t="shared" si="0"/>
        <v>-3.0892448512585768E-2</v>
      </c>
      <c r="J5" s="11">
        <f>G5/F5-1</f>
        <v>4.7225501770955525E-3</v>
      </c>
      <c r="K5" s="216">
        <v>30.717488789237667</v>
      </c>
      <c r="L5" s="216">
        <v>30.455023276768284</v>
      </c>
      <c r="M5" s="98">
        <v>30.543091443602041</v>
      </c>
      <c r="N5" s="218">
        <f>L5/K5-1</f>
        <v>-8.5444977052077098E-3</v>
      </c>
      <c r="O5" s="218">
        <f>M5/L5-1</f>
        <v>2.8917451821794948E-3</v>
      </c>
      <c r="P5" s="216">
        <v>30.86053412462908</v>
      </c>
      <c r="Q5" s="216">
        <v>30.942282869260556</v>
      </c>
      <c r="R5" s="216">
        <v>31.381777108433734</v>
      </c>
      <c r="S5" s="218">
        <f t="shared" ref="S5:T13" si="1">Q5/P5-1</f>
        <v>2.6489737443085026E-3</v>
      </c>
      <c r="T5" s="218">
        <f t="shared" si="1"/>
        <v>1.4203678540143816E-2</v>
      </c>
      <c r="U5" s="216">
        <v>30.39179787623581</v>
      </c>
      <c r="V5" s="216">
        <v>30.79538554948391</v>
      </c>
      <c r="W5" s="218">
        <f t="shared" ref="W5:W13" si="2">V5/U5-1</f>
        <v>1.3279493200488712E-2</v>
      </c>
      <c r="X5" s="98">
        <v>28.823529411764707</v>
      </c>
      <c r="Y5" s="98">
        <v>30.119581464872944</v>
      </c>
      <c r="Z5" s="218">
        <f>Y5/X5-1</f>
        <v>4.4965071230285814E-2</v>
      </c>
    </row>
    <row r="6" spans="3:26" ht="15" customHeight="1">
      <c r="C6" s="225" t="s">
        <v>243</v>
      </c>
      <c r="D6" s="98">
        <v>20.1181818181818</v>
      </c>
      <c r="E6" s="98">
        <v>20.718181818181819</v>
      </c>
      <c r="F6" s="98">
        <v>19.972727272727273</v>
      </c>
      <c r="G6" s="98">
        <v>19.981818181818181</v>
      </c>
      <c r="H6" s="11">
        <f t="shared" si="0"/>
        <v>2.9823768639856363E-2</v>
      </c>
      <c r="I6" s="11">
        <f t="shared" si="0"/>
        <v>-3.5980693286529197E-2</v>
      </c>
      <c r="J6" s="11">
        <f t="shared" si="0"/>
        <v>4.5516613563933994E-4</v>
      </c>
      <c r="K6" s="216">
        <v>20.807174887892376</v>
      </c>
      <c r="L6" s="216">
        <v>20.558642438804625</v>
      </c>
      <c r="M6" s="98">
        <v>20.578678632214142</v>
      </c>
      <c r="N6" s="218">
        <f t="shared" ref="N6:O13" si="3">L6/K6-1</f>
        <v>-1.1944555204001839E-2</v>
      </c>
      <c r="O6" s="218">
        <f t="shared" si="3"/>
        <v>9.7458737701949794E-4</v>
      </c>
      <c r="P6" s="216">
        <v>20.270771513353115</v>
      </c>
      <c r="Q6" s="216">
        <v>20.542135349437579</v>
      </c>
      <c r="R6" s="216">
        <v>20.406626506024097</v>
      </c>
      <c r="S6" s="218">
        <f t="shared" si="1"/>
        <v>1.3386951547734949E-2</v>
      </c>
      <c r="T6" s="218">
        <f t="shared" si="1"/>
        <v>-6.5966288853798183E-3</v>
      </c>
      <c r="U6" s="216">
        <v>19.846210179421458</v>
      </c>
      <c r="V6" s="216">
        <v>20</v>
      </c>
      <c r="W6" s="218">
        <f t="shared" si="2"/>
        <v>7.7490774907749138E-3</v>
      </c>
      <c r="X6" s="98">
        <v>21.695501730103807</v>
      </c>
      <c r="Y6" s="98">
        <v>19.843049327354262</v>
      </c>
      <c r="Z6" s="218">
        <f t="shared" ref="Z6:Z13" si="4">Y6/X6-1</f>
        <v>-8.5384169759907258E-2</v>
      </c>
    </row>
    <row r="7" spans="3:26" ht="15" customHeight="1">
      <c r="C7" s="225" t="s">
        <v>244</v>
      </c>
      <c r="D7" s="98">
        <v>17.600000000000001</v>
      </c>
      <c r="E7" s="98">
        <v>18.218181818181819</v>
      </c>
      <c r="F7" s="98">
        <v>17.427272727272726</v>
      </c>
      <c r="G7" s="98">
        <v>16.654545454545456</v>
      </c>
      <c r="H7" s="11">
        <f t="shared" si="0"/>
        <v>3.512396694214881E-2</v>
      </c>
      <c r="I7" s="11">
        <f t="shared" si="0"/>
        <v>-4.3413173652694703E-2</v>
      </c>
      <c r="J7" s="11">
        <f t="shared" si="0"/>
        <v>-4.4340114762649763E-2</v>
      </c>
      <c r="K7" s="216">
        <v>16.681614349775785</v>
      </c>
      <c r="L7" s="216">
        <v>15.888271512239076</v>
      </c>
      <c r="M7" s="98">
        <v>14.977564598483676</v>
      </c>
      <c r="N7" s="218">
        <f t="shared" si="3"/>
        <v>-4.7557917411474748E-2</v>
      </c>
      <c r="O7" s="218">
        <f t="shared" si="3"/>
        <v>-5.7319445545342185E-2</v>
      </c>
      <c r="P7" s="216">
        <v>17.080860534124628</v>
      </c>
      <c r="Q7" s="216">
        <v>16.5959800848239</v>
      </c>
      <c r="R7" s="216">
        <v>15.116716867469879</v>
      </c>
      <c r="S7" s="218">
        <f t="shared" si="1"/>
        <v>-2.8387354860255454E-2</v>
      </c>
      <c r="T7" s="218">
        <f t="shared" si="1"/>
        <v>-8.9133826974565067E-2</v>
      </c>
      <c r="U7" s="216">
        <v>18.30831197363603</v>
      </c>
      <c r="V7" s="216">
        <v>17.498482088646025</v>
      </c>
      <c r="W7" s="218">
        <f t="shared" si="2"/>
        <v>-4.4232908318154074E-2</v>
      </c>
      <c r="X7" s="98">
        <v>15.813148788927336</v>
      </c>
      <c r="Y7" s="98">
        <v>15.321375186846039</v>
      </c>
      <c r="Z7" s="218">
        <f t="shared" si="4"/>
        <v>-3.109903085371879E-2</v>
      </c>
    </row>
    <row r="8" spans="3:26" ht="15" customHeight="1">
      <c r="C8" s="225" t="s">
        <v>245</v>
      </c>
      <c r="D8" s="98">
        <v>12.0181818181818</v>
      </c>
      <c r="E8" s="98">
        <v>11.881818181818181</v>
      </c>
      <c r="F8" s="98">
        <v>12.045454545454545</v>
      </c>
      <c r="G8" s="98">
        <v>12.727272727272727</v>
      </c>
      <c r="H8" s="11">
        <f t="shared" si="0"/>
        <v>-1.1346444780633957E-2</v>
      </c>
      <c r="I8" s="11">
        <f t="shared" si="0"/>
        <v>1.3771996939556219E-2</v>
      </c>
      <c r="J8" s="11">
        <f t="shared" si="0"/>
        <v>5.6603773584905648E-2</v>
      </c>
      <c r="K8" s="216">
        <v>11.599402092675636</v>
      </c>
      <c r="L8" s="216">
        <v>11.848625919807779</v>
      </c>
      <c r="M8" s="98">
        <v>12.997060188766827</v>
      </c>
      <c r="N8" s="218">
        <f t="shared" si="3"/>
        <v>2.1485920148376803E-2</v>
      </c>
      <c r="O8" s="218">
        <f t="shared" si="3"/>
        <v>9.6925523409357561E-2</v>
      </c>
      <c r="P8" s="216">
        <v>12.147626112759644</v>
      </c>
      <c r="Q8" s="216">
        <v>12.188825373409552</v>
      </c>
      <c r="R8" s="216">
        <v>13.064759036144578</v>
      </c>
      <c r="S8" s="218">
        <f t="shared" si="1"/>
        <v>3.3915482965543031E-3</v>
      </c>
      <c r="T8" s="218">
        <f t="shared" si="1"/>
        <v>7.1863664947232175E-2</v>
      </c>
      <c r="U8" s="216">
        <v>12.144513609178567</v>
      </c>
      <c r="V8" s="216">
        <v>12.544019429265331</v>
      </c>
      <c r="W8" s="218">
        <f t="shared" si="2"/>
        <v>3.2895991798702173E-2</v>
      </c>
      <c r="X8" s="98">
        <v>11.591695501730104</v>
      </c>
      <c r="Y8" s="98">
        <v>12.892376681614349</v>
      </c>
      <c r="Z8" s="218">
        <f t="shared" si="4"/>
        <v>0.11220801820493942</v>
      </c>
    </row>
    <row r="9" spans="3:26" ht="15" customHeight="1">
      <c r="C9" s="225" t="s">
        <v>246</v>
      </c>
      <c r="D9" s="98">
        <v>9.2818181818181795</v>
      </c>
      <c r="E9" s="98">
        <v>7.6818181818181817</v>
      </c>
      <c r="F9" s="98">
        <v>8.8000000000000007</v>
      </c>
      <c r="G9" s="98">
        <v>8.4</v>
      </c>
      <c r="H9" s="11">
        <f t="shared" si="0"/>
        <v>-0.17238001958863836</v>
      </c>
      <c r="I9" s="11">
        <f t="shared" si="0"/>
        <v>0.14556213017751496</v>
      </c>
      <c r="J9" s="11">
        <f t="shared" si="0"/>
        <v>-4.5454545454545525E-2</v>
      </c>
      <c r="K9" s="216">
        <v>8.3856502242152473</v>
      </c>
      <c r="L9" s="216">
        <v>9.1605346148070286</v>
      </c>
      <c r="M9" s="98">
        <v>9.0360513693331264</v>
      </c>
      <c r="N9" s="218">
        <f t="shared" si="3"/>
        <v>9.2405999519768578E-2</v>
      </c>
      <c r="O9" s="218">
        <f t="shared" si="3"/>
        <v>-1.3589080846077239E-2</v>
      </c>
      <c r="P9" s="216">
        <v>8.215875370919882</v>
      </c>
      <c r="Q9" s="216">
        <v>8.3348699981560017</v>
      </c>
      <c r="R9" s="216">
        <v>8.5466867469879517</v>
      </c>
      <c r="S9" s="218">
        <f t="shared" si="1"/>
        <v>1.4483499549822865E-2</v>
      </c>
      <c r="T9" s="218">
        <f t="shared" si="1"/>
        <v>2.5413323648576736E-2</v>
      </c>
      <c r="U9" s="216">
        <v>8.4706456731356035</v>
      </c>
      <c r="V9" s="216">
        <v>8.1238615664845177</v>
      </c>
      <c r="W9" s="218">
        <f t="shared" si="2"/>
        <v>-4.0939512763578434E-2</v>
      </c>
      <c r="X9" s="98">
        <v>9.2041522491349479</v>
      </c>
      <c r="Y9" s="98">
        <v>9.6412556053811667</v>
      </c>
      <c r="Z9" s="218">
        <f t="shared" si="4"/>
        <v>4.7489800735021515E-2</v>
      </c>
    </row>
    <row r="10" spans="3:26" ht="15" customHeight="1">
      <c r="C10" s="225" t="s">
        <v>247</v>
      </c>
      <c r="D10" s="98">
        <v>5.2636363636363601</v>
      </c>
      <c r="E10" s="98">
        <v>5.4</v>
      </c>
      <c r="F10" s="98">
        <v>5.6</v>
      </c>
      <c r="G10" s="98">
        <v>6.336363636363636</v>
      </c>
      <c r="H10" s="11">
        <f t="shared" si="0"/>
        <v>2.5906735751296095E-2</v>
      </c>
      <c r="I10" s="11">
        <f t="shared" si="0"/>
        <v>3.7037037037036979E-2</v>
      </c>
      <c r="J10" s="11">
        <f t="shared" si="0"/>
        <v>0.13149350649350655</v>
      </c>
      <c r="K10" s="216">
        <v>5.9192825112107625</v>
      </c>
      <c r="L10" s="216">
        <v>6.6826850878510289</v>
      </c>
      <c r="M10" s="98">
        <v>6.4675847129815871</v>
      </c>
      <c r="N10" s="218">
        <f t="shared" si="3"/>
        <v>0.12896876862937834</v>
      </c>
      <c r="O10" s="218">
        <f t="shared" si="3"/>
        <v>-3.2187716769789043E-2</v>
      </c>
      <c r="P10" s="216">
        <v>5.4710682492581606</v>
      </c>
      <c r="Q10" s="216">
        <v>6.3064724322330816</v>
      </c>
      <c r="R10" s="216">
        <v>6.024096385542169</v>
      </c>
      <c r="S10" s="218">
        <f t="shared" si="1"/>
        <v>0.15269489337629749</v>
      </c>
      <c r="T10" s="218">
        <f t="shared" si="1"/>
        <v>-4.4775593602480068E-2</v>
      </c>
      <c r="U10" s="216">
        <v>5.3948492615647501</v>
      </c>
      <c r="V10" s="216">
        <v>6.1445051608986034</v>
      </c>
      <c r="W10" s="218">
        <f t="shared" si="2"/>
        <v>0.13895771002810542</v>
      </c>
      <c r="X10" s="98">
        <v>7.5086505190311419</v>
      </c>
      <c r="Y10" s="98">
        <v>6.6890881913303435</v>
      </c>
      <c r="Z10" s="218">
        <f t="shared" si="4"/>
        <v>-0.10914908419609715</v>
      </c>
    </row>
    <row r="11" spans="3:26" ht="15" customHeight="1">
      <c r="C11" s="225" t="s">
        <v>248</v>
      </c>
      <c r="D11" s="98">
        <v>1.7909090909090899</v>
      </c>
      <c r="E11" s="98">
        <v>1.4727272727272727</v>
      </c>
      <c r="F11" s="98">
        <v>2.0909090909090908</v>
      </c>
      <c r="G11" s="98">
        <v>2.1181818181818182</v>
      </c>
      <c r="H11" s="11">
        <f>E11/D11-1</f>
        <v>-0.17766497461928887</v>
      </c>
      <c r="I11" s="11">
        <f>F11/E11-1</f>
        <v>0.41975308641975317</v>
      </c>
      <c r="J11" s="11">
        <f>G11/F11-1</f>
        <v>1.304347826086949E-2</v>
      </c>
      <c r="K11" s="216">
        <v>1.7638266068759343</v>
      </c>
      <c r="L11" s="216">
        <v>2.2826250187715873</v>
      </c>
      <c r="M11" s="98">
        <v>2.5529939656506269</v>
      </c>
      <c r="N11" s="218">
        <f>L11/K11-1</f>
        <v>0.29413231996456934</v>
      </c>
      <c r="O11" s="218">
        <f>M11/L11-1</f>
        <v>0.1184465011360214</v>
      </c>
      <c r="P11" s="216">
        <v>1.9658753709198813</v>
      </c>
      <c r="Q11" s="216">
        <v>2.1021574774110272</v>
      </c>
      <c r="R11" s="216">
        <v>2.5790662650602409</v>
      </c>
      <c r="S11" s="218">
        <f t="shared" si="1"/>
        <v>6.9323879075496198E-2</v>
      </c>
      <c r="T11" s="218">
        <f t="shared" si="1"/>
        <v>0.22686634696681462</v>
      </c>
      <c r="U11" s="216">
        <v>2.0261198584157207</v>
      </c>
      <c r="V11" s="216">
        <v>2.0400728597449911</v>
      </c>
      <c r="W11" s="218">
        <f t="shared" si="2"/>
        <v>6.8865626440188787E-3</v>
      </c>
      <c r="X11" s="98">
        <v>2.422145328719723</v>
      </c>
      <c r="Y11" s="98">
        <v>2.5411061285500747</v>
      </c>
      <c r="Z11" s="218">
        <f t="shared" si="4"/>
        <v>4.9113815929959559E-2</v>
      </c>
    </row>
    <row r="12" spans="3:26" ht="15" customHeight="1">
      <c r="C12" s="225" t="s">
        <v>249</v>
      </c>
      <c r="D12" s="98">
        <v>2.1727272727272702</v>
      </c>
      <c r="E12" s="98">
        <v>1.8181818181818181</v>
      </c>
      <c r="F12" s="98">
        <v>2.2181818181818183</v>
      </c>
      <c r="G12" s="98">
        <v>1.5545454545454545</v>
      </c>
      <c r="H12" s="11">
        <f t="shared" si="0"/>
        <v>-0.16317991631799067</v>
      </c>
      <c r="I12" s="11">
        <f t="shared" si="0"/>
        <v>0.21999999999999997</v>
      </c>
      <c r="J12" s="11">
        <f t="shared" si="0"/>
        <v>-0.29918032786885251</v>
      </c>
      <c r="K12" s="216">
        <v>2.9596412556053813</v>
      </c>
      <c r="L12" s="216">
        <v>1.7720378435200481</v>
      </c>
      <c r="M12" s="98">
        <v>1.5008509979885503</v>
      </c>
      <c r="N12" s="218">
        <f t="shared" si="3"/>
        <v>-0.40126600135610502</v>
      </c>
      <c r="O12" s="218">
        <f t="shared" si="3"/>
        <v>-0.15303671223680038</v>
      </c>
      <c r="P12" s="216">
        <v>2.9673590504451037</v>
      </c>
      <c r="Q12" s="216">
        <v>1.7517978978425226</v>
      </c>
      <c r="R12" s="216">
        <v>1.6566265060240963</v>
      </c>
      <c r="S12" s="218">
        <f t="shared" si="1"/>
        <v>-0.40964410842706989</v>
      </c>
      <c r="T12" s="218">
        <f t="shared" si="1"/>
        <v>-5.4327837666455325E-2</v>
      </c>
      <c r="U12" s="216">
        <v>2.4044916392041986</v>
      </c>
      <c r="V12" s="216">
        <v>1.6514875531268973</v>
      </c>
      <c r="W12" s="218">
        <f t="shared" si="2"/>
        <v>-0.31316560798128579</v>
      </c>
      <c r="X12" s="98">
        <v>1.6955017301038062</v>
      </c>
      <c r="Y12" s="98">
        <v>1.7563527653213753</v>
      </c>
      <c r="Z12" s="218">
        <f t="shared" si="4"/>
        <v>3.5889692199750023E-2</v>
      </c>
    </row>
    <row r="13" spans="3:26" ht="15" customHeight="1">
      <c r="C13" s="225" t="s">
        <v>250</v>
      </c>
      <c r="D13" s="98">
        <v>1.24545454545455</v>
      </c>
      <c r="E13" s="98">
        <v>1.0272727272727273</v>
      </c>
      <c r="F13" s="98">
        <v>1.0454545454545454</v>
      </c>
      <c r="G13" s="98">
        <v>1.2818181818181817</v>
      </c>
      <c r="H13" s="11">
        <f t="shared" si="0"/>
        <v>-0.17518248175182782</v>
      </c>
      <c r="I13" s="11">
        <f t="shared" si="0"/>
        <v>1.7699115044247593E-2</v>
      </c>
      <c r="J13" s="11">
        <f t="shared" si="0"/>
        <v>0.22608695652173916</v>
      </c>
      <c r="K13" s="216">
        <v>1.1659192825112108</v>
      </c>
      <c r="L13" s="216">
        <v>1.3515542874305451</v>
      </c>
      <c r="M13" s="98">
        <v>1.3461240909794214</v>
      </c>
      <c r="N13" s="218">
        <f t="shared" si="3"/>
        <v>0.1592177157577368</v>
      </c>
      <c r="O13" s="218">
        <f t="shared" si="3"/>
        <v>-4.0177420186702228E-3</v>
      </c>
      <c r="P13" s="216">
        <v>1.0200296735905046</v>
      </c>
      <c r="Q13" s="216">
        <v>1.2354785174257792</v>
      </c>
      <c r="R13" s="216">
        <v>1.223644578313253</v>
      </c>
      <c r="S13" s="218">
        <f t="shared" si="1"/>
        <v>0.21121821199269109</v>
      </c>
      <c r="T13" s="218">
        <f t="shared" si="1"/>
        <v>-9.5784256428700365E-3</v>
      </c>
      <c r="U13" s="216">
        <v>1.0130599292078604</v>
      </c>
      <c r="V13" s="216">
        <v>1.2021857923497268</v>
      </c>
      <c r="W13" s="218">
        <f t="shared" si="2"/>
        <v>0.18668773454473642</v>
      </c>
      <c r="X13" s="98">
        <v>1.2456747404844291</v>
      </c>
      <c r="Y13" s="98">
        <v>1.195814648729447</v>
      </c>
      <c r="Z13" s="218">
        <f t="shared" si="4"/>
        <v>-4.0026573658860642E-2</v>
      </c>
    </row>
    <row r="14" spans="3:26" ht="15" customHeight="1">
      <c r="C14" s="384" t="s">
        <v>190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</row>
    <row r="15" spans="3:26"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</row>
    <row r="16" spans="3:26" ht="29.25" customHeight="1">
      <c r="C16" s="226"/>
      <c r="D16" s="226"/>
      <c r="E16" s="226"/>
      <c r="F16" s="226"/>
      <c r="G16" s="226"/>
      <c r="H16" s="226"/>
      <c r="I16" s="14"/>
      <c r="J16" s="14"/>
      <c r="K16" s="14"/>
      <c r="L16" s="14"/>
      <c r="M16" s="14"/>
      <c r="N16" s="14"/>
      <c r="O16" s="14"/>
      <c r="P16" s="226"/>
    </row>
    <row r="17" spans="3:16">
      <c r="C17" s="226"/>
      <c r="D17" s="226"/>
      <c r="E17" s="226"/>
      <c r="F17" s="226"/>
      <c r="G17" s="226"/>
      <c r="H17" s="226"/>
      <c r="I17" s="14"/>
      <c r="J17" s="14"/>
      <c r="K17" s="14"/>
      <c r="L17" s="14"/>
      <c r="M17" s="14"/>
      <c r="N17" s="14"/>
      <c r="O17" s="14"/>
      <c r="P17" s="381" t="s">
        <v>94</v>
      </c>
    </row>
    <row r="18" spans="3:16">
      <c r="C18" s="226"/>
      <c r="D18" s="226"/>
      <c r="E18" s="226"/>
      <c r="F18" s="226"/>
      <c r="G18" s="226"/>
      <c r="H18" s="226"/>
      <c r="I18" s="14"/>
      <c r="J18" s="14"/>
      <c r="K18" s="14"/>
      <c r="L18" s="14"/>
      <c r="M18" s="14"/>
      <c r="N18" s="14"/>
      <c r="O18" s="14"/>
      <c r="P18" s="381"/>
    </row>
    <row r="19" spans="3:16"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</row>
    <row r="20" spans="3:16"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</row>
    <row r="21" spans="3:16"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</row>
    <row r="22" spans="3:16"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</row>
    <row r="23" spans="3:16">
      <c r="I23" s="223"/>
      <c r="J23" s="223"/>
      <c r="K23" s="223"/>
      <c r="L23" s="223"/>
      <c r="M23" s="223"/>
      <c r="N23" s="223"/>
      <c r="O23" s="223"/>
    </row>
    <row r="24" spans="3:16">
      <c r="I24" s="223"/>
      <c r="J24" s="223"/>
      <c r="K24" s="223"/>
      <c r="L24" s="223"/>
      <c r="M24" s="223"/>
      <c r="N24" s="223"/>
      <c r="O24" s="223"/>
    </row>
    <row r="25" spans="3:16">
      <c r="I25" s="223"/>
      <c r="J25" s="223"/>
      <c r="K25" s="223"/>
      <c r="L25" s="223"/>
      <c r="M25" s="223"/>
      <c r="N25" s="223"/>
      <c r="O25" s="223"/>
    </row>
    <row r="26" spans="3:16">
      <c r="I26" s="223"/>
      <c r="J26" s="223"/>
      <c r="K26" s="223"/>
      <c r="L26" s="223"/>
      <c r="M26" s="223"/>
      <c r="N26" s="223"/>
      <c r="O26" s="223"/>
    </row>
    <row r="27" spans="3:16">
      <c r="I27" s="223"/>
      <c r="J27" s="223"/>
      <c r="K27" s="223"/>
      <c r="L27" s="223"/>
      <c r="M27" s="223"/>
      <c r="N27" s="223"/>
      <c r="O27" s="223"/>
    </row>
    <row r="28" spans="3:16">
      <c r="I28" s="223"/>
      <c r="J28" s="223"/>
      <c r="K28" s="223"/>
      <c r="L28" s="223"/>
      <c r="M28" s="223"/>
      <c r="N28" s="223"/>
      <c r="O28" s="223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</sheetData>
  <mergeCells count="3">
    <mergeCell ref="C3:Z3"/>
    <mergeCell ref="C14:Z14"/>
    <mergeCell ref="P17:P18"/>
  </mergeCells>
  <hyperlinks>
    <hyperlink ref="P17:P18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B35"/>
  <sheetViews>
    <sheetView showGridLines="0" zoomScaleNormal="100" workbookViewId="0">
      <selection activeCell="P39" sqref="P39"/>
    </sheetView>
  </sheetViews>
  <sheetFormatPr baseColWidth="10" defaultColWidth="9.42578125" defaultRowHeight="12.75"/>
  <cols>
    <col min="1" max="1" width="16.28515625" customWidth="1"/>
    <col min="2" max="2" width="18.140625" customWidth="1"/>
    <col min="3" max="6" width="6.7109375" customWidth="1"/>
    <col min="7" max="7" width="8.85546875" bestFit="1" customWidth="1"/>
    <col min="8" max="8" width="9.7109375" bestFit="1" customWidth="1"/>
    <col min="9" max="9" width="8.85546875" bestFit="1" customWidth="1"/>
    <col min="10" max="10" width="10.28515625" hidden="1" customWidth="1"/>
    <col min="11" max="11" width="12.42578125" hidden="1" customWidth="1"/>
    <col min="12" max="12" width="12.85546875" hidden="1" customWidth="1"/>
    <col min="13" max="14" width="21.42578125" hidden="1" customWidth="1"/>
    <col min="15" max="15" width="13.85546875" customWidth="1"/>
    <col min="16" max="17" width="13.42578125" customWidth="1"/>
    <col min="18" max="19" width="18.28515625" bestFit="1" customWidth="1"/>
    <col min="20" max="21" width="9.42578125" hidden="1" customWidth="1"/>
    <col min="22" max="22" width="9" hidden="1" customWidth="1"/>
    <col min="23" max="25" width="13.85546875" hidden="1" customWidth="1"/>
    <col min="26" max="26" width="13.85546875" customWidth="1"/>
  </cols>
  <sheetData>
    <row r="2" spans="2:28" ht="77.25" customHeight="1"/>
    <row r="3" spans="2:28" ht="18" customHeight="1">
      <c r="B3" s="374" t="s">
        <v>50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</row>
    <row r="4" spans="2:28" ht="15" customHeight="1">
      <c r="B4" s="6"/>
      <c r="C4" s="7">
        <v>2007</v>
      </c>
      <c r="D4" s="7">
        <v>2008</v>
      </c>
      <c r="E4" s="7">
        <v>2009</v>
      </c>
      <c r="F4" s="7">
        <v>2010</v>
      </c>
      <c r="G4" s="8" t="s">
        <v>487</v>
      </c>
      <c r="H4" s="8" t="s">
        <v>488</v>
      </c>
      <c r="I4" s="8" t="s">
        <v>328</v>
      </c>
      <c r="J4" s="8" t="s">
        <v>149</v>
      </c>
      <c r="K4" s="8" t="s">
        <v>150</v>
      </c>
      <c r="L4" s="8" t="s">
        <v>111</v>
      </c>
      <c r="M4" s="8" t="s">
        <v>505</v>
      </c>
      <c r="N4" s="8" t="s">
        <v>506</v>
      </c>
      <c r="O4" s="8" t="s">
        <v>163</v>
      </c>
      <c r="P4" s="8" t="s">
        <v>154</v>
      </c>
      <c r="Q4" s="8" t="s">
        <v>112</v>
      </c>
      <c r="R4" s="8" t="s">
        <v>276</v>
      </c>
      <c r="S4" s="8" t="s">
        <v>172</v>
      </c>
      <c r="T4" s="8" t="s">
        <v>235</v>
      </c>
      <c r="U4" s="8" t="s">
        <v>236</v>
      </c>
      <c r="V4" s="8" t="s">
        <v>277</v>
      </c>
      <c r="W4" s="7" t="s">
        <v>51</v>
      </c>
      <c r="X4" s="7" t="s">
        <v>52</v>
      </c>
      <c r="Y4" s="8" t="s">
        <v>53</v>
      </c>
    </row>
    <row r="5" spans="2:28" ht="15" customHeight="1">
      <c r="B5" s="9" t="s">
        <v>54</v>
      </c>
      <c r="C5" s="10">
        <v>12.1181818181818</v>
      </c>
      <c r="D5" s="10">
        <v>11.972727272727273</v>
      </c>
      <c r="E5" s="10">
        <v>9.7727272727272734</v>
      </c>
      <c r="F5" s="10">
        <v>10.018181818181818</v>
      </c>
      <c r="G5" s="11">
        <f t="shared" ref="G5:I11" si="0">D5/C5-1</f>
        <v>-1.200300075018601E-2</v>
      </c>
      <c r="H5" s="11">
        <f t="shared" si="0"/>
        <v>-0.18375094912680323</v>
      </c>
      <c r="I5" s="11">
        <f t="shared" si="0"/>
        <v>2.5116279069767211E-2</v>
      </c>
      <c r="J5" s="10">
        <v>7.2346786248131538</v>
      </c>
      <c r="K5" s="10">
        <v>5.9768734044150778</v>
      </c>
      <c r="L5" s="10">
        <v>7.0246015782144511</v>
      </c>
      <c r="M5" s="11">
        <f>K5/J5-1</f>
        <v>-0.17385778769551918</v>
      </c>
      <c r="N5" s="11">
        <f>L5/K5-1</f>
        <v>0.17529703289773946</v>
      </c>
      <c r="O5" s="10">
        <v>8.8649851632047483</v>
      </c>
      <c r="P5" s="10">
        <v>8.5008297990042418</v>
      </c>
      <c r="Q5" s="10">
        <v>10.843373493975903</v>
      </c>
      <c r="R5" s="11">
        <f>P5/O5-1</f>
        <v>-4.1077944011906453E-2</v>
      </c>
      <c r="S5" s="11">
        <f>Q5/P5-1</f>
        <v>0.27556647413950808</v>
      </c>
      <c r="T5" s="12">
        <v>11.338947882338582</v>
      </c>
      <c r="U5" s="12">
        <v>11.402550091074682</v>
      </c>
      <c r="V5" s="13">
        <f>U5/T5-1</f>
        <v>5.6091807984377517E-3</v>
      </c>
      <c r="W5" s="10">
        <v>6.0899653979238755</v>
      </c>
      <c r="X5" s="10">
        <v>7.4738415545590433</v>
      </c>
      <c r="Y5" s="11">
        <f>X5/W5-1</f>
        <v>0.22723875526566117</v>
      </c>
    </row>
    <row r="6" spans="2:28" ht="15" customHeight="1">
      <c r="B6" s="9" t="s">
        <v>55</v>
      </c>
      <c r="C6" s="10">
        <v>10.7454545454545</v>
      </c>
      <c r="D6" s="10">
        <v>10.527272727272727</v>
      </c>
      <c r="E6" s="10">
        <v>9.9727272727272727</v>
      </c>
      <c r="F6" s="10">
        <v>9.7363636363636363</v>
      </c>
      <c r="G6" s="11">
        <f t="shared" si="0"/>
        <v>-2.0304568527914624E-2</v>
      </c>
      <c r="H6" s="11">
        <f t="shared" si="0"/>
        <v>-5.2677029360967187E-2</v>
      </c>
      <c r="I6" s="11">
        <f t="shared" si="0"/>
        <v>-2.370100273473108E-2</v>
      </c>
      <c r="J6" s="10">
        <v>7.9372197309417043</v>
      </c>
      <c r="K6" s="10">
        <v>6.9079441357561198</v>
      </c>
      <c r="L6" s="10">
        <v>8.138635308680179</v>
      </c>
      <c r="M6" s="11">
        <f t="shared" ref="M6:N11" si="1">K6/J6-1</f>
        <v>-0.12967709476066969</v>
      </c>
      <c r="N6" s="11">
        <f t="shared" si="1"/>
        <v>0.17815592435872407</v>
      </c>
      <c r="O6" s="10">
        <v>9.068991097922849</v>
      </c>
      <c r="P6" s="10">
        <v>8.3348699981560017</v>
      </c>
      <c r="Q6" s="10">
        <v>10.222138554216867</v>
      </c>
      <c r="R6" s="11">
        <f t="shared" ref="R6:S11" si="2">P6/O6-1</f>
        <v>-8.0948486092900618E-2</v>
      </c>
      <c r="S6" s="11">
        <f t="shared" si="2"/>
        <v>0.22643047299818742</v>
      </c>
      <c r="T6" s="12">
        <v>10.83852068839253</v>
      </c>
      <c r="U6" s="12">
        <v>10.321797207043108</v>
      </c>
      <c r="V6" s="13">
        <f t="shared" ref="V6:V11" si="3">U6/T6-1</f>
        <v>-4.7674723904232108E-2</v>
      </c>
      <c r="W6" s="10">
        <v>5.3979238754325261</v>
      </c>
      <c r="X6" s="10">
        <v>7.2496263079222718</v>
      </c>
      <c r="Y6" s="11">
        <f t="shared" ref="Y6:Y11" si="4">X6/W6-1</f>
        <v>0.34303974550611316</v>
      </c>
      <c r="AA6" s="14"/>
      <c r="AB6" s="14"/>
    </row>
    <row r="7" spans="2:28" ht="15" customHeight="1">
      <c r="B7" s="9" t="s">
        <v>56</v>
      </c>
      <c r="C7" s="10">
        <v>28.472727272727301</v>
      </c>
      <c r="D7" s="10">
        <v>27.436363636363637</v>
      </c>
      <c r="E7" s="10">
        <v>25.672727272727272</v>
      </c>
      <c r="F7" s="10">
        <v>28.063636363636363</v>
      </c>
      <c r="G7" s="11">
        <f t="shared" si="0"/>
        <v>-3.6398467432951165E-2</v>
      </c>
      <c r="H7" s="11">
        <f t="shared" si="0"/>
        <v>-6.4280980781974861E-2</v>
      </c>
      <c r="I7" s="11">
        <f t="shared" si="0"/>
        <v>9.3130311614730843E-2</v>
      </c>
      <c r="J7" s="10">
        <v>23.27354260089686</v>
      </c>
      <c r="K7" s="10">
        <v>23.742303649196575</v>
      </c>
      <c r="L7" s="10">
        <v>27.231935633606685</v>
      </c>
      <c r="M7" s="11">
        <f t="shared" si="1"/>
        <v>2.0141370668754544E-2</v>
      </c>
      <c r="N7" s="11">
        <f t="shared" si="1"/>
        <v>0.14697950274628035</v>
      </c>
      <c r="O7" s="10">
        <v>23.571958456973295</v>
      </c>
      <c r="P7" s="10">
        <v>24.764890282131663</v>
      </c>
      <c r="Q7" s="10">
        <v>27.315512048192772</v>
      </c>
      <c r="R7" s="11">
        <f t="shared" si="2"/>
        <v>5.0608091276584721E-2</v>
      </c>
      <c r="S7" s="11">
        <f t="shared" si="2"/>
        <v>0.1029934611865182</v>
      </c>
      <c r="T7" s="12">
        <v>26.180886122299523</v>
      </c>
      <c r="U7" s="12">
        <v>27.905282331511838</v>
      </c>
      <c r="V7" s="13">
        <f t="shared" si="3"/>
        <v>6.5864699963060547E-2</v>
      </c>
      <c r="W7" s="10">
        <v>22.249134948096884</v>
      </c>
      <c r="X7" s="10">
        <v>24.28998505231689</v>
      </c>
      <c r="Y7" s="11">
        <f t="shared" si="4"/>
        <v>9.1727166426062379E-2</v>
      </c>
      <c r="AA7" s="375" t="s">
        <v>57</v>
      </c>
      <c r="AB7" s="15"/>
    </row>
    <row r="8" spans="2:28" ht="15" customHeight="1">
      <c r="B8" s="9" t="s">
        <v>58</v>
      </c>
      <c r="C8" s="10">
        <v>10.2272727272727</v>
      </c>
      <c r="D8" s="10">
        <v>9.8454545454545457</v>
      </c>
      <c r="E8" s="10">
        <v>10.190909090909091</v>
      </c>
      <c r="F8" s="10">
        <v>10.154545454545454</v>
      </c>
      <c r="G8" s="11">
        <f t="shared" si="0"/>
        <v>-3.7333333333330776E-2</v>
      </c>
      <c r="H8" s="11">
        <f t="shared" si="0"/>
        <v>3.5087719298245723E-2</v>
      </c>
      <c r="I8" s="11">
        <f t="shared" si="0"/>
        <v>-3.5682426404995971E-3</v>
      </c>
      <c r="J8" s="10">
        <v>10.119581464872944</v>
      </c>
      <c r="K8" s="10">
        <v>9.85132902838264</v>
      </c>
      <c r="L8" s="10">
        <v>9.9025220485842489</v>
      </c>
      <c r="M8" s="11">
        <f t="shared" si="1"/>
        <v>-2.6508254063812853E-2</v>
      </c>
      <c r="N8" s="11">
        <f t="shared" si="1"/>
        <v>5.1965597793066642E-3</v>
      </c>
      <c r="O8" s="10">
        <v>9.7551928783382795</v>
      </c>
      <c r="P8" s="10">
        <v>9.4781486262216479</v>
      </c>
      <c r="Q8" s="10">
        <v>9.4691265060240966</v>
      </c>
      <c r="R8" s="11">
        <f t="shared" si="2"/>
        <v>-2.8399669342450196E-2</v>
      </c>
      <c r="S8" s="11">
        <f t="shared" si="2"/>
        <v>-9.518863391307919E-4</v>
      </c>
      <c r="T8" s="12">
        <v>10.155010374710118</v>
      </c>
      <c r="U8" s="12">
        <v>10.066788099574985</v>
      </c>
      <c r="V8" s="13">
        <f t="shared" si="3"/>
        <v>-8.6875613002661556E-3</v>
      </c>
      <c r="W8" s="10">
        <v>9.2041522491349479</v>
      </c>
      <c r="X8" s="10">
        <v>9.0807174887892383</v>
      </c>
      <c r="Y8" s="11">
        <f>X8/W8-1</f>
        <v>-1.341076907515415E-2</v>
      </c>
      <c r="AA8" s="375"/>
      <c r="AB8" s="15"/>
    </row>
    <row r="9" spans="2:28" ht="15" customHeight="1">
      <c r="B9" s="9" t="s">
        <v>59</v>
      </c>
      <c r="C9" s="10">
        <v>18.072727272727299</v>
      </c>
      <c r="D9" s="10">
        <v>18.336363636363636</v>
      </c>
      <c r="E9" s="10">
        <v>18.690909090909091</v>
      </c>
      <c r="F9" s="10">
        <v>18.054545454545455</v>
      </c>
      <c r="G9" s="11">
        <f t="shared" si="0"/>
        <v>1.4587525150904002E-2</v>
      </c>
      <c r="H9" s="11">
        <f t="shared" si="0"/>
        <v>1.9335647000495726E-2</v>
      </c>
      <c r="I9" s="11">
        <f t="shared" si="0"/>
        <v>-3.4046692607003881E-2</v>
      </c>
      <c r="J9" s="10">
        <v>21.01644245142003</v>
      </c>
      <c r="K9" s="10">
        <v>21.114281423637184</v>
      </c>
      <c r="L9" s="10">
        <v>20.129970601887667</v>
      </c>
      <c r="M9" s="11">
        <f t="shared" si="1"/>
        <v>4.65535365670533E-3</v>
      </c>
      <c r="N9" s="11">
        <f t="shared" si="1"/>
        <v>-4.6618248663087059E-2</v>
      </c>
      <c r="O9" s="10">
        <v>19.844213649851632</v>
      </c>
      <c r="P9" s="10">
        <v>18.919417296699244</v>
      </c>
      <c r="Q9" s="10">
        <v>17.789909638554217</v>
      </c>
      <c r="R9" s="11">
        <f t="shared" si="2"/>
        <v>-4.6602821833623187E-2</v>
      </c>
      <c r="S9" s="11">
        <f t="shared" si="2"/>
        <v>-5.970097495244131E-2</v>
      </c>
      <c r="T9" s="12">
        <v>17.490540705480289</v>
      </c>
      <c r="U9" s="12">
        <v>16.964177292046145</v>
      </c>
      <c r="V9" s="13">
        <f t="shared" si="3"/>
        <v>-3.0094176177710708E-2</v>
      </c>
      <c r="W9" s="10">
        <v>21.038062283737023</v>
      </c>
      <c r="X9" s="10">
        <v>20.40358744394619</v>
      </c>
      <c r="Y9" s="11">
        <f t="shared" si="4"/>
        <v>-3.0158425772952469E-2</v>
      </c>
      <c r="AA9" s="14"/>
      <c r="AB9" s="14"/>
    </row>
    <row r="10" spans="2:28" ht="15" customHeight="1">
      <c r="B10" s="9" t="s">
        <v>60</v>
      </c>
      <c r="C10" s="10">
        <v>15.2090909090909</v>
      </c>
      <c r="D10" s="10">
        <v>16.663636363636364</v>
      </c>
      <c r="E10" s="10">
        <v>20.254545454545454</v>
      </c>
      <c r="F10" s="10">
        <v>19.018181818181819</v>
      </c>
      <c r="G10" s="11">
        <f t="shared" si="0"/>
        <v>9.5636580992230158E-2</v>
      </c>
      <c r="H10" s="11">
        <f t="shared" si="0"/>
        <v>0.215493726132024</v>
      </c>
      <c r="I10" s="11">
        <f t="shared" si="0"/>
        <v>-6.1041292639138156E-2</v>
      </c>
      <c r="J10" s="10">
        <v>24.065769805680119</v>
      </c>
      <c r="K10" s="10">
        <v>26.175101366571557</v>
      </c>
      <c r="L10" s="10">
        <v>24.26117901903141</v>
      </c>
      <c r="M10" s="11">
        <f t="shared" si="1"/>
        <v>8.7648622002259202E-2</v>
      </c>
      <c r="N10" s="11">
        <f t="shared" si="1"/>
        <v>-7.3119959336028884E-2</v>
      </c>
      <c r="O10" s="10">
        <v>23.405044510385757</v>
      </c>
      <c r="P10" s="10">
        <v>24.174810990226813</v>
      </c>
      <c r="Q10" s="10">
        <v>22.439759036144579</v>
      </c>
      <c r="R10" s="11">
        <f t="shared" si="2"/>
        <v>3.2888913306679646E-2</v>
      </c>
      <c r="S10" s="11">
        <f t="shared" si="2"/>
        <v>-7.1771065957192626E-2</v>
      </c>
      <c r="T10" s="12">
        <v>18.845355791529354</v>
      </c>
      <c r="U10" s="12">
        <v>18.384942319368548</v>
      </c>
      <c r="V10" s="13">
        <f t="shared" si="3"/>
        <v>-2.4431137159413696E-2</v>
      </c>
      <c r="W10" s="10">
        <v>29.584775086505189</v>
      </c>
      <c r="X10" s="10">
        <v>29.222720478325858</v>
      </c>
      <c r="Y10" s="11">
        <f t="shared" si="4"/>
        <v>-1.2237869212143537E-2</v>
      </c>
      <c r="AA10" s="375" t="s">
        <v>61</v>
      </c>
      <c r="AB10" s="15"/>
    </row>
    <row r="11" spans="2:28" ht="15" customHeight="1">
      <c r="B11" s="9" t="s">
        <v>62</v>
      </c>
      <c r="C11" s="10">
        <v>5.1545454545454499</v>
      </c>
      <c r="D11" s="10">
        <v>5.2181818181818178</v>
      </c>
      <c r="E11" s="10">
        <v>5.4454545454545453</v>
      </c>
      <c r="F11" s="10">
        <v>4.9545454545454541</v>
      </c>
      <c r="G11" s="11">
        <f t="shared" si="0"/>
        <v>1.2345679012346622E-2</v>
      </c>
      <c r="H11" s="11">
        <f t="shared" si="0"/>
        <v>4.355400696864109E-2</v>
      </c>
      <c r="I11" s="11">
        <f t="shared" si="0"/>
        <v>-9.0150250417362354E-2</v>
      </c>
      <c r="J11" s="10">
        <v>6.3527653213751867</v>
      </c>
      <c r="K11" s="10">
        <v>6.2321669920408471</v>
      </c>
      <c r="L11" s="10">
        <v>3.3111558099953582</v>
      </c>
      <c r="M11" s="11">
        <f t="shared" si="1"/>
        <v>-1.8983595841099543E-2</v>
      </c>
      <c r="N11" s="11">
        <f t="shared" si="1"/>
        <v>-0.46869911954797372</v>
      </c>
      <c r="O11" s="10">
        <v>5.4896142433234418</v>
      </c>
      <c r="P11" s="10">
        <v>5.8270330075603907</v>
      </c>
      <c r="Q11" s="10">
        <v>1.9201807228915662</v>
      </c>
      <c r="R11" s="11">
        <f t="shared" si="2"/>
        <v>6.1464931647487342E-2</v>
      </c>
      <c r="S11" s="11">
        <f t="shared" si="2"/>
        <v>-0.67047025125819737</v>
      </c>
      <c r="T11" s="12">
        <v>5.1507384352496031</v>
      </c>
      <c r="U11" s="12">
        <v>4.9544626593806917</v>
      </c>
      <c r="V11" s="13">
        <f t="shared" si="3"/>
        <v>-3.8106337243933419E-2</v>
      </c>
      <c r="W11" s="10">
        <v>6.4359861591695502</v>
      </c>
      <c r="X11" s="10">
        <v>2.2795216741405082</v>
      </c>
      <c r="Y11" s="11">
        <f t="shared" si="4"/>
        <v>-0.64581625600720061</v>
      </c>
      <c r="AA11" s="375"/>
      <c r="AB11" s="15"/>
    </row>
    <row r="12" spans="2:28" ht="15" customHeight="1">
      <c r="B12" s="16" t="s">
        <v>63</v>
      </c>
      <c r="C12" s="17">
        <v>44.021086935684799</v>
      </c>
      <c r="D12" s="17">
        <v>44.413101860732851</v>
      </c>
      <c r="E12" s="17">
        <v>46.219978848187573</v>
      </c>
      <c r="F12" s="17">
        <v>45.647058823529434</v>
      </c>
      <c r="G12" s="18">
        <f>D12-C12</f>
        <v>0.39201492504805202</v>
      </c>
      <c r="H12" s="18">
        <f>E12-D12</f>
        <v>1.8068769874547215</v>
      </c>
      <c r="I12" s="18">
        <f>F12-E12</f>
        <v>-0.57292002465813852</v>
      </c>
      <c r="J12" s="17">
        <v>48.665602553870833</v>
      </c>
      <c r="K12" s="17">
        <v>49.586803331197842</v>
      </c>
      <c r="L12" s="17">
        <v>48.190430468875128</v>
      </c>
      <c r="M12" s="18">
        <f>K12-J12</f>
        <v>0.92120077732700878</v>
      </c>
      <c r="N12" s="18">
        <f>L12-K12</f>
        <v>-1.3963728623227141</v>
      </c>
      <c r="O12" s="17">
        <v>47.711145996860303</v>
      </c>
      <c r="P12" s="17">
        <v>47.839436068141822</v>
      </c>
      <c r="Q12" s="17">
        <v>46.111900191938567</v>
      </c>
      <c r="R12" s="18">
        <f>P12-O12</f>
        <v>0.12829007128151915</v>
      </c>
      <c r="S12" s="18">
        <f>Q12-P12</f>
        <v>-1.7275358762032553</v>
      </c>
      <c r="T12" s="19">
        <v>45.170634409985738</v>
      </c>
      <c r="U12" s="19">
        <v>44.923597802478639</v>
      </c>
      <c r="V12" s="20">
        <f>U12-T12</f>
        <v>-0.24703660750709844</v>
      </c>
      <c r="W12" s="17">
        <v>50.772189349112416</v>
      </c>
      <c r="X12" s="17">
        <v>49.604971319311666</v>
      </c>
      <c r="Y12" s="18">
        <f>X12-W12</f>
        <v>-1.1672180298007504</v>
      </c>
    </row>
    <row r="13" spans="2:28" ht="15" customHeight="1">
      <c r="B13" s="376" t="s">
        <v>64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</row>
    <row r="14" spans="2:28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2:28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2"/>
      <c r="Q15" s="22"/>
      <c r="R15" s="23"/>
      <c r="S15" s="23"/>
      <c r="W15" s="22">
        <f>SUM(W5:W7)</f>
        <v>33.737024221453282</v>
      </c>
      <c r="X15" s="22">
        <f>SUM(X5:X7)</f>
        <v>39.013452914798208</v>
      </c>
      <c r="Y15" s="23">
        <f>X15/W15-1</f>
        <v>0.15639875819248039</v>
      </c>
    </row>
    <row r="16" spans="2:28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W16" s="22">
        <f>SUM(W8:W10)</f>
        <v>59.826989619377159</v>
      </c>
      <c r="X16" s="22">
        <f>SUM(X8:X10)</f>
        <v>58.707025411061281</v>
      </c>
      <c r="Y16" s="23">
        <f>X16/W16-1</f>
        <v>-1.8720049520143944E-2</v>
      </c>
    </row>
    <row r="17" spans="2:14" ht="39.950000000000003" hidden="1" customHeight="1">
      <c r="B17" s="377" t="s">
        <v>65</v>
      </c>
      <c r="C17" s="377"/>
      <c r="D17" s="378"/>
      <c r="E17" s="378"/>
      <c r="F17" s="378"/>
      <c r="G17" s="378"/>
      <c r="H17" s="378"/>
      <c r="I17" s="24"/>
      <c r="J17" s="24"/>
      <c r="K17" s="24"/>
      <c r="L17" s="24"/>
      <c r="M17" s="24"/>
      <c r="N17" s="24"/>
    </row>
    <row r="18" spans="2:14" hidden="1">
      <c r="B18" s="25"/>
      <c r="C18" s="25"/>
      <c r="D18" s="26">
        <v>2008</v>
      </c>
      <c r="E18" s="26">
        <v>2009</v>
      </c>
      <c r="F18" s="26"/>
      <c r="G18" s="26"/>
      <c r="H18" s="26" t="s">
        <v>488</v>
      </c>
      <c r="I18" s="26"/>
      <c r="J18" s="26"/>
      <c r="K18" s="26"/>
      <c r="L18" s="26"/>
      <c r="M18" s="26"/>
      <c r="N18" s="26"/>
    </row>
    <row r="19" spans="2:14" ht="15" hidden="1" customHeight="1">
      <c r="B19" s="27" t="s">
        <v>54</v>
      </c>
      <c r="C19" s="27"/>
      <c r="D19" s="28" t="e">
        <v>#REF!</v>
      </c>
      <c r="E19" s="28" t="e">
        <v>#REF!</v>
      </c>
      <c r="F19" s="28"/>
      <c r="G19" s="28"/>
      <c r="H19" s="29" t="e">
        <f t="shared" ref="H19:H26" si="5">E19/D19-1</f>
        <v>#REF!</v>
      </c>
      <c r="I19" s="29"/>
      <c r="J19" s="29"/>
      <c r="K19" s="29"/>
      <c r="L19" s="29"/>
      <c r="M19" s="29"/>
      <c r="N19" s="29"/>
    </row>
    <row r="20" spans="2:14" ht="15" hidden="1" customHeight="1">
      <c r="B20" s="27" t="s">
        <v>55</v>
      </c>
      <c r="C20" s="27"/>
      <c r="D20" s="28" t="e">
        <v>#REF!</v>
      </c>
      <c r="E20" s="28" t="e">
        <v>#REF!</v>
      </c>
      <c r="F20" s="28"/>
      <c r="G20" s="28"/>
      <c r="H20" s="29" t="e">
        <f t="shared" si="5"/>
        <v>#REF!</v>
      </c>
      <c r="I20" s="29"/>
      <c r="J20" s="29"/>
      <c r="K20" s="29"/>
      <c r="L20" s="29"/>
      <c r="M20" s="29"/>
      <c r="N20" s="29"/>
    </row>
    <row r="21" spans="2:14" ht="15" hidden="1" customHeight="1">
      <c r="B21" s="27" t="s">
        <v>56</v>
      </c>
      <c r="C21" s="27"/>
      <c r="D21" s="28" t="e">
        <v>#REF!</v>
      </c>
      <c r="E21" s="28" t="e">
        <v>#REF!</v>
      </c>
      <c r="F21" s="28"/>
      <c r="G21" s="28"/>
      <c r="H21" s="29" t="e">
        <f t="shared" si="5"/>
        <v>#REF!</v>
      </c>
      <c r="I21" s="29"/>
      <c r="J21" s="29"/>
      <c r="K21" s="29"/>
      <c r="L21" s="29"/>
      <c r="M21" s="29"/>
      <c r="N21" s="29"/>
    </row>
    <row r="22" spans="2:14" ht="15" hidden="1" customHeight="1">
      <c r="B22" s="27" t="s">
        <v>58</v>
      </c>
      <c r="C22" s="27"/>
      <c r="D22" s="28" t="e">
        <v>#REF!</v>
      </c>
      <c r="E22" s="28" t="e">
        <v>#REF!</v>
      </c>
      <c r="F22" s="28"/>
      <c r="G22" s="28"/>
      <c r="H22" s="29" t="e">
        <f t="shared" si="5"/>
        <v>#REF!</v>
      </c>
      <c r="I22" s="29"/>
      <c r="J22" s="29"/>
      <c r="K22" s="29"/>
      <c r="L22" s="29"/>
      <c r="M22" s="29"/>
      <c r="N22" s="29"/>
    </row>
    <row r="23" spans="2:14" ht="15" hidden="1" customHeight="1">
      <c r="B23" s="27" t="s">
        <v>59</v>
      </c>
      <c r="C23" s="27"/>
      <c r="D23" s="28" t="e">
        <v>#REF!</v>
      </c>
      <c r="E23" s="28" t="e">
        <v>#REF!</v>
      </c>
      <c r="F23" s="28"/>
      <c r="G23" s="28"/>
      <c r="H23" s="29" t="e">
        <f t="shared" si="5"/>
        <v>#REF!</v>
      </c>
      <c r="I23" s="29"/>
      <c r="J23" s="29"/>
      <c r="K23" s="29"/>
      <c r="L23" s="29"/>
      <c r="M23" s="29"/>
      <c r="N23" s="29"/>
    </row>
    <row r="24" spans="2:14" ht="15" hidden="1" customHeight="1">
      <c r="B24" s="27" t="s">
        <v>60</v>
      </c>
      <c r="C24" s="27"/>
      <c r="D24" s="28" t="e">
        <v>#REF!</v>
      </c>
      <c r="E24" s="28" t="e">
        <v>#REF!</v>
      </c>
      <c r="F24" s="28"/>
      <c r="G24" s="28"/>
      <c r="H24" s="29" t="e">
        <f t="shared" si="5"/>
        <v>#REF!</v>
      </c>
      <c r="I24" s="29"/>
      <c r="J24" s="29"/>
      <c r="K24" s="29"/>
      <c r="L24" s="29"/>
      <c r="M24" s="29"/>
      <c r="N24" s="29"/>
    </row>
    <row r="25" spans="2:14" ht="15" hidden="1" customHeight="1">
      <c r="B25" s="27" t="s">
        <v>62</v>
      </c>
      <c r="C25" s="27"/>
      <c r="D25" s="28" t="e">
        <v>#REF!</v>
      </c>
      <c r="E25" s="28" t="e">
        <v>#REF!</v>
      </c>
      <c r="F25" s="28"/>
      <c r="G25" s="28"/>
      <c r="H25" s="29" t="e">
        <f t="shared" si="5"/>
        <v>#REF!</v>
      </c>
      <c r="I25" s="29"/>
      <c r="J25" s="29"/>
      <c r="K25" s="29"/>
      <c r="L25" s="29"/>
      <c r="M25" s="29"/>
      <c r="N25" s="29"/>
    </row>
    <row r="26" spans="2:14" ht="15" hidden="1" customHeight="1">
      <c r="B26" s="30" t="s">
        <v>63</v>
      </c>
      <c r="C26" s="30"/>
      <c r="D26" s="31" t="e">
        <v>#REF!</v>
      </c>
      <c r="E26" s="31" t="e">
        <v>#REF!</v>
      </c>
      <c r="F26" s="31"/>
      <c r="G26" s="31"/>
      <c r="H26" s="32" t="e">
        <f t="shared" si="5"/>
        <v>#REF!</v>
      </c>
      <c r="I26" s="32"/>
      <c r="J26" s="32"/>
      <c r="K26" s="32"/>
      <c r="L26" s="32"/>
      <c r="M26" s="32"/>
      <c r="N26" s="32"/>
    </row>
    <row r="27" spans="2:14" ht="24" hidden="1" customHeight="1">
      <c r="B27" s="373" t="s">
        <v>66</v>
      </c>
      <c r="C27" s="373"/>
      <c r="D27" s="373"/>
      <c r="E27" s="373"/>
      <c r="F27" s="373"/>
      <c r="G27" s="373"/>
      <c r="H27" s="373"/>
      <c r="I27" s="33"/>
      <c r="J27" s="33"/>
      <c r="K27" s="33"/>
      <c r="L27" s="33"/>
      <c r="M27" s="33"/>
      <c r="N27" s="33"/>
    </row>
    <row r="28" spans="2:1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>
      <c r="B29" s="14"/>
      <c r="C29" s="14"/>
      <c r="D29" s="14"/>
      <c r="G29" s="14"/>
      <c r="H29" s="14"/>
      <c r="I29" s="14"/>
      <c r="J29" s="14"/>
      <c r="K29" s="14"/>
      <c r="L29" s="14"/>
      <c r="M29" s="14"/>
      <c r="N29" s="14"/>
    </row>
    <row r="30" spans="2:14">
      <c r="B30" s="14"/>
      <c r="C30" s="14"/>
      <c r="D30" s="14"/>
      <c r="H30" s="14"/>
      <c r="I30" s="14"/>
      <c r="J30" s="14"/>
      <c r="K30" s="14"/>
      <c r="L30" s="14"/>
      <c r="M30" s="14"/>
      <c r="N30" s="14"/>
    </row>
    <row r="31" spans="2:14">
      <c r="B31" s="14"/>
      <c r="C31" s="14"/>
      <c r="D31" s="14"/>
      <c r="H31" s="14"/>
      <c r="I31" s="14"/>
      <c r="J31" s="14"/>
      <c r="K31" s="14"/>
      <c r="L31" s="14"/>
      <c r="M31" s="14"/>
      <c r="N31" s="14"/>
    </row>
    <row r="32" spans="2:14">
      <c r="B32" s="14"/>
      <c r="C32" s="14"/>
      <c r="D32" s="14"/>
      <c r="H32" s="14"/>
      <c r="I32" s="14"/>
      <c r="J32" s="14"/>
      <c r="K32" s="14"/>
      <c r="L32" s="14"/>
      <c r="M32" s="14"/>
      <c r="N32" s="14"/>
    </row>
    <row r="33" spans="2:14">
      <c r="B33" s="14"/>
      <c r="C33" s="14"/>
      <c r="D33" s="14"/>
      <c r="H33" s="14"/>
      <c r="I33" s="14"/>
      <c r="J33" s="14"/>
      <c r="K33" s="14"/>
      <c r="L33" s="14"/>
      <c r="M33" s="14"/>
      <c r="N33" s="14"/>
    </row>
    <row r="34" spans="2:14">
      <c r="B34" s="14"/>
      <c r="C34" s="14"/>
      <c r="D34" s="14"/>
      <c r="H34" s="14"/>
      <c r="I34" s="14"/>
      <c r="J34" s="14"/>
      <c r="K34" s="14"/>
      <c r="L34" s="14"/>
      <c r="M34" s="14"/>
      <c r="N34" s="14"/>
    </row>
    <row r="35" spans="2:14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</sheetData>
  <mergeCells count="6">
    <mergeCell ref="B27:H27"/>
    <mergeCell ref="B3:Y3"/>
    <mergeCell ref="AA7:AA8"/>
    <mergeCell ref="AA10:AA11"/>
    <mergeCell ref="B13:V13"/>
    <mergeCell ref="B17:H17"/>
  </mergeCells>
  <hyperlinks>
    <hyperlink ref="AA7:AA8" location="'EDAD GRAFICA 1 '!A1" tooltip="GRÁFICA 1" display="GRÁFICA 1"/>
    <hyperlink ref="AA10:AA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J5:K40"/>
  <sheetViews>
    <sheetView showGridLines="0" zoomScaleNormal="100" workbookViewId="0"/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14"/>
      <c r="K34" s="14"/>
    </row>
    <row r="35" spans="10:11">
      <c r="J35" s="14"/>
      <c r="K35" s="14"/>
    </row>
    <row r="36" spans="10:11" ht="17.25" customHeight="1">
      <c r="J36" s="14"/>
      <c r="K36" s="14"/>
    </row>
    <row r="37" spans="10:11">
      <c r="J37" s="14"/>
      <c r="K37" s="381" t="s">
        <v>67</v>
      </c>
    </row>
    <row r="38" spans="10:11">
      <c r="J38" s="14"/>
      <c r="K38" s="381"/>
    </row>
    <row r="39" spans="10:11">
      <c r="J39" s="14"/>
      <c r="K39" s="14"/>
    </row>
    <row r="40" spans="10:11">
      <c r="J40" s="14"/>
      <c r="K40" s="14"/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35"/>
  <sheetViews>
    <sheetView showGridLines="0" zoomScaleNormal="100" workbookViewId="0"/>
  </sheetViews>
  <sheetFormatPr baseColWidth="10" defaultRowHeight="12.75"/>
  <cols>
    <col min="1" max="1" width="22.7109375" style="1" customWidth="1"/>
    <col min="2" max="2" width="22.28515625" style="1" customWidth="1"/>
    <col min="3" max="9" width="9.7109375" style="1" customWidth="1"/>
    <col min="10" max="10" width="10.42578125" style="1" hidden="1" customWidth="1"/>
    <col min="11" max="12" width="9.85546875" style="1" hidden="1" customWidth="1"/>
    <col min="13" max="14" width="11.42578125" style="1" hidden="1" customWidth="1"/>
    <col min="15" max="17" width="11.42578125" style="1" customWidth="1"/>
    <col min="18" max="19" width="13.42578125" style="1" customWidth="1"/>
    <col min="20" max="22" width="11.42578125" style="1" hidden="1" customWidth="1"/>
    <col min="23" max="24" width="13.85546875" hidden="1" customWidth="1"/>
    <col min="25" max="25" width="11.42578125" hidden="1" customWidth="1"/>
    <col min="27" max="16384" width="11.42578125" style="1"/>
  </cols>
  <sheetData>
    <row r="2" spans="2:25" ht="23.25" customHeight="1"/>
    <row r="3" spans="2:25" ht="18" customHeight="1">
      <c r="B3" s="421" t="s">
        <v>251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</row>
    <row r="4" spans="2:25" ht="29.25" customHeight="1">
      <c r="B4" s="7"/>
      <c r="C4" s="7">
        <v>2007</v>
      </c>
      <c r="D4" s="7">
        <v>2008</v>
      </c>
      <c r="E4" s="7">
        <v>2009</v>
      </c>
      <c r="F4" s="7">
        <v>2010</v>
      </c>
      <c r="G4" s="227" t="s">
        <v>487</v>
      </c>
      <c r="H4" s="227" t="s">
        <v>488</v>
      </c>
      <c r="I4" s="227" t="s">
        <v>328</v>
      </c>
      <c r="J4" s="8" t="s">
        <v>149</v>
      </c>
      <c r="K4" s="8" t="s">
        <v>150</v>
      </c>
      <c r="L4" s="8" t="s">
        <v>111</v>
      </c>
      <c r="M4" s="8" t="s">
        <v>96</v>
      </c>
      <c r="N4" s="8" t="s">
        <v>132</v>
      </c>
      <c r="O4" s="8" t="s">
        <v>163</v>
      </c>
      <c r="P4" s="8" t="s">
        <v>154</v>
      </c>
      <c r="Q4" s="8" t="s">
        <v>112</v>
      </c>
      <c r="R4" s="8" t="s">
        <v>276</v>
      </c>
      <c r="S4" s="8" t="s">
        <v>172</v>
      </c>
      <c r="T4" s="8" t="s">
        <v>235</v>
      </c>
      <c r="U4" s="8" t="s">
        <v>236</v>
      </c>
      <c r="V4" s="8" t="s">
        <v>277</v>
      </c>
      <c r="W4" s="7" t="s">
        <v>51</v>
      </c>
      <c r="X4" s="7" t="s">
        <v>52</v>
      </c>
      <c r="Y4" s="8" t="s">
        <v>110</v>
      </c>
    </row>
    <row r="5" spans="2:25" ht="15" customHeight="1">
      <c r="B5" s="48" t="s">
        <v>252</v>
      </c>
      <c r="C5" s="10">
        <v>47.527272727272702</v>
      </c>
      <c r="D5" s="10">
        <v>50.109090909090909</v>
      </c>
      <c r="E5" s="10">
        <v>50.9</v>
      </c>
      <c r="F5" s="10">
        <v>54.218181818181819</v>
      </c>
      <c r="G5" s="11">
        <f t="shared" ref="G5:I11" si="0">D5/C5-1</f>
        <v>5.4322876817139099E-2</v>
      </c>
      <c r="H5" s="11">
        <f t="shared" si="0"/>
        <v>1.5783744557329449E-2</v>
      </c>
      <c r="I5" s="11">
        <f t="shared" si="0"/>
        <v>6.5190212537953318E-2</v>
      </c>
      <c r="J5" s="49">
        <v>47.055306427503737</v>
      </c>
      <c r="K5" s="49">
        <v>49.481904189818295</v>
      </c>
      <c r="L5" s="10">
        <v>51.957295373665481</v>
      </c>
      <c r="M5" s="50">
        <f t="shared" ref="M5:M10" si="1">K5/J5-1</f>
        <v>5.1569056638768762E-2</v>
      </c>
      <c r="N5" s="84">
        <f>IFERROR(L5/K5-1,"-")</f>
        <v>5.0026190874775223E-2</v>
      </c>
      <c r="O5" s="49">
        <v>50.09272997032641</v>
      </c>
      <c r="P5" s="49">
        <v>54.066015120781856</v>
      </c>
      <c r="Q5" s="49">
        <v>52.070783132530117</v>
      </c>
      <c r="R5" s="50">
        <f>P5/O5-1</f>
        <v>7.9318598782879501E-2</v>
      </c>
      <c r="S5" s="50">
        <f>Q5/P5-1</f>
        <v>-3.690362575814865E-2</v>
      </c>
      <c r="T5" s="49">
        <v>52.081044794336627</v>
      </c>
      <c r="U5" s="49">
        <v>54.99696417729205</v>
      </c>
      <c r="V5" s="50">
        <f>U5/T5-1</f>
        <v>5.5988112267526979E-2</v>
      </c>
      <c r="W5" s="10">
        <v>47.577854671280278</v>
      </c>
      <c r="X5" s="10">
        <v>51.121076233183857</v>
      </c>
      <c r="Y5" s="84">
        <f>IFERROR(X5/W5-1,"-")</f>
        <v>7.4472075010191485E-2</v>
      </c>
    </row>
    <row r="6" spans="2:25" ht="15" customHeight="1">
      <c r="B6" s="48" t="s">
        <v>253</v>
      </c>
      <c r="C6" s="10">
        <v>19.390909090909101</v>
      </c>
      <c r="D6" s="10">
        <v>19.136363636363637</v>
      </c>
      <c r="E6" s="10">
        <v>19.281818181818181</v>
      </c>
      <c r="F6" s="10">
        <v>18.109090909090909</v>
      </c>
      <c r="G6" s="11">
        <f t="shared" si="0"/>
        <v>-1.3127051101735177E-2</v>
      </c>
      <c r="H6" s="11">
        <f t="shared" si="0"/>
        <v>7.6009501187648265E-3</v>
      </c>
      <c r="I6" s="11">
        <f t="shared" si="0"/>
        <v>-6.0820367751060811E-2</v>
      </c>
      <c r="J6" s="49">
        <v>21.300448430493272</v>
      </c>
      <c r="K6" s="49">
        <v>21.414626820843971</v>
      </c>
      <c r="L6" s="10">
        <v>19.897880241373976</v>
      </c>
      <c r="M6" s="50">
        <f t="shared" si="1"/>
        <v>5.3603749575170667E-3</v>
      </c>
      <c r="N6" s="84">
        <f t="shared" ref="N6:N11" si="2">IFERROR(L6/K6-1,"-")</f>
        <v>-7.0827597985208213E-2</v>
      </c>
      <c r="O6" s="49">
        <v>20.326409495548962</v>
      </c>
      <c r="P6" s="49">
        <v>19.343536787755855</v>
      </c>
      <c r="Q6" s="49">
        <v>19.672439759036145</v>
      </c>
      <c r="R6" s="50">
        <f t="shared" ref="R6:S11" si="3">P6/O6-1</f>
        <v>-4.8354467522084166E-2</v>
      </c>
      <c r="S6" s="50">
        <f t="shared" si="3"/>
        <v>1.7003248934728488E-2</v>
      </c>
      <c r="T6" s="49">
        <v>18.528011717319664</v>
      </c>
      <c r="U6" s="49">
        <v>17.619914996964177</v>
      </c>
      <c r="V6" s="50">
        <f t="shared" ref="V6:V11" si="4">U6/T6-1</f>
        <v>-4.9012097693494794E-2</v>
      </c>
      <c r="W6" s="10">
        <v>23.875432525951556</v>
      </c>
      <c r="X6" s="10">
        <v>20.777279521674142</v>
      </c>
      <c r="Y6" s="84">
        <f t="shared" ref="Y6:Y11" si="5">IFERROR(X6/W6-1,"-")</f>
        <v>-0.12976322003422791</v>
      </c>
    </row>
    <row r="7" spans="2:25" ht="15" customHeight="1">
      <c r="B7" s="48" t="s">
        <v>254</v>
      </c>
      <c r="C7" s="10">
        <v>13.472727272727299</v>
      </c>
      <c r="D7" s="10">
        <v>12.236363636363636</v>
      </c>
      <c r="E7" s="10">
        <v>11.981818181818182</v>
      </c>
      <c r="F7" s="10">
        <v>11.227272727272727</v>
      </c>
      <c r="G7" s="11">
        <f t="shared" si="0"/>
        <v>-9.1767881241567206E-2</v>
      </c>
      <c r="H7" s="11">
        <f t="shared" si="0"/>
        <v>-2.080237741456159E-2</v>
      </c>
      <c r="I7" s="11">
        <f t="shared" si="0"/>
        <v>-6.2974203338391654E-2</v>
      </c>
      <c r="J7" s="49">
        <v>13.183856502242152</v>
      </c>
      <c r="K7" s="49">
        <v>11.698453221204385</v>
      </c>
      <c r="L7" s="10">
        <v>12.037753365310227</v>
      </c>
      <c r="M7" s="50">
        <f t="shared" si="1"/>
        <v>-0.11266834410592586</v>
      </c>
      <c r="N7" s="84">
        <f t="shared" si="2"/>
        <v>2.9003846721447957E-2</v>
      </c>
      <c r="O7" s="49">
        <v>12.091988130563799</v>
      </c>
      <c r="P7" s="49">
        <v>10.455467453439056</v>
      </c>
      <c r="Q7" s="49">
        <v>11.671686746987952</v>
      </c>
      <c r="R7" s="50">
        <f t="shared" si="3"/>
        <v>-0.13533925599780083</v>
      </c>
      <c r="S7" s="50">
        <f t="shared" si="3"/>
        <v>0.11632376065106986</v>
      </c>
      <c r="T7" s="49">
        <v>11.961430489442206</v>
      </c>
      <c r="U7" s="49">
        <v>10.819672131147541</v>
      </c>
      <c r="V7" s="50">
        <f t="shared" si="4"/>
        <v>-9.545332887253255E-2</v>
      </c>
      <c r="W7" s="10">
        <v>11.314878892733564</v>
      </c>
      <c r="X7" s="10">
        <v>11.696562032884902</v>
      </c>
      <c r="Y7" s="84">
        <f t="shared" si="5"/>
        <v>3.3732852447625916E-2</v>
      </c>
    </row>
    <row r="8" spans="2:25" ht="15" customHeight="1">
      <c r="B8" s="48" t="s">
        <v>187</v>
      </c>
      <c r="C8" s="10">
        <v>10.6181818181818</v>
      </c>
      <c r="D8" s="10">
        <v>8.709090909090909</v>
      </c>
      <c r="E8" s="10">
        <v>9.3818181818181809</v>
      </c>
      <c r="F8" s="10">
        <v>8.3545454545454554</v>
      </c>
      <c r="G8" s="11">
        <f t="shared" si="0"/>
        <v>-0.17979452054794376</v>
      </c>
      <c r="H8" s="11">
        <f t="shared" si="0"/>
        <v>7.7244258872651184E-2</v>
      </c>
      <c r="I8" s="11">
        <f t="shared" si="0"/>
        <v>-0.10949612403100761</v>
      </c>
      <c r="J8" s="49">
        <v>8.5650224215246631</v>
      </c>
      <c r="K8" s="49">
        <v>8.6048956299744699</v>
      </c>
      <c r="L8" s="10">
        <v>7.2876373201299707</v>
      </c>
      <c r="M8" s="50">
        <f t="shared" si="1"/>
        <v>4.6553536567051079E-3</v>
      </c>
      <c r="N8" s="84">
        <f t="shared" si="2"/>
        <v>-0.15308242731683286</v>
      </c>
      <c r="O8" s="49">
        <v>8.7908011869436198</v>
      </c>
      <c r="P8" s="49">
        <v>8.2057901530518169</v>
      </c>
      <c r="Q8" s="49">
        <v>7.8125</v>
      </c>
      <c r="R8" s="50">
        <f t="shared" si="3"/>
        <v>-6.6548090606426191E-2</v>
      </c>
      <c r="S8" s="50">
        <f t="shared" si="3"/>
        <v>-4.7928370786516905E-2</v>
      </c>
      <c r="T8" s="49">
        <v>9.3494446478701327</v>
      </c>
      <c r="U8" s="49">
        <v>8.706739526411658</v>
      </c>
      <c r="V8" s="50">
        <f t="shared" si="4"/>
        <v>-6.874259869594368E-2</v>
      </c>
      <c r="W8" s="10">
        <v>8.7889273356401389</v>
      </c>
      <c r="X8" s="10">
        <v>7.8101644245142001</v>
      </c>
      <c r="Y8" s="84">
        <f t="shared" si="5"/>
        <v>-0.11136318162023473</v>
      </c>
    </row>
    <row r="9" spans="2:25" ht="15" customHeight="1">
      <c r="B9" s="48" t="s">
        <v>255</v>
      </c>
      <c r="C9" s="148">
        <v>8.6363636363636402</v>
      </c>
      <c r="D9" s="148">
        <v>9.463636363636363</v>
      </c>
      <c r="E9" s="148">
        <v>8.0272727272727273</v>
      </c>
      <c r="F9" s="148">
        <v>7.581818181818182</v>
      </c>
      <c r="G9" s="11">
        <f t="shared" si="0"/>
        <v>9.578947368420998E-2</v>
      </c>
      <c r="H9" s="11">
        <f t="shared" si="0"/>
        <v>-0.15177713736791543</v>
      </c>
      <c r="I9" s="11">
        <f t="shared" si="0"/>
        <v>-5.5492638731596822E-2</v>
      </c>
      <c r="J9" s="228">
        <v>9.5067264573991039</v>
      </c>
      <c r="K9" s="228">
        <v>8.2144466136056469</v>
      </c>
      <c r="L9" s="148">
        <v>8.2005260714838304</v>
      </c>
      <c r="M9" s="50">
        <f t="shared" si="1"/>
        <v>-0.13593320998393443</v>
      </c>
      <c r="N9" s="84">
        <f t="shared" si="2"/>
        <v>-1.6946414988880942E-3</v>
      </c>
      <c r="O9" s="228">
        <v>8.2900593471810087</v>
      </c>
      <c r="P9" s="228">
        <v>7.431311082426701</v>
      </c>
      <c r="Q9" s="49">
        <v>8.2831325301204828</v>
      </c>
      <c r="R9" s="50">
        <f t="shared" si="3"/>
        <v>-0.10358771014664936</v>
      </c>
      <c r="S9" s="50">
        <f t="shared" si="3"/>
        <v>0.1146259977876769</v>
      </c>
      <c r="T9" s="228">
        <v>7.7016965702428903</v>
      </c>
      <c r="U9" s="228">
        <v>7.419550698239223</v>
      </c>
      <c r="V9" s="50">
        <f t="shared" si="4"/>
        <v>-3.6634249276165542E-2</v>
      </c>
      <c r="W9" s="148">
        <v>7.7508650519031139</v>
      </c>
      <c r="X9" s="148">
        <v>8.071748878923767</v>
      </c>
      <c r="Y9" s="84">
        <f t="shared" si="5"/>
        <v>4.1399743754003904E-2</v>
      </c>
    </row>
    <row r="10" spans="2:25" ht="15" customHeight="1">
      <c r="B10" s="48" t="s">
        <v>256</v>
      </c>
      <c r="C10" s="148">
        <v>0.27272727272727298</v>
      </c>
      <c r="D10" s="148">
        <v>0.3</v>
      </c>
      <c r="E10" s="148">
        <v>0.38181818181818183</v>
      </c>
      <c r="F10" s="148">
        <v>0.48181818181818181</v>
      </c>
      <c r="G10" s="11">
        <f t="shared" si="0"/>
        <v>9.9999999999998979E-2</v>
      </c>
      <c r="H10" s="11">
        <f t="shared" si="0"/>
        <v>0.27272727272727293</v>
      </c>
      <c r="I10" s="11">
        <f t="shared" si="0"/>
        <v>0.26190476190476186</v>
      </c>
      <c r="J10" s="228">
        <v>0.38863976083707025</v>
      </c>
      <c r="K10" s="228">
        <v>0.55563898483255747</v>
      </c>
      <c r="L10" s="148">
        <v>0.58796224663468977</v>
      </c>
      <c r="M10" s="50">
        <f t="shared" si="1"/>
        <v>0.42970184943454215</v>
      </c>
      <c r="N10" s="84">
        <f t="shared" si="2"/>
        <v>5.8173135227134853E-2</v>
      </c>
      <c r="O10" s="228">
        <v>0.37091988130563797</v>
      </c>
      <c r="P10" s="228">
        <v>0.47943942467269041</v>
      </c>
      <c r="Q10" s="49">
        <v>0.45180722891566266</v>
      </c>
      <c r="R10" s="50">
        <f t="shared" si="3"/>
        <v>0.29256868891757337</v>
      </c>
      <c r="S10" s="50">
        <f t="shared" si="3"/>
        <v>-5.7634383688600521E-2</v>
      </c>
      <c r="T10" s="228">
        <v>0.32954961552544854</v>
      </c>
      <c r="U10" s="228">
        <v>0.41287188828172433</v>
      </c>
      <c r="V10" s="50">
        <f t="shared" si="4"/>
        <v>0.25283680766376571</v>
      </c>
      <c r="W10" s="148">
        <v>0.69204152249134943</v>
      </c>
      <c r="X10" s="148">
        <v>0.4857997010463378</v>
      </c>
      <c r="Y10" s="84">
        <f t="shared" si="5"/>
        <v>-0.29801943198804182</v>
      </c>
    </row>
    <row r="11" spans="2:25" ht="15" customHeight="1">
      <c r="B11" s="48" t="s">
        <v>257</v>
      </c>
      <c r="C11" s="148">
        <v>8.1818181818181804E-2</v>
      </c>
      <c r="D11" s="148">
        <v>4.5454545454545456E-2</v>
      </c>
      <c r="E11" s="148">
        <v>4.5454545454545456E-2</v>
      </c>
      <c r="F11" s="148">
        <v>2.7272727272727271E-2</v>
      </c>
      <c r="G11" s="11">
        <f t="shared" si="0"/>
        <v>-0.44444444444444431</v>
      </c>
      <c r="H11" s="11">
        <f t="shared" si="0"/>
        <v>0</v>
      </c>
      <c r="I11" s="11">
        <f t="shared" si="0"/>
        <v>-0.4</v>
      </c>
      <c r="J11" s="228">
        <v>0</v>
      </c>
      <c r="K11" s="228">
        <v>3.003453972067878E-2</v>
      </c>
      <c r="L11" s="148">
        <v>3.0945381401825778E-2</v>
      </c>
      <c r="M11" s="84" t="s">
        <v>90</v>
      </c>
      <c r="N11" s="84">
        <f t="shared" si="2"/>
        <v>3.0326473773789386E-2</v>
      </c>
      <c r="O11" s="228">
        <v>3.7091988130563795E-2</v>
      </c>
      <c r="P11" s="228">
        <v>1.8439977872026555E-2</v>
      </c>
      <c r="Q11" s="49">
        <v>3.7650602409638557E-2</v>
      </c>
      <c r="R11" s="50">
        <f t="shared" si="3"/>
        <v>-0.50285819657016406</v>
      </c>
      <c r="S11" s="50">
        <f t="shared" si="3"/>
        <v>1.0417921686746987</v>
      </c>
      <c r="T11" s="228">
        <v>4.8822165263029418E-2</v>
      </c>
      <c r="U11" s="228">
        <v>2.4286581663630843E-2</v>
      </c>
      <c r="V11" s="50">
        <f t="shared" si="4"/>
        <v>-0.50255009107468129</v>
      </c>
      <c r="W11" s="148">
        <v>0</v>
      </c>
      <c r="X11" s="148">
        <v>3.7369207772795218E-2</v>
      </c>
      <c r="Y11" s="84" t="str">
        <f t="shared" si="5"/>
        <v>-</v>
      </c>
    </row>
    <row r="12" spans="2:25" ht="15" customHeight="1">
      <c r="B12" s="422" t="s">
        <v>258</v>
      </c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</row>
    <row r="13" spans="2:25">
      <c r="N13" s="381" t="s">
        <v>94</v>
      </c>
    </row>
    <row r="14" spans="2:25">
      <c r="N14" s="381"/>
    </row>
    <row r="15" spans="2:25" ht="18" customHeight="1">
      <c r="B15" s="421" t="s">
        <v>259</v>
      </c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</row>
    <row r="16" spans="2:25" ht="25.5">
      <c r="B16" s="7"/>
      <c r="C16" s="7">
        <v>2007</v>
      </c>
      <c r="D16" s="7">
        <v>2008</v>
      </c>
      <c r="E16" s="7">
        <v>2009</v>
      </c>
      <c r="F16" s="7">
        <v>2010</v>
      </c>
      <c r="G16" s="227" t="s">
        <v>487</v>
      </c>
      <c r="H16" s="227" t="s">
        <v>488</v>
      </c>
      <c r="I16" s="227" t="s">
        <v>328</v>
      </c>
      <c r="J16" s="8" t="s">
        <v>149</v>
      </c>
      <c r="K16" s="8" t="s">
        <v>150</v>
      </c>
      <c r="L16" s="8" t="s">
        <v>111</v>
      </c>
      <c r="M16" s="8" t="s">
        <v>96</v>
      </c>
      <c r="N16" s="8"/>
      <c r="O16" s="8" t="s">
        <v>163</v>
      </c>
      <c r="P16" s="8" t="s">
        <v>154</v>
      </c>
      <c r="Q16" s="8" t="s">
        <v>112</v>
      </c>
      <c r="R16" s="8" t="s">
        <v>276</v>
      </c>
      <c r="S16" s="8" t="s">
        <v>172</v>
      </c>
      <c r="T16" s="8" t="s">
        <v>235</v>
      </c>
      <c r="U16" s="8" t="s">
        <v>236</v>
      </c>
      <c r="V16" s="8" t="s">
        <v>277</v>
      </c>
      <c r="W16" s="7" t="s">
        <v>51</v>
      </c>
      <c r="X16" s="7" t="s">
        <v>52</v>
      </c>
      <c r="Y16" s="8" t="s">
        <v>110</v>
      </c>
    </row>
    <row r="17" spans="2:25" ht="15" customHeight="1">
      <c r="B17" s="34" t="s">
        <v>260</v>
      </c>
      <c r="C17" s="10">
        <v>5.8363636363636404</v>
      </c>
      <c r="D17" s="10">
        <v>5.8636363636363633</v>
      </c>
      <c r="E17" s="10">
        <v>6.8909090909090907</v>
      </c>
      <c r="F17" s="10">
        <v>7.5181818181818185</v>
      </c>
      <c r="G17" s="11">
        <f t="shared" ref="G17:H29" si="6">D17/C17-1</f>
        <v>4.6728971962608501E-3</v>
      </c>
      <c r="H17" s="11">
        <f t="shared" si="6"/>
        <v>0.17519379844961236</v>
      </c>
      <c r="I17" s="11">
        <f>IFERROR(F17/E17-1,"-")</f>
        <v>9.1029023746701965E-2</v>
      </c>
      <c r="J17" s="49">
        <v>6.2780269058295968</v>
      </c>
      <c r="K17" s="49">
        <v>6.3072533413425438</v>
      </c>
      <c r="L17" s="10">
        <v>7.9220176388673993</v>
      </c>
      <c r="M17" s="50">
        <f>K17/J17-1</f>
        <v>4.6553536567051079E-3</v>
      </c>
      <c r="N17" s="84">
        <f>IFERROR(L17/K17-1,"-")</f>
        <v>0.25601703469566695</v>
      </c>
      <c r="O17" s="49">
        <v>6.7136498516320477</v>
      </c>
      <c r="P17" s="49">
        <v>6.7305919232896922</v>
      </c>
      <c r="Q17" s="49">
        <v>8.1890060240963862</v>
      </c>
      <c r="R17" s="50">
        <f>IFERROR(P17/O17-1,"-")</f>
        <v>2.5235262535363567E-3</v>
      </c>
      <c r="S17" s="50">
        <f>IFERROR(Q17/P17-1,"-")</f>
        <v>0.21668437448423838</v>
      </c>
      <c r="T17" s="49">
        <v>6.8839253020871478</v>
      </c>
      <c r="U17" s="49">
        <v>7.4316939890710385</v>
      </c>
      <c r="V17" s="50">
        <f>IFERROR(U17/T17-1,"-")</f>
        <v>7.9572142774096077E-2</v>
      </c>
      <c r="W17" s="10">
        <v>5.6747404844290656</v>
      </c>
      <c r="X17" s="10">
        <v>7.361733931240658</v>
      </c>
      <c r="Y17" s="50">
        <f>IFERROR(X17/W17-1,"-")</f>
        <v>0.29728116227350632</v>
      </c>
    </row>
    <row r="18" spans="2:25" ht="15" customHeight="1">
      <c r="B18" s="34" t="s">
        <v>261</v>
      </c>
      <c r="C18" s="10">
        <v>35.636363636363598</v>
      </c>
      <c r="D18" s="10">
        <v>38.481818181818184</v>
      </c>
      <c r="E18" s="10">
        <v>37.972727272727276</v>
      </c>
      <c r="F18" s="10">
        <v>40.772727272727273</v>
      </c>
      <c r="G18" s="11">
        <f t="shared" si="6"/>
        <v>7.9846938775511411E-2</v>
      </c>
      <c r="H18" s="11">
        <f t="shared" si="6"/>
        <v>-1.3229388140798437E-2</v>
      </c>
      <c r="I18" s="11">
        <f t="shared" ref="I18:I32" si="7">IFERROR(F18/E18-1,"-")</f>
        <v>7.3737131912856135E-2</v>
      </c>
      <c r="J18" s="49">
        <v>33.856502242152466</v>
      </c>
      <c r="K18" s="49">
        <v>36.852380237272861</v>
      </c>
      <c r="L18" s="10">
        <v>37.645056475321056</v>
      </c>
      <c r="M18" s="50">
        <f t="shared" ref="M18:M32" si="8">K18/J18-1</f>
        <v>8.848752223997991E-2</v>
      </c>
      <c r="N18" s="84">
        <f t="shared" ref="N18:N32" si="9">IFERROR(L18/K18-1,"-")</f>
        <v>2.1509499059343629E-2</v>
      </c>
      <c r="O18" s="49">
        <v>36.405786350148368</v>
      </c>
      <c r="P18" s="49">
        <v>40.899870920154896</v>
      </c>
      <c r="Q18" s="49">
        <v>37.424698795180724</v>
      </c>
      <c r="R18" s="50">
        <f>IFERROR(P18/O18-1,"-")</f>
        <v>0.12344423841811114</v>
      </c>
      <c r="S18" s="50">
        <f>IFERROR(Q18/P18-1,"-")</f>
        <v>-8.4967801775180041E-2</v>
      </c>
      <c r="T18" s="49">
        <v>38.813621384108387</v>
      </c>
      <c r="U18" s="49">
        <v>41.590771098967821</v>
      </c>
      <c r="V18" s="50">
        <f>IFERROR(U18/T18-1,"-")</f>
        <v>7.155090444604828E-2</v>
      </c>
      <c r="W18" s="10">
        <v>34.775086505190309</v>
      </c>
      <c r="X18" s="10">
        <v>36.771300448430495</v>
      </c>
      <c r="Y18" s="50">
        <f>IFERROR(X18/W18-1,"-")</f>
        <v>5.740356513397149E-2</v>
      </c>
    </row>
    <row r="19" spans="2:25" ht="15" customHeight="1">
      <c r="B19" s="34" t="s">
        <v>262</v>
      </c>
      <c r="C19" s="10">
        <v>5.4363636363636401</v>
      </c>
      <c r="D19" s="10">
        <v>5.127272727272727</v>
      </c>
      <c r="E19" s="10">
        <v>5.2545454545454549</v>
      </c>
      <c r="F19" s="10">
        <v>5.0272727272727273</v>
      </c>
      <c r="G19" s="11">
        <f t="shared" si="6"/>
        <v>-5.6856187290970639E-2</v>
      </c>
      <c r="H19" s="11">
        <f t="shared" si="6"/>
        <v>2.4822695035461084E-2</v>
      </c>
      <c r="I19" s="11">
        <f t="shared" si="7"/>
        <v>-4.3252595155709339E-2</v>
      </c>
      <c r="J19" s="49">
        <v>6.0388639760837073</v>
      </c>
      <c r="K19" s="49">
        <v>5.3611653401411621</v>
      </c>
      <c r="L19" s="10">
        <v>5.0905152406003404</v>
      </c>
      <c r="M19" s="50">
        <f>K19/J19-1</f>
        <v>-0.1122228681795947</v>
      </c>
      <c r="N19" s="84">
        <f t="shared" si="9"/>
        <v>-5.0483445737880439E-2</v>
      </c>
      <c r="O19" s="49">
        <v>6.1016320474777448</v>
      </c>
      <c r="P19" s="49">
        <v>5.4397934722478336</v>
      </c>
      <c r="Q19" s="49">
        <v>5.0640060240963853</v>
      </c>
      <c r="R19" s="50">
        <f t="shared" ref="R19:S32" si="10">IFERROR(P19/O19-1,"-")</f>
        <v>-0.10846910631123652</v>
      </c>
      <c r="S19" s="50">
        <f t="shared" si="10"/>
        <v>-6.9081197672044237E-2</v>
      </c>
      <c r="T19" s="49">
        <v>5.565726839985353</v>
      </c>
      <c r="U19" s="49">
        <v>5.1001821493624773</v>
      </c>
      <c r="V19" s="50">
        <f t="shared" ref="V19:V32" si="11">IFERROR(U19/T19-1,"-")</f>
        <v>-8.3644904611254844E-2</v>
      </c>
      <c r="W19" s="10">
        <v>6.0553633217993079</v>
      </c>
      <c r="X19" s="10">
        <v>5.3811659192825116</v>
      </c>
      <c r="Y19" s="50">
        <f t="shared" ref="Y19:Y32" si="12">IFERROR(X19/W19-1,"-")</f>
        <v>-0.11133888532991665</v>
      </c>
    </row>
    <row r="20" spans="2:25" ht="15" customHeight="1">
      <c r="B20" s="34" t="s">
        <v>263</v>
      </c>
      <c r="C20" s="10">
        <v>0.4</v>
      </c>
      <c r="D20" s="10">
        <v>0.39090909090909093</v>
      </c>
      <c r="E20" s="10">
        <v>0.41818181818181815</v>
      </c>
      <c r="F20" s="10">
        <v>0.37272727272727274</v>
      </c>
      <c r="G20" s="11">
        <f t="shared" si="6"/>
        <v>-2.2727272727272707E-2</v>
      </c>
      <c r="H20" s="11">
        <f t="shared" si="6"/>
        <v>6.9767441860465018E-2</v>
      </c>
      <c r="I20" s="11">
        <f t="shared" si="7"/>
        <v>-0.10869565217391297</v>
      </c>
      <c r="J20" s="49">
        <v>0.47832585949177875</v>
      </c>
      <c r="K20" s="49">
        <v>0.42048355608950294</v>
      </c>
      <c r="L20" s="10">
        <v>0.43323533962556088</v>
      </c>
      <c r="M20" s="50">
        <f t="shared" si="8"/>
        <v>-0.12092656555038284</v>
      </c>
      <c r="N20" s="84">
        <f t="shared" si="9"/>
        <v>3.0326473773789164E-2</v>
      </c>
      <c r="O20" s="49">
        <v>0.44510385756676557</v>
      </c>
      <c r="P20" s="49">
        <v>0.42411949105661073</v>
      </c>
      <c r="Q20" s="49">
        <v>0.52710843373493976</v>
      </c>
      <c r="R20" s="50">
        <f t="shared" si="10"/>
        <v>-4.7144876759481202E-2</v>
      </c>
      <c r="S20" s="50">
        <f t="shared" si="10"/>
        <v>0.24283001571503404</v>
      </c>
      <c r="T20" s="49">
        <v>0.43939948736726475</v>
      </c>
      <c r="U20" s="49">
        <v>0.41287188828172433</v>
      </c>
      <c r="V20" s="50">
        <f t="shared" si="11"/>
        <v>-6.0372394252175776E-2</v>
      </c>
      <c r="W20" s="10">
        <v>0.38062283737024222</v>
      </c>
      <c r="X20" s="10">
        <v>0.59790732436472349</v>
      </c>
      <c r="Y20" s="50">
        <f t="shared" si="12"/>
        <v>0.57086560674004616</v>
      </c>
    </row>
    <row r="21" spans="2:25" ht="15" customHeight="1">
      <c r="B21" s="34" t="s">
        <v>264</v>
      </c>
      <c r="C21" s="10">
        <v>3.2272727272727302</v>
      </c>
      <c r="D21" s="10">
        <v>3.2</v>
      </c>
      <c r="E21" s="10">
        <v>2.5181818181818181</v>
      </c>
      <c r="F21" s="10">
        <v>2.6</v>
      </c>
      <c r="G21" s="11">
        <f t="shared" si="6"/>
        <v>-8.4507042253529896E-3</v>
      </c>
      <c r="H21" s="11">
        <f t="shared" si="6"/>
        <v>-0.21306818181818188</v>
      </c>
      <c r="I21" s="11">
        <f t="shared" si="7"/>
        <v>3.2490974729241895E-2</v>
      </c>
      <c r="J21" s="49">
        <v>2.7952167414050821</v>
      </c>
      <c r="K21" s="49">
        <v>2.5679531461180356</v>
      </c>
      <c r="L21" s="10">
        <v>2.3363762958378462</v>
      </c>
      <c r="M21" s="50">
        <f t="shared" si="8"/>
        <v>-8.1304462698948754E-2</v>
      </c>
      <c r="N21" s="84">
        <f t="shared" si="9"/>
        <v>-9.0179546550630429E-2</v>
      </c>
      <c r="O21" s="49">
        <v>2.4109792284866467</v>
      </c>
      <c r="P21" s="49">
        <v>2.5447169463396646</v>
      </c>
      <c r="Q21" s="49">
        <v>2.1460843373493974</v>
      </c>
      <c r="R21" s="50">
        <f t="shared" si="10"/>
        <v>5.5470290358728747E-2</v>
      </c>
      <c r="S21" s="50">
        <f t="shared" si="10"/>
        <v>-0.15665106076479851</v>
      </c>
      <c r="T21" s="49">
        <v>2.453313804467228</v>
      </c>
      <c r="U21" s="49">
        <v>2.5986642380085003</v>
      </c>
      <c r="V21" s="50">
        <f t="shared" si="11"/>
        <v>5.9246572238987216E-2</v>
      </c>
      <c r="W21" s="10">
        <v>2.2491349480968856</v>
      </c>
      <c r="X21" s="10">
        <v>2.0179372197309418</v>
      </c>
      <c r="Y21" s="50">
        <f t="shared" si="12"/>
        <v>-0.10279406691962734</v>
      </c>
    </row>
    <row r="22" spans="2:25" ht="15" customHeight="1">
      <c r="B22" s="34" t="s">
        <v>265</v>
      </c>
      <c r="C22" s="10">
        <v>4.9909090909090903</v>
      </c>
      <c r="D22" s="10">
        <v>5.7818181818181822</v>
      </c>
      <c r="E22" s="10">
        <v>5.0545454545454547</v>
      </c>
      <c r="F22" s="10">
        <v>4.5727272727272723</v>
      </c>
      <c r="G22" s="11">
        <f t="shared" si="6"/>
        <v>0.15846994535519143</v>
      </c>
      <c r="H22" s="11">
        <f t="shared" si="6"/>
        <v>-0.12578616352201266</v>
      </c>
      <c r="I22" s="11">
        <f t="shared" si="7"/>
        <v>-9.5323741007194318E-2</v>
      </c>
      <c r="J22" s="49">
        <v>6.3527653213751867</v>
      </c>
      <c r="K22" s="49">
        <v>5.1809581018170894</v>
      </c>
      <c r="L22" s="10">
        <v>5.3226056011140335</v>
      </c>
      <c r="M22" s="50">
        <f t="shared" si="8"/>
        <v>-0.18445624232573343</v>
      </c>
      <c r="N22" s="84">
        <f t="shared" si="9"/>
        <v>2.7340020226618966E-2</v>
      </c>
      <c r="O22" s="49">
        <v>5.4896142433234418</v>
      </c>
      <c r="P22" s="49">
        <v>4.4071547114143463</v>
      </c>
      <c r="Q22" s="49">
        <v>5.4781626506024095</v>
      </c>
      <c r="R22" s="50">
        <f t="shared" si="10"/>
        <v>-0.19718316878560282</v>
      </c>
      <c r="S22" s="50">
        <f t="shared" si="10"/>
        <v>0.24301573448606129</v>
      </c>
      <c r="T22" s="49">
        <v>4.7845721957768825</v>
      </c>
      <c r="U22" s="49">
        <v>4.3958712811171825</v>
      </c>
      <c r="V22" s="50">
        <f t="shared" si="11"/>
        <v>-8.1240474331809254E-2</v>
      </c>
      <c r="W22" s="10">
        <v>5.0519031141868513</v>
      </c>
      <c r="X22" s="10">
        <v>5.3064275037369208</v>
      </c>
      <c r="Y22" s="50">
        <f t="shared" si="12"/>
        <v>5.0381882589020544E-2</v>
      </c>
    </row>
    <row r="23" spans="2:25" ht="15" customHeight="1">
      <c r="B23" s="34" t="s">
        <v>266</v>
      </c>
      <c r="C23" s="10">
        <v>0.20909090909090899</v>
      </c>
      <c r="D23" s="10">
        <v>0.3</v>
      </c>
      <c r="E23" s="10">
        <v>0.20909090909090908</v>
      </c>
      <c r="F23" s="10">
        <v>0.17272727272727273</v>
      </c>
      <c r="G23" s="11">
        <f t="shared" si="6"/>
        <v>0.43478260869565277</v>
      </c>
      <c r="H23" s="11">
        <f t="shared" si="6"/>
        <v>-0.30303030303030309</v>
      </c>
      <c r="I23" s="11">
        <f t="shared" si="7"/>
        <v>-0.17391304347826075</v>
      </c>
      <c r="J23" s="49">
        <v>0.13452914798206278</v>
      </c>
      <c r="K23" s="49">
        <v>0.25529358762576965</v>
      </c>
      <c r="L23" s="10">
        <v>0.10830883490639022</v>
      </c>
      <c r="M23" s="50">
        <f t="shared" si="8"/>
        <v>0.89768233468488767</v>
      </c>
      <c r="N23" s="84">
        <f t="shared" si="9"/>
        <v>-0.57574792256373386</v>
      </c>
      <c r="O23" s="49">
        <v>0.20400593471810088</v>
      </c>
      <c r="P23" s="49">
        <v>0.25815969020837176</v>
      </c>
      <c r="Q23" s="49">
        <v>0.22590361445783133</v>
      </c>
      <c r="R23" s="50">
        <f t="shared" si="10"/>
        <v>0.26545186327594594</v>
      </c>
      <c r="S23" s="50">
        <f t="shared" si="10"/>
        <v>-0.12494621342512913</v>
      </c>
      <c r="T23" s="49">
        <v>0.21969974368363238</v>
      </c>
      <c r="U23" s="49">
        <v>0.23072252580449301</v>
      </c>
      <c r="V23" s="50">
        <f t="shared" si="11"/>
        <v>5.0172029953450714E-2</v>
      </c>
      <c r="W23" s="10">
        <v>0.34602076124567471</v>
      </c>
      <c r="X23" s="10">
        <v>0.22421524663677131</v>
      </c>
      <c r="Y23" s="50">
        <f t="shared" si="12"/>
        <v>-0.35201793721973085</v>
      </c>
    </row>
    <row r="24" spans="2:25" ht="15" customHeight="1">
      <c r="B24" s="34" t="s">
        <v>267</v>
      </c>
      <c r="C24" s="10">
        <v>12.954545454545499</v>
      </c>
      <c r="D24" s="10">
        <v>13.063636363636364</v>
      </c>
      <c r="E24" s="10">
        <v>12.845454545454546</v>
      </c>
      <c r="F24" s="10">
        <v>12.445454545454545</v>
      </c>
      <c r="G24" s="11">
        <f t="shared" si="6"/>
        <v>8.4210526315755541E-3</v>
      </c>
      <c r="H24" s="11">
        <f t="shared" si="6"/>
        <v>-1.6701461377870652E-2</v>
      </c>
      <c r="I24" s="11">
        <f t="shared" si="7"/>
        <v>-3.1139419674451552E-2</v>
      </c>
      <c r="J24" s="49">
        <v>13.961136023916293</v>
      </c>
      <c r="K24" s="49">
        <v>14.191320018020724</v>
      </c>
      <c r="L24" s="10">
        <v>13.708803961008819</v>
      </c>
      <c r="M24" s="50">
        <f t="shared" si="8"/>
        <v>1.6487483089492994E-2</v>
      </c>
      <c r="N24" s="84">
        <f t="shared" si="9"/>
        <v>-3.4000787551770051E-2</v>
      </c>
      <c r="O24" s="49">
        <v>13.538575667655786</v>
      </c>
      <c r="P24" s="49">
        <v>13.000184399778719</v>
      </c>
      <c r="Q24" s="49">
        <v>13.516566265060241</v>
      </c>
      <c r="R24" s="50">
        <f t="shared" si="10"/>
        <v>-3.9767201594426704E-2</v>
      </c>
      <c r="S24" s="50">
        <f t="shared" si="10"/>
        <v>3.9721118516619747E-2</v>
      </c>
      <c r="T24" s="49">
        <v>12.352007811546443</v>
      </c>
      <c r="U24" s="49">
        <v>12.034001214329082</v>
      </c>
      <c r="V24" s="50">
        <f t="shared" si="11"/>
        <v>-2.5745336472350111E-2</v>
      </c>
      <c r="W24" s="10">
        <v>15.882352941176471</v>
      </c>
      <c r="X24" s="10">
        <v>14.125560538116591</v>
      </c>
      <c r="Y24" s="50">
        <f t="shared" si="12"/>
        <v>-0.11061285500747386</v>
      </c>
    </row>
    <row r="25" spans="2:25" ht="15" customHeight="1">
      <c r="B25" s="34" t="s">
        <v>268</v>
      </c>
      <c r="C25" s="10">
        <v>4.6909090909090896</v>
      </c>
      <c r="D25" s="10">
        <v>4.6363636363636367</v>
      </c>
      <c r="E25" s="10">
        <v>4.4636363636363638</v>
      </c>
      <c r="F25" s="10">
        <v>3.7727272727272729</v>
      </c>
      <c r="G25" s="11">
        <f t="shared" si="6"/>
        <v>-1.1627906976743874E-2</v>
      </c>
      <c r="H25" s="11">
        <f t="shared" si="6"/>
        <v>-3.7254901960784292E-2</v>
      </c>
      <c r="I25" s="11">
        <f t="shared" si="7"/>
        <v>-0.15478615071283097</v>
      </c>
      <c r="J25" s="49">
        <v>5.0523168908819134</v>
      </c>
      <c r="K25" s="49">
        <v>4.7754918155879258</v>
      </c>
      <c r="L25" s="10">
        <v>4.0538449636391771</v>
      </c>
      <c r="M25" s="50">
        <f t="shared" si="8"/>
        <v>-5.4791708689845509E-2</v>
      </c>
      <c r="N25" s="84">
        <f t="shared" si="9"/>
        <v>-0.15111466626184644</v>
      </c>
      <c r="O25" s="49">
        <v>4.5623145400593472</v>
      </c>
      <c r="P25" s="49">
        <v>4.2596348884381339</v>
      </c>
      <c r="Q25" s="49">
        <v>3.9156626506024095</v>
      </c>
      <c r="R25" s="50">
        <f t="shared" si="10"/>
        <v>-6.6343442339088732E-2</v>
      </c>
      <c r="S25" s="50">
        <f t="shared" si="10"/>
        <v>-8.0751577739529568E-2</v>
      </c>
      <c r="T25" s="49">
        <v>4.3329671670938605</v>
      </c>
      <c r="U25" s="49">
        <v>3.7158469945355193</v>
      </c>
      <c r="V25" s="50">
        <f t="shared" si="11"/>
        <v>-0.14242438235973209</v>
      </c>
      <c r="W25" s="10">
        <v>5.2249134948096883</v>
      </c>
      <c r="X25" s="10">
        <v>4.1479820627802688</v>
      </c>
      <c r="Y25" s="50">
        <f t="shared" si="12"/>
        <v>-0.20611469129569682</v>
      </c>
    </row>
    <row r="26" spans="2:25" ht="15" customHeight="1">
      <c r="B26" s="34" t="s">
        <v>269</v>
      </c>
      <c r="C26" s="10">
        <v>1.3</v>
      </c>
      <c r="D26" s="10">
        <v>1.1363636363636365</v>
      </c>
      <c r="E26" s="10">
        <v>1.490909090909091</v>
      </c>
      <c r="F26" s="10">
        <v>1.4272727272727272</v>
      </c>
      <c r="G26" s="11">
        <f t="shared" si="6"/>
        <v>-0.12587412587412583</v>
      </c>
      <c r="H26" s="11">
        <f t="shared" si="6"/>
        <v>0.31199999999999983</v>
      </c>
      <c r="I26" s="11">
        <f t="shared" si="7"/>
        <v>-4.2682926829268331E-2</v>
      </c>
      <c r="J26" s="49">
        <v>1.8535127055306428</v>
      </c>
      <c r="K26" s="49">
        <v>1.9672623517044601</v>
      </c>
      <c r="L26" s="10">
        <v>1.5782144514931147</v>
      </c>
      <c r="M26" s="50">
        <f t="shared" si="8"/>
        <v>6.1369768782486789E-2</v>
      </c>
      <c r="N26" s="84">
        <f t="shared" si="9"/>
        <v>-0.19776106622193501</v>
      </c>
      <c r="O26" s="49">
        <v>1.7618694362017804</v>
      </c>
      <c r="P26" s="49">
        <v>1.6780379863544164</v>
      </c>
      <c r="Q26" s="49">
        <v>1.6566265060240963</v>
      </c>
      <c r="R26" s="50">
        <f t="shared" si="10"/>
        <v>-4.7580966060735475E-2</v>
      </c>
      <c r="S26" s="50">
        <f t="shared" si="10"/>
        <v>-1.2759830530914895E-2</v>
      </c>
      <c r="T26" s="49">
        <v>1.3792261686805809</v>
      </c>
      <c r="U26" s="49">
        <v>1.4207650273224044</v>
      </c>
      <c r="V26" s="50">
        <f t="shared" si="11"/>
        <v>3.0117510517916779E-2</v>
      </c>
      <c r="W26" s="10">
        <v>2.2837370242214532</v>
      </c>
      <c r="X26" s="10">
        <v>1.8310911808669657</v>
      </c>
      <c r="Y26" s="50">
        <f t="shared" si="12"/>
        <v>-0.19820401322643466</v>
      </c>
    </row>
    <row r="27" spans="2:25" ht="15" customHeight="1">
      <c r="B27" s="34" t="s">
        <v>270</v>
      </c>
      <c r="C27" s="10">
        <v>13.472727272727299</v>
      </c>
      <c r="D27" s="10">
        <v>12.236363636363636</v>
      </c>
      <c r="E27" s="10">
        <v>11.981818181818182</v>
      </c>
      <c r="F27" s="10">
        <v>11.227272727272727</v>
      </c>
      <c r="G27" s="11">
        <f t="shared" si="6"/>
        <v>-9.1767881241567206E-2</v>
      </c>
      <c r="H27" s="11">
        <f t="shared" si="6"/>
        <v>-2.080237741456159E-2</v>
      </c>
      <c r="I27" s="11">
        <f t="shared" si="7"/>
        <v>-6.2974203338391654E-2</v>
      </c>
      <c r="J27" s="49">
        <v>13.183856502242152</v>
      </c>
      <c r="K27" s="49">
        <v>11.698453221204385</v>
      </c>
      <c r="L27" s="10">
        <v>12.037753365310227</v>
      </c>
      <c r="M27" s="50">
        <f t="shared" si="8"/>
        <v>-0.11266834410592586</v>
      </c>
      <c r="N27" s="84">
        <f t="shared" si="9"/>
        <v>2.9003846721447957E-2</v>
      </c>
      <c r="O27" s="49">
        <v>12.091988130563799</v>
      </c>
      <c r="P27" s="49">
        <v>10.455467453439056</v>
      </c>
      <c r="Q27" s="49">
        <v>11.671686746987952</v>
      </c>
      <c r="R27" s="50">
        <f t="shared" si="10"/>
        <v>-0.13533925599780083</v>
      </c>
      <c r="S27" s="50">
        <f t="shared" si="10"/>
        <v>0.11632376065106986</v>
      </c>
      <c r="T27" s="49">
        <v>11.961430489442206</v>
      </c>
      <c r="U27" s="49">
        <v>10.819672131147541</v>
      </c>
      <c r="V27" s="50">
        <f t="shared" si="11"/>
        <v>-9.545332887253255E-2</v>
      </c>
      <c r="W27" s="10">
        <v>11.314878892733564</v>
      </c>
      <c r="X27" s="10">
        <v>11.696562032884902</v>
      </c>
      <c r="Y27" s="50">
        <f t="shared" si="12"/>
        <v>3.3732852447625916E-2</v>
      </c>
    </row>
    <row r="28" spans="2:25" ht="15" customHeight="1">
      <c r="B28" s="34" t="s">
        <v>187</v>
      </c>
      <c r="C28" s="10">
        <v>10.2909090909091</v>
      </c>
      <c r="D28" s="10">
        <v>8.5</v>
      </c>
      <c r="E28" s="10">
        <v>9.036363636363637</v>
      </c>
      <c r="F28" s="10">
        <v>8.0727272727272723</v>
      </c>
      <c r="G28" s="11">
        <f t="shared" si="6"/>
        <v>-0.17402826855123743</v>
      </c>
      <c r="H28" s="11">
        <f t="shared" si="6"/>
        <v>6.3101604278074985E-2</v>
      </c>
      <c r="I28" s="11">
        <f t="shared" si="7"/>
        <v>-0.10663983903420537</v>
      </c>
      <c r="J28" s="49">
        <v>8.2810164424514205</v>
      </c>
      <c r="K28" s="49">
        <v>8.3496020423487014</v>
      </c>
      <c r="L28" s="10">
        <v>7.0246015782144511</v>
      </c>
      <c r="M28" s="50">
        <f t="shared" si="8"/>
        <v>8.2822682908449963E-3</v>
      </c>
      <c r="N28" s="84">
        <f t="shared" si="9"/>
        <v>-0.15869025342931609</v>
      </c>
      <c r="O28" s="49">
        <v>8.4569732937685451</v>
      </c>
      <c r="P28" s="49">
        <v>7.9845104185874973</v>
      </c>
      <c r="Q28" s="49">
        <v>7.5677710843373491</v>
      </c>
      <c r="R28" s="50">
        <f t="shared" si="10"/>
        <v>-5.5866662784565979E-2</v>
      </c>
      <c r="S28" s="50">
        <f t="shared" si="10"/>
        <v>-5.2193473663707968E-2</v>
      </c>
      <c r="T28" s="49">
        <v>8.9588673257658975</v>
      </c>
      <c r="U28" s="49">
        <v>8.4517304189435336</v>
      </c>
      <c r="V28" s="50">
        <f t="shared" si="11"/>
        <v>-5.6607257187951343E-2</v>
      </c>
      <c r="W28" s="10">
        <v>8.5121107266435985</v>
      </c>
      <c r="X28" s="10">
        <v>7.6606875934230194</v>
      </c>
      <c r="Y28" s="50">
        <f t="shared" si="12"/>
        <v>-0.10002491280518189</v>
      </c>
    </row>
    <row r="29" spans="2:25" ht="15" customHeight="1">
      <c r="B29" s="34" t="s">
        <v>271</v>
      </c>
      <c r="C29" s="10">
        <v>0.27272727272727298</v>
      </c>
      <c r="D29" s="10">
        <v>0.30909090909090908</v>
      </c>
      <c r="E29" s="10">
        <v>0.38181818181818183</v>
      </c>
      <c r="F29" s="10">
        <v>0.48181818181818181</v>
      </c>
      <c r="G29" s="11">
        <f t="shared" si="6"/>
        <v>0.13333333333333219</v>
      </c>
      <c r="H29" s="11">
        <f t="shared" si="6"/>
        <v>0.23529411764705888</v>
      </c>
      <c r="I29" s="11">
        <f t="shared" si="7"/>
        <v>0.26190476190476186</v>
      </c>
      <c r="J29" s="49">
        <v>0.40358744394618834</v>
      </c>
      <c r="K29" s="49">
        <v>0.55563898483255747</v>
      </c>
      <c r="L29" s="10">
        <v>0.58796224663468977</v>
      </c>
      <c r="M29" s="50">
        <f t="shared" si="8"/>
        <v>0.37674992908511462</v>
      </c>
      <c r="N29" s="84">
        <f t="shared" si="9"/>
        <v>5.8173135227134853E-2</v>
      </c>
      <c r="O29" s="49">
        <v>0.37091988130563797</v>
      </c>
      <c r="P29" s="49">
        <v>0.47943942467269041</v>
      </c>
      <c r="Q29" s="49">
        <v>0.45180722891566266</v>
      </c>
      <c r="R29" s="50">
        <f t="shared" si="10"/>
        <v>0.29256868891757337</v>
      </c>
      <c r="S29" s="50">
        <f t="shared" si="10"/>
        <v>-5.7634383688600521E-2</v>
      </c>
      <c r="T29" s="49">
        <v>0.34175515684120589</v>
      </c>
      <c r="U29" s="49">
        <v>0.41287188828172433</v>
      </c>
      <c r="V29" s="50">
        <f t="shared" si="11"/>
        <v>0.20809263596148853</v>
      </c>
      <c r="W29" s="10">
        <v>0.69204152249134943</v>
      </c>
      <c r="X29" s="10">
        <v>0.4857997010463378</v>
      </c>
      <c r="Y29" s="50">
        <f t="shared" si="12"/>
        <v>-0.29801943198804182</v>
      </c>
    </row>
    <row r="30" spans="2:25" ht="15" customHeight="1">
      <c r="B30" s="34" t="s">
        <v>272</v>
      </c>
      <c r="C30" s="10">
        <v>2.7272727272727299E-2</v>
      </c>
      <c r="D30" s="10">
        <v>9.0909090909090905E-3</v>
      </c>
      <c r="E30" s="10">
        <v>0</v>
      </c>
      <c r="F30" s="10">
        <v>9.0909090909090905E-3</v>
      </c>
      <c r="G30" s="11" t="s">
        <v>90</v>
      </c>
      <c r="H30" s="11" t="s">
        <v>90</v>
      </c>
      <c r="I30" s="11" t="str">
        <f t="shared" si="7"/>
        <v>-</v>
      </c>
      <c r="J30" s="49">
        <v>0</v>
      </c>
      <c r="K30" s="49">
        <v>0</v>
      </c>
      <c r="L30" s="10">
        <v>0</v>
      </c>
      <c r="M30" s="84" t="s">
        <v>90</v>
      </c>
      <c r="N30" s="84" t="str">
        <f t="shared" si="9"/>
        <v>-</v>
      </c>
      <c r="O30" s="228">
        <v>0</v>
      </c>
      <c r="P30" s="228">
        <v>0</v>
      </c>
      <c r="Q30" s="228">
        <v>0</v>
      </c>
      <c r="R30" s="84" t="str">
        <f t="shared" si="10"/>
        <v>-</v>
      </c>
      <c r="S30" s="84" t="str">
        <f t="shared" si="10"/>
        <v>-</v>
      </c>
      <c r="T30" s="228">
        <v>0</v>
      </c>
      <c r="U30" s="228">
        <v>1.2143290831815421E-2</v>
      </c>
      <c r="V30" s="84" t="str">
        <f>IFERROR(U30/T30-1,"-")</f>
        <v>-</v>
      </c>
      <c r="W30" s="10">
        <v>0</v>
      </c>
      <c r="X30" s="10">
        <v>0</v>
      </c>
      <c r="Y30" s="84" t="str">
        <f t="shared" si="12"/>
        <v>-</v>
      </c>
    </row>
    <row r="31" spans="2:25" ht="15" customHeight="1">
      <c r="B31" s="34" t="s">
        <v>273</v>
      </c>
      <c r="C31" s="10">
        <v>3.6363636363636397E-2</v>
      </c>
      <c r="D31" s="10">
        <v>3.6363636363636362E-2</v>
      </c>
      <c r="E31" s="10">
        <v>3.6363636363636362E-2</v>
      </c>
      <c r="F31" s="10">
        <v>1.8181818181818181E-2</v>
      </c>
      <c r="G31" s="11" t="s">
        <v>90</v>
      </c>
      <c r="H31" s="11" t="s">
        <v>90</v>
      </c>
      <c r="I31" s="11">
        <f t="shared" si="7"/>
        <v>-0.5</v>
      </c>
      <c r="J31" s="49">
        <v>0</v>
      </c>
      <c r="K31" s="49">
        <v>3.003453972067878E-2</v>
      </c>
      <c r="L31" s="10">
        <v>3.0945381401825778E-2</v>
      </c>
      <c r="M31" s="84" t="s">
        <v>90</v>
      </c>
      <c r="N31" s="84">
        <f t="shared" si="9"/>
        <v>3.0326473773789386E-2</v>
      </c>
      <c r="O31" s="228">
        <v>1.8545994065281898E-2</v>
      </c>
      <c r="P31" s="228">
        <v>1.8439977872026555E-2</v>
      </c>
      <c r="Q31" s="228">
        <v>3.7650602409638557E-2</v>
      </c>
      <c r="R31" s="50">
        <f t="shared" si="10"/>
        <v>-5.7163931403281243E-3</v>
      </c>
      <c r="S31" s="50">
        <f t="shared" si="10"/>
        <v>1.0417921686746987</v>
      </c>
      <c r="T31" s="228">
        <v>3.661662394727206E-2</v>
      </c>
      <c r="U31" s="228">
        <v>1.2143290831815421E-2</v>
      </c>
      <c r="V31" s="50">
        <f t="shared" si="11"/>
        <v>-0.66836672738312086</v>
      </c>
      <c r="W31" s="10">
        <v>0</v>
      </c>
      <c r="X31" s="10">
        <v>3.7369207772795218E-2</v>
      </c>
      <c r="Y31" s="84" t="str">
        <f t="shared" si="12"/>
        <v>-</v>
      </c>
    </row>
    <row r="32" spans="2:25" ht="15" customHeight="1">
      <c r="B32" s="34" t="s">
        <v>62</v>
      </c>
      <c r="C32" s="10">
        <v>1.21818181818182</v>
      </c>
      <c r="D32" s="10">
        <v>0.92727272727272725</v>
      </c>
      <c r="E32" s="10">
        <v>1.4454545454545455</v>
      </c>
      <c r="F32" s="10">
        <v>1.509090909090909</v>
      </c>
      <c r="G32" s="11">
        <f>D32/C32-1</f>
        <v>-0.23880597014925486</v>
      </c>
      <c r="H32" s="11">
        <f>E32/D32-1</f>
        <v>0.55882352941176494</v>
      </c>
      <c r="I32" s="11">
        <f t="shared" si="7"/>
        <v>4.4025157232704393E-2</v>
      </c>
      <c r="J32" s="49">
        <v>1.3303437967115097</v>
      </c>
      <c r="K32" s="49">
        <v>1.4867097161735996</v>
      </c>
      <c r="L32" s="10">
        <v>2.1197586260250656</v>
      </c>
      <c r="M32" s="50">
        <f t="shared" si="8"/>
        <v>0.1175379776630765</v>
      </c>
      <c r="N32" s="84">
        <f t="shared" si="9"/>
        <v>0.42580532229302137</v>
      </c>
      <c r="O32" s="49">
        <v>1.4280415430267062</v>
      </c>
      <c r="P32" s="49">
        <v>1.4198782961460445</v>
      </c>
      <c r="Q32" s="49">
        <v>2.1272590361445785</v>
      </c>
      <c r="R32" s="50">
        <f t="shared" si="10"/>
        <v>-5.7163931403282353E-3</v>
      </c>
      <c r="S32" s="50">
        <f t="shared" si="10"/>
        <v>0.49819814974182464</v>
      </c>
      <c r="T32" s="49">
        <v>1.4768704992066397</v>
      </c>
      <c r="U32" s="49">
        <v>1.3600485731633272</v>
      </c>
      <c r="V32" s="50">
        <f t="shared" si="11"/>
        <v>-7.9100995047343803E-2</v>
      </c>
      <c r="W32" s="10">
        <v>1.5570934256055364</v>
      </c>
      <c r="X32" s="10">
        <v>2.3542600896860986</v>
      </c>
      <c r="Y32" s="50">
        <f t="shared" si="12"/>
        <v>0.51195814648729421</v>
      </c>
    </row>
    <row r="33" spans="2:25" ht="15" customHeight="1">
      <c r="B33" s="422" t="s">
        <v>258</v>
      </c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</row>
    <row r="34" spans="2:25" ht="27" customHeight="1"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</row>
    <row r="35" spans="2:25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</row>
  </sheetData>
  <mergeCells count="5">
    <mergeCell ref="B3:Y3"/>
    <mergeCell ref="B12:Y12"/>
    <mergeCell ref="N13:N14"/>
    <mergeCell ref="B15:Y15"/>
    <mergeCell ref="B33:Y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30:M38"/>
  <sheetViews>
    <sheetView showGridLines="0" zoomScaleNormal="100" workbookViewId="0"/>
  </sheetViews>
  <sheetFormatPr baseColWidth="10" defaultRowHeight="12.75"/>
  <cols>
    <col min="10" max="10" width="5.42578125" customWidth="1"/>
  </cols>
  <sheetData>
    <row r="30" spans="10:13">
      <c r="J30" s="14"/>
      <c r="K30" s="14"/>
      <c r="L30" s="14"/>
      <c r="M30" s="14"/>
    </row>
    <row r="31" spans="10:13">
      <c r="J31" s="14"/>
      <c r="K31" s="14"/>
      <c r="L31" s="14"/>
      <c r="M31" s="14"/>
    </row>
    <row r="32" spans="10:13">
      <c r="J32" s="14"/>
      <c r="K32" s="14"/>
      <c r="L32" s="14"/>
      <c r="M32" s="14"/>
    </row>
    <row r="33" spans="10:13">
      <c r="J33" s="14"/>
      <c r="K33" s="381" t="s">
        <v>67</v>
      </c>
      <c r="L33" s="14"/>
      <c r="M33" s="14"/>
    </row>
    <row r="34" spans="10:13">
      <c r="J34" s="14"/>
      <c r="K34" s="381"/>
      <c r="L34" s="14"/>
      <c r="M34" s="14"/>
    </row>
    <row r="35" spans="10:13">
      <c r="J35" s="14"/>
      <c r="K35" s="14"/>
      <c r="L35" s="14"/>
      <c r="M35" s="14"/>
    </row>
    <row r="36" spans="10:13">
      <c r="J36" s="14"/>
      <c r="K36" s="14"/>
      <c r="L36" s="14"/>
      <c r="M36" s="14"/>
    </row>
    <row r="37" spans="10:13">
      <c r="J37" s="14"/>
      <c r="K37" s="14"/>
      <c r="L37" s="14"/>
      <c r="M37" s="14"/>
    </row>
    <row r="38" spans="10:13">
      <c r="J38" s="14"/>
      <c r="K38" s="14"/>
      <c r="L38" s="14"/>
      <c r="M38" s="14"/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A34"/>
  <sheetViews>
    <sheetView showGridLines="0" zoomScaleNormal="100" workbookViewId="0"/>
  </sheetViews>
  <sheetFormatPr baseColWidth="10" defaultRowHeight="12.75"/>
  <cols>
    <col min="3" max="3" width="15.85546875" customWidth="1"/>
    <col min="4" max="10" width="9.7109375" customWidth="1"/>
    <col min="11" max="13" width="9.28515625" hidden="1" customWidth="1"/>
    <col min="14" max="15" width="11.42578125" hidden="1" customWidth="1"/>
    <col min="16" max="19" width="11.42578125" customWidth="1"/>
    <col min="20" max="20" width="12.28515625" bestFit="1" customWidth="1"/>
    <col min="21" max="23" width="11.42578125" hidden="1" customWidth="1"/>
    <col min="24" max="24" width="13.85546875" hidden="1" customWidth="1"/>
    <col min="25" max="25" width="16.28515625" hidden="1" customWidth="1"/>
    <col min="26" max="26" width="17.140625" hidden="1" customWidth="1"/>
    <col min="27" max="27" width="11.42578125" hidden="1" customWidth="1"/>
    <col min="28" max="28" width="23.85546875" customWidth="1"/>
    <col min="29" max="29" width="12.28515625" bestFit="1" customWidth="1"/>
    <col min="30" max="30" width="13.28515625" customWidth="1"/>
    <col min="31" max="31" width="14.85546875" customWidth="1"/>
    <col min="32" max="32" width="17.140625" bestFit="1" customWidth="1"/>
    <col min="33" max="33" width="11.42578125" customWidth="1"/>
  </cols>
  <sheetData>
    <row r="2" spans="3:26" ht="32.25" customHeight="1"/>
    <row r="3" spans="3:26" ht="36" customHeight="1">
      <c r="C3" s="418" t="s">
        <v>274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</row>
    <row r="4" spans="3:26" ht="26.2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147" t="s">
        <v>68</v>
      </c>
      <c r="I4" s="147" t="s">
        <v>69</v>
      </c>
      <c r="J4" s="147" t="s">
        <v>70</v>
      </c>
      <c r="K4" s="8" t="s">
        <v>149</v>
      </c>
      <c r="L4" s="8" t="s">
        <v>150</v>
      </c>
      <c r="M4" s="8" t="s">
        <v>111</v>
      </c>
      <c r="N4" s="8" t="s">
        <v>71</v>
      </c>
      <c r="O4" s="8" t="s">
        <v>72</v>
      </c>
      <c r="P4" s="8" t="s">
        <v>163</v>
      </c>
      <c r="Q4" s="8" t="s">
        <v>154</v>
      </c>
      <c r="R4" s="8" t="s">
        <v>112</v>
      </c>
      <c r="S4" s="8" t="s">
        <v>507</v>
      </c>
      <c r="T4" s="8" t="s">
        <v>508</v>
      </c>
      <c r="U4" s="8" t="s">
        <v>235</v>
      </c>
      <c r="V4" s="8" t="s">
        <v>236</v>
      </c>
      <c r="W4" s="8" t="s">
        <v>509</v>
      </c>
      <c r="X4" s="7" t="s">
        <v>51</v>
      </c>
      <c r="Y4" s="7" t="s">
        <v>52</v>
      </c>
      <c r="Z4" s="8" t="s">
        <v>510</v>
      </c>
    </row>
    <row r="5" spans="3:26" ht="15" customHeight="1">
      <c r="C5" s="205" t="s">
        <v>79</v>
      </c>
      <c r="D5" s="148">
        <v>12.4801734820322</v>
      </c>
      <c r="E5" s="148">
        <v>11.987508674531574</v>
      </c>
      <c r="F5" s="148">
        <v>12.729985443959256</v>
      </c>
      <c r="G5" s="148">
        <v>12.22560113154174</v>
      </c>
      <c r="H5" s="230">
        <f t="shared" ref="H5:J20" si="0">E5-D5</f>
        <v>-0.49266480750062591</v>
      </c>
      <c r="I5" s="230">
        <f t="shared" si="0"/>
        <v>0.74247676942768237</v>
      </c>
      <c r="J5" s="230">
        <f t="shared" si="0"/>
        <v>-0.5043843124175158</v>
      </c>
      <c r="K5" s="148">
        <v>12.922489082969422</v>
      </c>
      <c r="L5" s="148">
        <v>13.420770877944303</v>
      </c>
      <c r="M5" s="148">
        <v>12.790286975717432</v>
      </c>
      <c r="N5" s="230">
        <f t="shared" ref="N5:O23" si="1">L5-K5</f>
        <v>0.49828179497488101</v>
      </c>
      <c r="O5" s="230">
        <f t="shared" si="1"/>
        <v>-0.6304839022268709</v>
      </c>
      <c r="P5" s="148">
        <v>13.146478873239442</v>
      </c>
      <c r="Q5" s="148">
        <v>13.242382271468131</v>
      </c>
      <c r="R5" s="148">
        <v>12.675753228120508</v>
      </c>
      <c r="S5" s="230">
        <f t="shared" ref="S5:T23" si="2">Q5-P5</f>
        <v>9.5903398228688985E-2</v>
      </c>
      <c r="T5" s="230">
        <f t="shared" si="2"/>
        <v>-0.5666290433476231</v>
      </c>
      <c r="U5" s="231">
        <v>12.792857142857148</v>
      </c>
      <c r="V5" s="231">
        <v>12.464214711729619</v>
      </c>
      <c r="W5" s="232">
        <f t="shared" ref="W5:W23" si="3">V5-U5</f>
        <v>-0.32864243112752867</v>
      </c>
      <c r="X5" s="148">
        <v>14.052631578947373</v>
      </c>
      <c r="Y5" s="148">
        <v>13.783289817232367</v>
      </c>
      <c r="Z5" s="230">
        <f t="shared" ref="Z5:Z23" si="4">Y5-X5</f>
        <v>-0.26934176171500646</v>
      </c>
    </row>
    <row r="6" spans="3:26" ht="15" customHeight="1">
      <c r="C6" s="205" t="s">
        <v>87</v>
      </c>
      <c r="D6" s="148">
        <v>11.108843537415</v>
      </c>
      <c r="E6" s="148">
        <v>9.3632286995515663</v>
      </c>
      <c r="F6" s="148">
        <v>12.916666666666664</v>
      </c>
      <c r="G6" s="148">
        <v>10.214876033057855</v>
      </c>
      <c r="H6" s="230">
        <f t="shared" si="0"/>
        <v>-1.7456148378634335</v>
      </c>
      <c r="I6" s="230">
        <f t="shared" si="0"/>
        <v>3.553437967115098</v>
      </c>
      <c r="J6" s="230">
        <f t="shared" si="0"/>
        <v>-2.7017906336088089</v>
      </c>
      <c r="K6" s="148">
        <v>14.53225806451613</v>
      </c>
      <c r="L6" s="148">
        <v>10.80909090909091</v>
      </c>
      <c r="M6" s="148">
        <v>11.993103448275859</v>
      </c>
      <c r="N6" s="230">
        <f t="shared" si="1"/>
        <v>-3.7231671554252195</v>
      </c>
      <c r="O6" s="230">
        <f t="shared" si="1"/>
        <v>1.1840125391849483</v>
      </c>
      <c r="P6" s="148">
        <v>14.186440677966104</v>
      </c>
      <c r="Q6" s="148">
        <v>10.036697247706426</v>
      </c>
      <c r="R6" s="148">
        <v>12.021739130434781</v>
      </c>
      <c r="S6" s="230">
        <f t="shared" si="2"/>
        <v>-4.1497434302596776</v>
      </c>
      <c r="T6" s="230">
        <f t="shared" si="2"/>
        <v>1.9850418827283551</v>
      </c>
      <c r="U6" s="231">
        <v>12.386934673366834</v>
      </c>
      <c r="V6" s="231">
        <v>10.432989690721651</v>
      </c>
      <c r="W6" s="232">
        <f t="shared" si="3"/>
        <v>-1.9539449826451829</v>
      </c>
      <c r="X6" s="148">
        <v>8.9305555555555571</v>
      </c>
      <c r="Y6" s="148">
        <v>11.41538461538461</v>
      </c>
      <c r="Z6" s="230">
        <f t="shared" si="4"/>
        <v>2.4848290598290532</v>
      </c>
    </row>
    <row r="7" spans="3:26" ht="15" customHeight="1">
      <c r="C7" s="205" t="s">
        <v>92</v>
      </c>
      <c r="D7" s="148">
        <v>12.222972972973</v>
      </c>
      <c r="E7" s="148">
        <v>12.29245283018868</v>
      </c>
      <c r="F7" s="148">
        <v>12.730769230769228</v>
      </c>
      <c r="G7" s="148">
        <v>12.011049723756901</v>
      </c>
      <c r="H7" s="230">
        <f t="shared" si="0"/>
        <v>6.9479857215679175E-2</v>
      </c>
      <c r="I7" s="230">
        <f t="shared" si="0"/>
        <v>0.43831640058054866</v>
      </c>
      <c r="J7" s="230">
        <f t="shared" si="0"/>
        <v>-0.71971950701232679</v>
      </c>
      <c r="K7" s="148">
        <v>11.949579831932775</v>
      </c>
      <c r="L7" s="148">
        <v>11.444444444444445</v>
      </c>
      <c r="M7" s="148">
        <v>11.185840707964605</v>
      </c>
      <c r="N7" s="230">
        <f t="shared" si="1"/>
        <v>-0.50513538748833042</v>
      </c>
      <c r="O7" s="230">
        <f t="shared" si="1"/>
        <v>-0.2586037364798397</v>
      </c>
      <c r="P7" s="148">
        <v>11.956989247311828</v>
      </c>
      <c r="Q7" s="148">
        <v>11.6551724137931</v>
      </c>
      <c r="R7" s="148">
        <v>11.21818181818182</v>
      </c>
      <c r="S7" s="230">
        <f t="shared" si="2"/>
        <v>-0.30181683351872834</v>
      </c>
      <c r="T7" s="230">
        <f t="shared" si="2"/>
        <v>-0.43699059561127918</v>
      </c>
      <c r="U7" s="231">
        <v>12.931506849315065</v>
      </c>
      <c r="V7" s="231">
        <v>11.917293233082708</v>
      </c>
      <c r="W7" s="232">
        <f t="shared" si="3"/>
        <v>-1.0142136162323574</v>
      </c>
      <c r="X7" s="148">
        <v>10.799999999999999</v>
      </c>
      <c r="Y7" s="148">
        <v>10.185185185185185</v>
      </c>
      <c r="Z7" s="230">
        <f t="shared" si="4"/>
        <v>-0.61481481481481381</v>
      </c>
    </row>
    <row r="8" spans="3:26" ht="15" customHeight="1">
      <c r="C8" s="219" t="s">
        <v>81</v>
      </c>
      <c r="D8" s="140">
        <v>12.25</v>
      </c>
      <c r="E8" s="140">
        <v>10.357142857142859</v>
      </c>
      <c r="F8" s="140">
        <v>10.3525641025641</v>
      </c>
      <c r="G8" s="140">
        <v>11.253164556962023</v>
      </c>
      <c r="H8" s="230">
        <f t="shared" si="0"/>
        <v>-1.8928571428571406</v>
      </c>
      <c r="I8" s="230">
        <f t="shared" si="0"/>
        <v>-4.5787545787590034E-3</v>
      </c>
      <c r="J8" s="230">
        <f t="shared" si="0"/>
        <v>0.90060045439792269</v>
      </c>
      <c r="K8" s="140">
        <v>11.313953488372089</v>
      </c>
      <c r="L8" s="140">
        <v>12.446808510638295</v>
      </c>
      <c r="M8" s="140">
        <v>11.356435643564353</v>
      </c>
      <c r="N8" s="230">
        <f t="shared" si="1"/>
        <v>1.1328550222662059</v>
      </c>
      <c r="O8" s="230">
        <f t="shared" si="1"/>
        <v>-1.0903728670739419</v>
      </c>
      <c r="P8" s="140">
        <v>10.558441558441555</v>
      </c>
      <c r="Q8" s="140">
        <v>12.285714285714285</v>
      </c>
      <c r="R8" s="140">
        <v>10.166666666666673</v>
      </c>
      <c r="S8" s="230">
        <f t="shared" si="2"/>
        <v>1.7272727272727302</v>
      </c>
      <c r="T8" s="230">
        <f t="shared" si="2"/>
        <v>-2.1190476190476115</v>
      </c>
      <c r="U8" s="233">
        <v>10.291666666666661</v>
      </c>
      <c r="V8" s="233">
        <v>11.098214285714286</v>
      </c>
      <c r="W8" s="232">
        <f t="shared" si="3"/>
        <v>0.80654761904762573</v>
      </c>
      <c r="X8" s="140">
        <v>10.894736842105264</v>
      </c>
      <c r="Y8" s="140">
        <v>12.243902439024392</v>
      </c>
      <c r="Z8" s="230">
        <f t="shared" si="4"/>
        <v>1.3491655969191285</v>
      </c>
    </row>
    <row r="9" spans="3:26" ht="15" customHeight="1">
      <c r="C9" s="205" t="s">
        <v>76</v>
      </c>
      <c r="D9" s="148">
        <v>10.6407407407407</v>
      </c>
      <c r="E9" s="148">
        <v>11.213709677419347</v>
      </c>
      <c r="F9" s="148">
        <v>10.334384858044166</v>
      </c>
      <c r="G9" s="148">
        <v>10.79559748427673</v>
      </c>
      <c r="H9" s="230">
        <f t="shared" si="0"/>
        <v>0.57296893667864701</v>
      </c>
      <c r="I9" s="230">
        <f t="shared" si="0"/>
        <v>-0.87932481937518148</v>
      </c>
      <c r="J9" s="230">
        <f t="shared" si="0"/>
        <v>0.4612126262325642</v>
      </c>
      <c r="K9" s="148">
        <v>11.139393939393937</v>
      </c>
      <c r="L9" s="148">
        <v>10.938775510204076</v>
      </c>
      <c r="M9" s="148">
        <v>11.175675675675681</v>
      </c>
      <c r="N9" s="230">
        <f t="shared" si="1"/>
        <v>-0.20061842918986095</v>
      </c>
      <c r="O9" s="230">
        <f t="shared" si="1"/>
        <v>0.23690016547160475</v>
      </c>
      <c r="P9" s="148">
        <v>10.167785234899323</v>
      </c>
      <c r="Q9" s="148">
        <v>10.61688311688312</v>
      </c>
      <c r="R9" s="148">
        <v>10.103658536585373</v>
      </c>
      <c r="S9" s="230">
        <f t="shared" si="2"/>
        <v>0.4490978819837963</v>
      </c>
      <c r="T9" s="230">
        <f t="shared" si="2"/>
        <v>-0.51322458029774687</v>
      </c>
      <c r="U9" s="231">
        <v>10.221238938053094</v>
      </c>
      <c r="V9" s="231">
        <v>10.369668246445499</v>
      </c>
      <c r="W9" s="232">
        <f t="shared" si="3"/>
        <v>0.14842930839240509</v>
      </c>
      <c r="X9" s="148">
        <v>10.833333333333334</v>
      </c>
      <c r="Y9" s="148">
        <v>10.789473684210527</v>
      </c>
      <c r="Z9" s="230">
        <f t="shared" si="4"/>
        <v>-4.3859649122806488E-2</v>
      </c>
    </row>
    <row r="10" spans="3:26" ht="15" customHeight="1">
      <c r="C10" s="205" t="s">
        <v>74</v>
      </c>
      <c r="D10" s="148">
        <v>9.6851591760299698</v>
      </c>
      <c r="E10" s="148">
        <v>9.6778264228689164</v>
      </c>
      <c r="F10" s="148">
        <v>9.916947832857522</v>
      </c>
      <c r="G10" s="148">
        <v>10.005880848887726</v>
      </c>
      <c r="H10" s="230">
        <f t="shared" si="0"/>
        <v>-7.332753161053418E-3</v>
      </c>
      <c r="I10" s="230">
        <f t="shared" si="0"/>
        <v>0.23912140998860565</v>
      </c>
      <c r="J10" s="230">
        <f t="shared" si="0"/>
        <v>8.893301603020376E-2</v>
      </c>
      <c r="K10" s="148">
        <v>9.8211521926053322</v>
      </c>
      <c r="L10" s="148">
        <v>9.9311213775724472</v>
      </c>
      <c r="M10" s="148">
        <v>10.081871345029262</v>
      </c>
      <c r="N10" s="230">
        <f t="shared" si="1"/>
        <v>0.10996918496711494</v>
      </c>
      <c r="O10" s="230">
        <f t="shared" si="1"/>
        <v>0.15074996745681446</v>
      </c>
      <c r="P10" s="148">
        <v>9.963043478260877</v>
      </c>
      <c r="Q10" s="148">
        <v>10.127748691099482</v>
      </c>
      <c r="R10" s="148">
        <v>9.9389312977099262</v>
      </c>
      <c r="S10" s="230">
        <f t="shared" si="2"/>
        <v>0.16470521283860506</v>
      </c>
      <c r="T10" s="230">
        <f t="shared" si="2"/>
        <v>-0.18881739338955583</v>
      </c>
      <c r="U10" s="231">
        <v>10.095836324479562</v>
      </c>
      <c r="V10" s="231">
        <v>10.096260387811617</v>
      </c>
      <c r="W10" s="232">
        <f t="shared" si="3"/>
        <v>4.2406333205491364E-4</v>
      </c>
      <c r="X10" s="148">
        <v>10.288401253918495</v>
      </c>
      <c r="Y10" s="148">
        <v>10.687214611872136</v>
      </c>
      <c r="Z10" s="230">
        <f t="shared" si="4"/>
        <v>0.39881335795364059</v>
      </c>
    </row>
    <row r="11" spans="3:26" ht="15" customHeight="1">
      <c r="C11" s="210" t="s">
        <v>84</v>
      </c>
      <c r="D11" s="110">
        <v>9.5459090909091202</v>
      </c>
      <c r="E11" s="110">
        <v>9.4019999999999264</v>
      </c>
      <c r="F11" s="110">
        <v>9.6280909090909255</v>
      </c>
      <c r="G11" s="110">
        <v>9.6505454545454583</v>
      </c>
      <c r="H11" s="110">
        <f t="shared" si="0"/>
        <v>-0.14390909090919379</v>
      </c>
      <c r="I11" s="110">
        <f t="shared" si="0"/>
        <v>0.22609090909099905</v>
      </c>
      <c r="J11" s="110">
        <f t="shared" si="0"/>
        <v>2.2454545454532848E-2</v>
      </c>
      <c r="K11" s="110">
        <v>9.9124065769806009</v>
      </c>
      <c r="L11" s="110">
        <v>10.019522450818473</v>
      </c>
      <c r="M11" s="110">
        <v>9.6520191861364744</v>
      </c>
      <c r="N11" s="110">
        <f t="shared" si="1"/>
        <v>0.10711587383787169</v>
      </c>
      <c r="O11" s="110">
        <f t="shared" si="1"/>
        <v>-0.36750326468199823</v>
      </c>
      <c r="P11" s="110">
        <v>9.8303041543027003</v>
      </c>
      <c r="Q11" s="110">
        <v>9.9435736677116271</v>
      </c>
      <c r="R11" s="110">
        <v>9.4587725903614324</v>
      </c>
      <c r="S11" s="110">
        <f t="shared" si="2"/>
        <v>0.11326951340892677</v>
      </c>
      <c r="T11" s="110">
        <f t="shared" si="2"/>
        <v>-0.48480107735019473</v>
      </c>
      <c r="U11" s="234">
        <v>9.643354082753584</v>
      </c>
      <c r="V11" s="234">
        <v>9.7159684274438476</v>
      </c>
      <c r="W11" s="234">
        <f t="shared" si="3"/>
        <v>7.2614344690263621E-2</v>
      </c>
      <c r="X11" s="110">
        <v>10.446366782006946</v>
      </c>
      <c r="Y11" s="110">
        <v>9.9465620328848825</v>
      </c>
      <c r="Z11" s="110">
        <f t="shared" si="4"/>
        <v>-0.49980474912206319</v>
      </c>
    </row>
    <row r="12" spans="3:26" ht="15" customHeight="1">
      <c r="C12" s="215" t="s">
        <v>78</v>
      </c>
      <c r="D12" s="140">
        <v>10.237500000000001</v>
      </c>
      <c r="E12" s="140">
        <v>11.876651982378855</v>
      </c>
      <c r="F12" s="140">
        <v>12.210280373831774</v>
      </c>
      <c r="G12" s="140">
        <v>10.255681818181817</v>
      </c>
      <c r="H12" s="230">
        <f t="shared" si="0"/>
        <v>1.6391519823788538</v>
      </c>
      <c r="I12" s="230">
        <f t="shared" si="0"/>
        <v>0.333628391452919</v>
      </c>
      <c r="J12" s="230">
        <f t="shared" si="0"/>
        <v>-1.954598555649957</v>
      </c>
      <c r="K12" s="140">
        <v>11.92608695652174</v>
      </c>
      <c r="L12" s="140">
        <v>10.621212121212112</v>
      </c>
      <c r="M12" s="140">
        <v>9.488095238095239</v>
      </c>
      <c r="N12" s="230">
        <f t="shared" si="1"/>
        <v>-1.3048748353096276</v>
      </c>
      <c r="O12" s="230">
        <f t="shared" si="1"/>
        <v>-1.1331168831168732</v>
      </c>
      <c r="P12" s="140">
        <v>13.132231404958674</v>
      </c>
      <c r="Q12" s="140">
        <v>10.540540540540539</v>
      </c>
      <c r="R12" s="140">
        <v>9.3629629629629658</v>
      </c>
      <c r="S12" s="230">
        <f t="shared" si="2"/>
        <v>-2.5916908644181351</v>
      </c>
      <c r="T12" s="230">
        <f t="shared" si="2"/>
        <v>-1.1775775775775728</v>
      </c>
      <c r="U12" s="233">
        <v>13.222222222222218</v>
      </c>
      <c r="V12" s="233">
        <v>10.495867768595041</v>
      </c>
      <c r="W12" s="232">
        <f t="shared" si="3"/>
        <v>-2.7263544536271773</v>
      </c>
      <c r="X12" s="140">
        <v>10.473118279569896</v>
      </c>
      <c r="Y12" s="140">
        <v>9.3069306930693063</v>
      </c>
      <c r="Z12" s="230">
        <f t="shared" si="4"/>
        <v>-1.1661875865005893</v>
      </c>
    </row>
    <row r="13" spans="3:26" ht="15" customHeight="1">
      <c r="C13" s="205" t="s">
        <v>85</v>
      </c>
      <c r="D13" s="148">
        <v>9.8372093023255793</v>
      </c>
      <c r="E13" s="148">
        <v>10.193905817174523</v>
      </c>
      <c r="F13" s="148">
        <v>10.179894179894184</v>
      </c>
      <c r="G13" s="148">
        <v>9.9603174603174587</v>
      </c>
      <c r="H13" s="230">
        <f t="shared" si="0"/>
        <v>0.35669651484894338</v>
      </c>
      <c r="I13" s="230">
        <f t="shared" si="0"/>
        <v>-1.4011637280338718E-2</v>
      </c>
      <c r="J13" s="230">
        <f t="shared" si="0"/>
        <v>-0.21957671957672531</v>
      </c>
      <c r="K13" s="148">
        <v>9.1615720524017501</v>
      </c>
      <c r="L13" s="148">
        <v>10.524663677130045</v>
      </c>
      <c r="M13" s="148">
        <v>9.2982456140350855</v>
      </c>
      <c r="N13" s="230">
        <f t="shared" si="1"/>
        <v>1.3630916247282947</v>
      </c>
      <c r="O13" s="230">
        <f t="shared" si="1"/>
        <v>-1.2264180630949593</v>
      </c>
      <c r="P13" s="148">
        <v>9.8674033149171283</v>
      </c>
      <c r="Q13" s="148">
        <v>10.284090909090907</v>
      </c>
      <c r="R13" s="148">
        <v>9.1685393258426942</v>
      </c>
      <c r="S13" s="230">
        <f t="shared" si="2"/>
        <v>0.41668759417377821</v>
      </c>
      <c r="T13" s="230">
        <f t="shared" si="2"/>
        <v>-1.1155515832482124</v>
      </c>
      <c r="U13" s="231">
        <v>10.115384615384624</v>
      </c>
      <c r="V13" s="231">
        <v>10.113553113553104</v>
      </c>
      <c r="W13" s="232">
        <f t="shared" si="3"/>
        <v>-1.8315018315195886E-3</v>
      </c>
      <c r="X13" s="148">
        <v>11.65625</v>
      </c>
      <c r="Y13" s="148">
        <v>9.3068181818181817</v>
      </c>
      <c r="Z13" s="230">
        <f t="shared" si="4"/>
        <v>-2.3494318181818183</v>
      </c>
    </row>
    <row r="14" spans="3:26" ht="15" customHeight="1">
      <c r="C14" s="219" t="s">
        <v>77</v>
      </c>
      <c r="D14" s="140">
        <v>9.5425101214574894</v>
      </c>
      <c r="E14" s="140">
        <v>9.5263157894736814</v>
      </c>
      <c r="F14" s="140">
        <v>10.827450980392157</v>
      </c>
      <c r="G14" s="140">
        <v>9.4440789473684159</v>
      </c>
      <c r="H14" s="230">
        <f t="shared" si="0"/>
        <v>-1.6194331983808041E-2</v>
      </c>
      <c r="I14" s="230">
        <f t="shared" si="0"/>
        <v>1.3011351909184761</v>
      </c>
      <c r="J14" s="230">
        <f t="shared" si="0"/>
        <v>-1.3833720330237416</v>
      </c>
      <c r="K14" s="140">
        <v>11.284023668639053</v>
      </c>
      <c r="L14" s="140">
        <v>9.8312499999999972</v>
      </c>
      <c r="M14" s="140">
        <v>8.5256410256410184</v>
      </c>
      <c r="N14" s="230">
        <f t="shared" si="1"/>
        <v>-1.4527736686390558</v>
      </c>
      <c r="O14" s="230">
        <f t="shared" si="1"/>
        <v>-1.3056089743589787</v>
      </c>
      <c r="P14" s="140">
        <v>11.463087248322152</v>
      </c>
      <c r="Q14" s="140">
        <v>9.7631578947368389</v>
      </c>
      <c r="R14" s="140">
        <v>8.8932038834951488</v>
      </c>
      <c r="S14" s="230">
        <f t="shared" si="2"/>
        <v>-1.6999293535853131</v>
      </c>
      <c r="T14" s="230">
        <f t="shared" si="2"/>
        <v>-0.86995401124169014</v>
      </c>
      <c r="U14" s="233">
        <v>11.107476635514022</v>
      </c>
      <c r="V14" s="233">
        <v>10.102803738317752</v>
      </c>
      <c r="W14" s="232">
        <f t="shared" si="3"/>
        <v>-1.0046728971962704</v>
      </c>
      <c r="X14" s="140">
        <v>9.8481012658227804</v>
      </c>
      <c r="Y14" s="140">
        <v>8.1136363636363615</v>
      </c>
      <c r="Z14" s="230">
        <f t="shared" si="4"/>
        <v>-1.7344649021864189</v>
      </c>
    </row>
    <row r="15" spans="3:26" ht="15" customHeight="1">
      <c r="C15" s="205" t="s">
        <v>159</v>
      </c>
      <c r="D15" s="148">
        <v>8.9225589225589204</v>
      </c>
      <c r="E15" s="148">
        <v>9.7369668246445471</v>
      </c>
      <c r="F15" s="148">
        <v>8.762917933130705</v>
      </c>
      <c r="G15" s="148">
        <v>9.2868852459016367</v>
      </c>
      <c r="H15" s="230">
        <f t="shared" si="0"/>
        <v>0.81440790208562674</v>
      </c>
      <c r="I15" s="230">
        <f t="shared" si="0"/>
        <v>-0.97404889151384211</v>
      </c>
      <c r="J15" s="230">
        <f t="shared" si="0"/>
        <v>0.52396731277093167</v>
      </c>
      <c r="K15" s="148">
        <v>10.623456790123456</v>
      </c>
      <c r="L15" s="148">
        <v>9.582191780821919</v>
      </c>
      <c r="M15" s="148">
        <v>7.9954751131221764</v>
      </c>
      <c r="N15" s="230">
        <f t="shared" si="1"/>
        <v>-1.0412650093015365</v>
      </c>
      <c r="O15" s="230">
        <f t="shared" si="1"/>
        <v>-1.5867166676997426</v>
      </c>
      <c r="P15" s="148">
        <v>8.9545454545454568</v>
      </c>
      <c r="Q15" s="148">
        <v>9.8642857142857139</v>
      </c>
      <c r="R15" s="148">
        <v>8.4251207729468618</v>
      </c>
      <c r="S15" s="230">
        <f t="shared" si="2"/>
        <v>0.90974025974025707</v>
      </c>
      <c r="T15" s="230">
        <f t="shared" si="2"/>
        <v>-1.4391649413388521</v>
      </c>
      <c r="U15" s="231">
        <v>8.8415094339622637</v>
      </c>
      <c r="V15" s="231">
        <v>10.049056603773586</v>
      </c>
      <c r="W15" s="232">
        <f t="shared" si="3"/>
        <v>1.2075471698113223</v>
      </c>
      <c r="X15" s="148">
        <v>11.349206349206348</v>
      </c>
      <c r="Y15" s="148">
        <v>9.1182795698924739</v>
      </c>
      <c r="Z15" s="230">
        <f t="shared" si="4"/>
        <v>-2.2309267793138741</v>
      </c>
    </row>
    <row r="16" spans="3:26" ht="15" customHeight="1">
      <c r="C16" s="205" t="s">
        <v>82</v>
      </c>
      <c r="D16" s="148">
        <v>8.9155844155844104</v>
      </c>
      <c r="E16" s="148">
        <v>9.8515205724508128</v>
      </c>
      <c r="F16" s="148">
        <v>10.528061224489806</v>
      </c>
      <c r="G16" s="148">
        <v>10.528712871287135</v>
      </c>
      <c r="H16" s="230">
        <f t="shared" si="0"/>
        <v>0.93593615686640241</v>
      </c>
      <c r="I16" s="230">
        <f t="shared" si="0"/>
        <v>0.67654065203899272</v>
      </c>
      <c r="J16" s="230">
        <f t="shared" si="0"/>
        <v>6.5164679732987452E-4</v>
      </c>
      <c r="K16" s="148">
        <v>10.557876414273288</v>
      </c>
      <c r="L16" s="148">
        <v>10.719314938154143</v>
      </c>
      <c r="M16" s="148">
        <v>8.6405433646812853</v>
      </c>
      <c r="N16" s="230">
        <f t="shared" si="1"/>
        <v>0.16143852388085556</v>
      </c>
      <c r="O16" s="230">
        <f t="shared" si="1"/>
        <v>-2.0787715734728582</v>
      </c>
      <c r="P16" s="148">
        <v>11.000000000000011</v>
      </c>
      <c r="Q16" s="148">
        <v>11.314332247556997</v>
      </c>
      <c r="R16" s="148">
        <v>8.3146417445482932</v>
      </c>
      <c r="S16" s="230">
        <f t="shared" si="2"/>
        <v>0.31433224755698674</v>
      </c>
      <c r="T16" s="230">
        <f t="shared" si="2"/>
        <v>-2.9996905030087042</v>
      </c>
      <c r="U16" s="231">
        <v>10.927097661623121</v>
      </c>
      <c r="V16" s="231">
        <v>11.315707620528769</v>
      </c>
      <c r="W16" s="232">
        <f t="shared" si="3"/>
        <v>0.38860995890564887</v>
      </c>
      <c r="X16" s="148">
        <v>11.362393162393158</v>
      </c>
      <c r="Y16" s="148">
        <v>8.2489959839357496</v>
      </c>
      <c r="Z16" s="230">
        <f t="shared" si="4"/>
        <v>-3.1133971784574079</v>
      </c>
    </row>
    <row r="17" spans="3:26" ht="15" customHeight="1">
      <c r="C17" s="209" t="s">
        <v>86</v>
      </c>
      <c r="D17" s="148">
        <v>9.2694300518134707</v>
      </c>
      <c r="E17" s="148">
        <v>9.9530685920577628</v>
      </c>
      <c r="F17" s="148">
        <v>10.963525835866257</v>
      </c>
      <c r="G17" s="148">
        <v>11.863468634686358</v>
      </c>
      <c r="H17" s="230">
        <f t="shared" si="0"/>
        <v>0.68363854024429216</v>
      </c>
      <c r="I17" s="230">
        <f t="shared" si="0"/>
        <v>1.010457243808494</v>
      </c>
      <c r="J17" s="230">
        <f t="shared" si="0"/>
        <v>0.89994279882010098</v>
      </c>
      <c r="K17" s="148">
        <v>10.758957654723128</v>
      </c>
      <c r="L17" s="148">
        <v>12.253378378378379</v>
      </c>
      <c r="M17" s="148">
        <v>8.6538461538461515</v>
      </c>
      <c r="N17" s="230">
        <f t="shared" si="1"/>
        <v>1.4944207236552511</v>
      </c>
      <c r="O17" s="230">
        <f t="shared" si="1"/>
        <v>-3.5995322245322274</v>
      </c>
      <c r="P17" s="148">
        <v>11.056410256410249</v>
      </c>
      <c r="Q17" s="148">
        <v>13.397590361445788</v>
      </c>
      <c r="R17" s="148">
        <v>8.1631578947368428</v>
      </c>
      <c r="S17" s="230">
        <f t="shared" si="2"/>
        <v>2.341180105035539</v>
      </c>
      <c r="T17" s="230">
        <f t="shared" si="2"/>
        <v>-5.2344324667089452</v>
      </c>
      <c r="U17" s="231">
        <v>11.0753768844221</v>
      </c>
      <c r="V17" s="231">
        <v>13.397590361445788</v>
      </c>
      <c r="W17" s="232">
        <f t="shared" si="3"/>
        <v>2.3222134770236877</v>
      </c>
      <c r="X17" s="148">
        <v>13.397590361445788</v>
      </c>
      <c r="Y17" s="148">
        <v>7.9714285714285706</v>
      </c>
      <c r="Z17" s="230">
        <f t="shared" si="4"/>
        <v>-5.4261617900172174</v>
      </c>
    </row>
    <row r="18" spans="3:26" ht="15" customHeight="1">
      <c r="C18" s="205" t="s">
        <v>239</v>
      </c>
      <c r="D18" s="148">
        <v>9.1081081081081106</v>
      </c>
      <c r="E18" s="148">
        <v>8.8877005347593538</v>
      </c>
      <c r="F18" s="148">
        <v>7.8387096774193505</v>
      </c>
      <c r="G18" s="148">
        <v>10.30813953488372</v>
      </c>
      <c r="H18" s="230">
        <f t="shared" si="0"/>
        <v>-0.22040757334875671</v>
      </c>
      <c r="I18" s="230">
        <f t="shared" si="0"/>
        <v>-1.0489908573400033</v>
      </c>
      <c r="J18" s="230">
        <f t="shared" si="0"/>
        <v>2.4694298574643696</v>
      </c>
      <c r="K18" s="148">
        <v>8.0245901639344233</v>
      </c>
      <c r="L18" s="148">
        <v>8.1061946902654896</v>
      </c>
      <c r="M18" s="148">
        <v>9.8222222222222229</v>
      </c>
      <c r="N18" s="230">
        <f t="shared" si="1"/>
        <v>8.1604526331066296E-2</v>
      </c>
      <c r="O18" s="230">
        <f t="shared" si="1"/>
        <v>1.7160275319567333</v>
      </c>
      <c r="P18" s="148">
        <v>7.7619047619047601</v>
      </c>
      <c r="Q18" s="148">
        <v>8.7169811320754711</v>
      </c>
      <c r="R18" s="148">
        <v>8.1515151515151505</v>
      </c>
      <c r="S18" s="230">
        <f t="shared" si="2"/>
        <v>0.95507637017071101</v>
      </c>
      <c r="T18" s="230">
        <f t="shared" si="2"/>
        <v>-0.5654659805603206</v>
      </c>
      <c r="U18" s="231">
        <v>7.8928571428571423</v>
      </c>
      <c r="V18" s="231">
        <v>9.6956521739130412</v>
      </c>
      <c r="W18" s="232">
        <f t="shared" si="3"/>
        <v>1.8027950310558989</v>
      </c>
      <c r="X18" s="148">
        <v>8.253731343283583</v>
      </c>
      <c r="Y18" s="148">
        <v>8.1388888888888875</v>
      </c>
      <c r="Z18" s="230">
        <f t="shared" si="4"/>
        <v>-0.11484245439469554</v>
      </c>
    </row>
    <row r="19" spans="3:26" ht="15" customHeight="1">
      <c r="C19" s="209" t="s">
        <v>75</v>
      </c>
      <c r="D19" s="148">
        <v>8.4139194139194107</v>
      </c>
      <c r="E19" s="148">
        <v>8.92631578947368</v>
      </c>
      <c r="F19" s="148">
        <v>8.6678200692041596</v>
      </c>
      <c r="G19" s="148">
        <v>9.3287037037037024</v>
      </c>
      <c r="H19" s="235">
        <f t="shared" si="0"/>
        <v>0.51239637555426931</v>
      </c>
      <c r="I19" s="235">
        <f t="shared" si="0"/>
        <v>-0.25849572026952039</v>
      </c>
      <c r="J19" s="235">
        <f t="shared" si="0"/>
        <v>0.66088363449954279</v>
      </c>
      <c r="K19" s="148">
        <v>8.8939393939393963</v>
      </c>
      <c r="L19" s="148">
        <v>8.7467248908296984</v>
      </c>
      <c r="M19" s="148">
        <v>8.6055555555555472</v>
      </c>
      <c r="N19" s="235">
        <f t="shared" si="1"/>
        <v>-0.14721450310969786</v>
      </c>
      <c r="O19" s="235">
        <f t="shared" si="1"/>
        <v>-0.14116933527415121</v>
      </c>
      <c r="P19" s="148">
        <v>8.9653179190751491</v>
      </c>
      <c r="Q19" s="148">
        <v>9.3021582733813002</v>
      </c>
      <c r="R19" s="148">
        <v>8.0378787878787836</v>
      </c>
      <c r="S19" s="235">
        <f t="shared" si="2"/>
        <v>0.33684035430615111</v>
      </c>
      <c r="T19" s="235">
        <f t="shared" si="2"/>
        <v>-1.2642794855025166</v>
      </c>
      <c r="U19" s="231">
        <v>8.9531250000000053</v>
      </c>
      <c r="V19" s="231">
        <v>9.340000000000007</v>
      </c>
      <c r="W19" s="236">
        <f t="shared" si="3"/>
        <v>0.38687500000000163</v>
      </c>
      <c r="X19" s="148">
        <v>9.2196969696969742</v>
      </c>
      <c r="Y19" s="148">
        <v>8.0104166666666607</v>
      </c>
      <c r="Z19" s="235">
        <f t="shared" si="4"/>
        <v>-1.2092803030303134</v>
      </c>
    </row>
    <row r="20" spans="3:26" ht="15" customHeight="1">
      <c r="C20" s="209" t="s">
        <v>83</v>
      </c>
      <c r="D20" s="148">
        <v>8.4362416107382607</v>
      </c>
      <c r="E20" s="148">
        <v>9.1702127659574408</v>
      </c>
      <c r="F20" s="148">
        <v>10.627906976744182</v>
      </c>
      <c r="G20" s="148">
        <v>10.371757925072048</v>
      </c>
      <c r="H20" s="235">
        <f t="shared" si="0"/>
        <v>0.7339711552191801</v>
      </c>
      <c r="I20" s="235">
        <f t="shared" si="0"/>
        <v>1.457694210786741</v>
      </c>
      <c r="J20" s="235">
        <f t="shared" si="0"/>
        <v>-0.25614905167213387</v>
      </c>
      <c r="K20" s="148">
        <v>10.738505747126442</v>
      </c>
      <c r="L20" s="148">
        <v>10.771341463414629</v>
      </c>
      <c r="M20" s="148">
        <v>8.2074303405572788</v>
      </c>
      <c r="N20" s="235">
        <f t="shared" si="1"/>
        <v>3.2835716288186489E-2</v>
      </c>
      <c r="O20" s="235">
        <f t="shared" si="1"/>
        <v>-2.5639111228573501</v>
      </c>
      <c r="P20" s="148">
        <v>11.41293532338309</v>
      </c>
      <c r="Q20" s="148">
        <v>11.414141414141408</v>
      </c>
      <c r="R20" s="148">
        <v>7.9027027027027046</v>
      </c>
      <c r="S20" s="235">
        <f t="shared" si="2"/>
        <v>1.2060907583180125E-3</v>
      </c>
      <c r="T20" s="235">
        <f t="shared" si="2"/>
        <v>-3.5114387114387036</v>
      </c>
      <c r="U20" s="231">
        <v>11.214285714285719</v>
      </c>
      <c r="V20" s="231">
        <v>11.558252427184462</v>
      </c>
      <c r="W20" s="236">
        <f t="shared" si="3"/>
        <v>0.3439667128987427</v>
      </c>
      <c r="X20" s="148">
        <v>11.505154639175252</v>
      </c>
      <c r="Y20" s="148">
        <v>7.9689440993788851</v>
      </c>
      <c r="Z20" s="235">
        <f t="shared" si="4"/>
        <v>-3.5362105397963672</v>
      </c>
    </row>
    <row r="21" spans="3:26" ht="15" customHeight="1">
      <c r="C21" s="209" t="s">
        <v>88</v>
      </c>
      <c r="D21" s="148" t="s">
        <v>90</v>
      </c>
      <c r="E21" s="148">
        <v>6.8946466809421914</v>
      </c>
      <c r="F21" s="148">
        <v>6.7626491155902819</v>
      </c>
      <c r="G21" s="148">
        <v>7.0329625051503895</v>
      </c>
      <c r="H21" s="230" t="s">
        <v>90</v>
      </c>
      <c r="I21" s="230">
        <f t="shared" ref="I21:J23" si="5">F21-E21</f>
        <v>-0.13199756535190943</v>
      </c>
      <c r="J21" s="230">
        <f t="shared" si="5"/>
        <v>0.27031338956010753</v>
      </c>
      <c r="K21" s="148">
        <v>6.3452736318407963</v>
      </c>
      <c r="L21" s="148">
        <v>6.6496815286624198</v>
      </c>
      <c r="M21" s="148">
        <v>6.7915376676986563</v>
      </c>
      <c r="N21" s="230">
        <f t="shared" si="1"/>
        <v>0.3044078968216235</v>
      </c>
      <c r="O21" s="230">
        <f t="shared" si="1"/>
        <v>0.14185613903623651</v>
      </c>
      <c r="P21" s="148">
        <v>6.436770428015568</v>
      </c>
      <c r="Q21" s="148">
        <v>6.7883928571428518</v>
      </c>
      <c r="R21" s="148">
        <v>6.9671957671957685</v>
      </c>
      <c r="S21" s="230">
        <f t="shared" si="2"/>
        <v>0.35162242912728381</v>
      </c>
      <c r="T21" s="230">
        <f t="shared" si="2"/>
        <v>0.17880291005291671</v>
      </c>
      <c r="U21" s="231">
        <v>6.8071320944249063</v>
      </c>
      <c r="V21" s="231">
        <v>7.1610868510431827</v>
      </c>
      <c r="W21" s="232">
        <f t="shared" si="3"/>
        <v>0.35395475661827636</v>
      </c>
      <c r="X21" s="148">
        <v>6.4289276807980036</v>
      </c>
      <c r="Y21" s="148">
        <v>7.4015957446808498</v>
      </c>
      <c r="Z21" s="230">
        <f t="shared" si="4"/>
        <v>0.97266806388284621</v>
      </c>
    </row>
    <row r="22" spans="3:26" ht="15" customHeight="1">
      <c r="C22" s="205" t="s">
        <v>91</v>
      </c>
      <c r="D22" s="148">
        <v>6.8464566929133897</v>
      </c>
      <c r="E22" s="148">
        <v>6.6617412140575079</v>
      </c>
      <c r="F22" s="148">
        <v>6.5333076626877169</v>
      </c>
      <c r="G22" s="148">
        <v>6.8487824037706213</v>
      </c>
      <c r="H22" s="230">
        <f>E22-D22</f>
        <v>-0.1847154788558818</v>
      </c>
      <c r="I22" s="230">
        <f t="shared" si="5"/>
        <v>-0.12843355136979095</v>
      </c>
      <c r="J22" s="230">
        <f t="shared" si="5"/>
        <v>0.31547474108290441</v>
      </c>
      <c r="K22" s="148">
        <v>6.0213713268032061</v>
      </c>
      <c r="L22" s="148">
        <v>6.4642549526270514</v>
      </c>
      <c r="M22" s="148">
        <v>6.564027370478982</v>
      </c>
      <c r="N22" s="230">
        <f t="shared" si="1"/>
        <v>0.44288362582384533</v>
      </c>
      <c r="O22" s="230">
        <f t="shared" si="1"/>
        <v>9.9772417851930584E-2</v>
      </c>
      <c r="P22" s="148">
        <v>6.1448888888888868</v>
      </c>
      <c r="Q22" s="148">
        <v>6.6190476190476151</v>
      </c>
      <c r="R22" s="148">
        <v>6.7890466531440197</v>
      </c>
      <c r="S22" s="230">
        <f t="shared" si="2"/>
        <v>0.47415873015872823</v>
      </c>
      <c r="T22" s="230">
        <f t="shared" si="2"/>
        <v>0.1699990340964046</v>
      </c>
      <c r="U22" s="231">
        <v>6.5689493433395834</v>
      </c>
      <c r="V22" s="231">
        <v>6.9851714550509669</v>
      </c>
      <c r="W22" s="232">
        <f t="shared" si="3"/>
        <v>0.41622211171138357</v>
      </c>
      <c r="X22" s="148">
        <v>6.2938388625592419</v>
      </c>
      <c r="Y22" s="148">
        <v>7.0493827160493874</v>
      </c>
      <c r="Z22" s="230">
        <f t="shared" si="4"/>
        <v>0.75554385349014552</v>
      </c>
    </row>
    <row r="23" spans="3:26" ht="15" customHeight="1">
      <c r="C23" s="209" t="s">
        <v>93</v>
      </c>
      <c r="D23" s="148" t="s">
        <v>90</v>
      </c>
      <c r="E23" s="148">
        <v>3.4437869822485192</v>
      </c>
      <c r="F23" s="148">
        <v>3.174698795180722</v>
      </c>
      <c r="G23" s="148">
        <v>3.0924369747899161</v>
      </c>
      <c r="H23" s="230" t="s">
        <v>90</v>
      </c>
      <c r="I23" s="230">
        <f t="shared" si="5"/>
        <v>-0.26908818706779725</v>
      </c>
      <c r="J23" s="230">
        <f t="shared" si="5"/>
        <v>-8.2261820390805873E-2</v>
      </c>
      <c r="K23" s="148">
        <v>3.2627118644067794</v>
      </c>
      <c r="L23" s="148">
        <v>3.17741935483871</v>
      </c>
      <c r="M23" s="148">
        <v>2.481481481481481</v>
      </c>
      <c r="N23" s="230">
        <f t="shared" si="1"/>
        <v>-8.5292509568069441E-2</v>
      </c>
      <c r="O23" s="230">
        <f t="shared" si="1"/>
        <v>-0.69593787335722901</v>
      </c>
      <c r="P23" s="148">
        <v>3.0515463917525758</v>
      </c>
      <c r="Q23" s="148">
        <v>3.2321428571428572</v>
      </c>
      <c r="R23" s="148">
        <v>2.682926829268292</v>
      </c>
      <c r="S23" s="230">
        <f t="shared" si="2"/>
        <v>0.1805964653902814</v>
      </c>
      <c r="T23" s="230">
        <f t="shared" si="2"/>
        <v>-0.54921602787456525</v>
      </c>
      <c r="U23" s="231">
        <v>3.2056737588652466</v>
      </c>
      <c r="V23" s="231">
        <v>3.2474226804123716</v>
      </c>
      <c r="W23" s="232">
        <f t="shared" si="3"/>
        <v>4.1748921547124951E-2</v>
      </c>
      <c r="X23" s="148">
        <v>3.7142857142857144</v>
      </c>
      <c r="Y23" s="148">
        <v>2.4827586206896548</v>
      </c>
      <c r="Z23" s="230">
        <f t="shared" si="4"/>
        <v>-1.2315270935960596</v>
      </c>
    </row>
    <row r="24" spans="3:26" ht="15" customHeight="1">
      <c r="C24" s="384" t="s">
        <v>212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</row>
    <row r="25" spans="3:26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3:26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3:26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3:26">
      <c r="C28" s="14"/>
      <c r="D28" s="14"/>
      <c r="E28" s="14"/>
      <c r="F28" s="14"/>
      <c r="G28" s="14"/>
      <c r="H28" s="14"/>
      <c r="I28" s="381" t="s">
        <v>94</v>
      </c>
      <c r="J28" s="220"/>
      <c r="K28" s="14"/>
      <c r="L28" s="14"/>
      <c r="M28" s="14"/>
      <c r="N28" s="14"/>
      <c r="O28" s="14"/>
      <c r="P28" s="14"/>
    </row>
    <row r="29" spans="3:26">
      <c r="C29" s="14"/>
      <c r="D29" s="14"/>
      <c r="E29" s="14"/>
      <c r="F29" s="14"/>
      <c r="G29" s="14"/>
      <c r="H29" s="14"/>
      <c r="I29" s="381"/>
      <c r="J29" s="220"/>
      <c r="K29" s="14"/>
      <c r="L29" s="14"/>
      <c r="M29" s="14"/>
      <c r="N29" s="14"/>
      <c r="O29" s="14"/>
      <c r="P29" s="14"/>
    </row>
    <row r="30" spans="3:26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3:26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3:26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3:16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3:16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</sheetData>
  <mergeCells count="3">
    <mergeCell ref="C3:Z3"/>
    <mergeCell ref="C24:Z24"/>
    <mergeCell ref="I28:I29"/>
  </mergeCells>
  <hyperlinks>
    <hyperlink ref="I28:I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4"/>
      <c r="K35" s="14"/>
      <c r="L35" s="14"/>
      <c r="M35" s="14"/>
    </row>
    <row r="36" spans="10:13">
      <c r="J36" s="14"/>
      <c r="K36" s="14"/>
      <c r="L36" s="14"/>
      <c r="M36" s="14"/>
    </row>
    <row r="37" spans="10:13">
      <c r="J37" s="14"/>
      <c r="K37" s="14"/>
      <c r="L37" s="14"/>
      <c r="M37" s="14"/>
    </row>
    <row r="38" spans="10:13">
      <c r="J38" s="14"/>
      <c r="K38" s="14"/>
      <c r="L38" s="381" t="s">
        <v>67</v>
      </c>
      <c r="M38" s="14"/>
    </row>
    <row r="39" spans="10:13">
      <c r="J39" s="14"/>
      <c r="K39" s="14"/>
      <c r="L39" s="381"/>
      <c r="M39" s="14"/>
    </row>
    <row r="40" spans="10:13">
      <c r="J40" s="14"/>
      <c r="K40" s="14"/>
      <c r="L40" s="14"/>
      <c r="M40" s="14"/>
    </row>
    <row r="41" spans="10:13">
      <c r="J41" s="14"/>
      <c r="K41" s="14"/>
      <c r="L41" s="14"/>
      <c r="M41" s="14"/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C5:Z16"/>
  <sheetViews>
    <sheetView showGridLines="0" zoomScaleNormal="100" workbookViewId="0"/>
  </sheetViews>
  <sheetFormatPr baseColWidth="10" defaultRowHeight="12.75"/>
  <cols>
    <col min="3" max="3" width="18.7109375" customWidth="1"/>
    <col min="4" max="10" width="9.7109375" customWidth="1"/>
    <col min="11" max="15" width="11.42578125" hidden="1" customWidth="1"/>
    <col min="16" max="20" width="9.7109375" customWidth="1"/>
    <col min="21" max="23" width="11.42578125" hidden="1" customWidth="1"/>
    <col min="24" max="25" width="13.85546875" hidden="1" customWidth="1"/>
    <col min="26" max="26" width="11.42578125" hidden="1" customWidth="1"/>
  </cols>
  <sheetData>
    <row r="5" spans="3:26" ht="36" customHeight="1">
      <c r="C5" s="397" t="s">
        <v>275</v>
      </c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</row>
    <row r="6" spans="3:26" ht="30.75" customHeight="1">
      <c r="C6" s="237"/>
      <c r="D6" s="7">
        <v>2007</v>
      </c>
      <c r="E6" s="7">
        <v>2008</v>
      </c>
      <c r="F6" s="7">
        <v>2009</v>
      </c>
      <c r="G6" s="7">
        <v>2010</v>
      </c>
      <c r="H6" s="8" t="s">
        <v>487</v>
      </c>
      <c r="I6" s="8" t="s">
        <v>488</v>
      </c>
      <c r="J6" s="8" t="s">
        <v>328</v>
      </c>
      <c r="K6" s="7" t="s">
        <v>149</v>
      </c>
      <c r="L6" s="7" t="s">
        <v>150</v>
      </c>
      <c r="M6" s="7" t="s">
        <v>111</v>
      </c>
      <c r="N6" s="8" t="s">
        <v>96</v>
      </c>
      <c r="O6" s="8" t="s">
        <v>132</v>
      </c>
      <c r="P6" s="7" t="s">
        <v>163</v>
      </c>
      <c r="Q6" s="7" t="s">
        <v>154</v>
      </c>
      <c r="R6" s="7" t="s">
        <v>112</v>
      </c>
      <c r="S6" s="8" t="s">
        <v>276</v>
      </c>
      <c r="T6" s="8" t="s">
        <v>172</v>
      </c>
      <c r="U6" s="7" t="s">
        <v>235</v>
      </c>
      <c r="V6" s="7" t="s">
        <v>236</v>
      </c>
      <c r="W6" s="8" t="s">
        <v>277</v>
      </c>
      <c r="X6" s="7" t="s">
        <v>51</v>
      </c>
      <c r="Y6" s="7" t="s">
        <v>52</v>
      </c>
      <c r="Z6" s="8" t="s">
        <v>110</v>
      </c>
    </row>
    <row r="7" spans="3:26" ht="15" customHeight="1">
      <c r="C7" s="41" t="s">
        <v>278</v>
      </c>
      <c r="D7" s="222">
        <f>SUM(D8,D10,D12)</f>
        <v>37.172727272727307</v>
      </c>
      <c r="E7" s="222">
        <f>SUM(E8,E10,E12)</f>
        <v>37.1</v>
      </c>
      <c r="F7" s="222">
        <f>SUM(F8,F10,F12)</f>
        <v>38.136363636363633</v>
      </c>
      <c r="G7" s="222">
        <f>SUM(G8,G10,G12)</f>
        <v>38.909090909090907</v>
      </c>
      <c r="H7" s="65">
        <f>E7/D7-1</f>
        <v>-1.9564685742243793E-3</v>
      </c>
      <c r="I7" s="65">
        <f t="shared" ref="I7:J8" si="0">F7/E7-1</f>
        <v>2.7934329821122095E-2</v>
      </c>
      <c r="J7" s="65">
        <f t="shared" si="0"/>
        <v>2.0262216924910703E-2</v>
      </c>
      <c r="K7" s="222">
        <f>SUM(K8,K10,K12)</f>
        <v>35.21674140508221</v>
      </c>
      <c r="L7" s="222">
        <f>SUM(L8,L10,L12)</f>
        <v>36.101516744255896</v>
      </c>
      <c r="M7" s="222">
        <f t="shared" ref="M7" si="1">SUM(M8,M10,M12)</f>
        <v>35.803806281912422</v>
      </c>
      <c r="N7" s="65">
        <f>L7/K7-1</f>
        <v>2.5123714002852182E-2</v>
      </c>
      <c r="O7" s="65">
        <f>M7/L7-1</f>
        <v>-8.2464807352129466E-3</v>
      </c>
      <c r="P7" s="222">
        <f>SUM(P8,P10,P12)</f>
        <v>37.258902077151333</v>
      </c>
      <c r="Q7" s="222">
        <f>SUM(Q8,Q10,Q12)</f>
        <v>36.843075788309051</v>
      </c>
      <c r="R7" s="222">
        <f>SUM(R8,R10,R12)</f>
        <v>35.768072289156621</v>
      </c>
      <c r="S7" s="65">
        <f>Q7/P7-1</f>
        <v>-1.1160454701033329E-2</v>
      </c>
      <c r="T7" s="65">
        <f>R7/Q7-1</f>
        <v>-2.9177897777295403E-2</v>
      </c>
      <c r="U7" s="222">
        <f>SUM(U8,U10,U12)</f>
        <v>39.021115586476263</v>
      </c>
      <c r="V7" s="222">
        <f>SUM(V8,V10,V12)</f>
        <v>39.550698239222832</v>
      </c>
      <c r="W7" s="65">
        <f>V7/U7-1</f>
        <v>1.3571694319526539E-2</v>
      </c>
      <c r="X7" s="222">
        <f t="shared" ref="X7:Y7" si="2">SUM(X8,X10,X12)</f>
        <v>35.363321799307961</v>
      </c>
      <c r="Y7" s="222">
        <f t="shared" si="2"/>
        <v>33.557548579970103</v>
      </c>
      <c r="Z7" s="65">
        <f>Y7/X7-1</f>
        <v>-5.1063450135874877E-2</v>
      </c>
    </row>
    <row r="8" spans="3:26" ht="15" customHeight="1">
      <c r="C8" s="238" t="s">
        <v>279</v>
      </c>
      <c r="D8" s="239">
        <v>34.363636363636402</v>
      </c>
      <c r="E8" s="239">
        <v>34.200000000000003</v>
      </c>
      <c r="F8" s="239">
        <v>35.281818181818181</v>
      </c>
      <c r="G8" s="239">
        <v>36.209090909090911</v>
      </c>
      <c r="H8" s="240">
        <f>E8/D8-1</f>
        <v>-4.7619047619058552E-3</v>
      </c>
      <c r="I8" s="240">
        <f t="shared" si="0"/>
        <v>3.1632110579478789E-2</v>
      </c>
      <c r="J8" s="240">
        <f t="shared" si="0"/>
        <v>2.6281886111826802E-2</v>
      </c>
      <c r="K8" s="239">
        <v>32.286995515695068</v>
      </c>
      <c r="L8" s="239">
        <v>33.398408169394806</v>
      </c>
      <c r="M8" s="239">
        <v>33.034194646449016</v>
      </c>
      <c r="N8" s="240">
        <f>L8/K8-1</f>
        <v>3.4422919690977993E-2</v>
      </c>
      <c r="O8" s="240">
        <f>M8/L8-1</f>
        <v>-1.0905116228848932E-2</v>
      </c>
      <c r="P8" s="239">
        <v>34.347181008902076</v>
      </c>
      <c r="Q8" s="239">
        <v>34.279918864097361</v>
      </c>
      <c r="R8" s="239">
        <v>32.868975903614455</v>
      </c>
      <c r="S8" s="240">
        <f>Q8/P8-1</f>
        <v>-1.9583017537095904E-3</v>
      </c>
      <c r="T8" s="240">
        <f>R8/Q8-1</f>
        <v>-4.1159460326513186E-2</v>
      </c>
      <c r="U8" s="239">
        <v>36.091785670694499</v>
      </c>
      <c r="V8" s="239">
        <v>36.794171220400727</v>
      </c>
      <c r="W8" s="240">
        <f>V8/U8-1</f>
        <v>1.9461091676507003E-2</v>
      </c>
      <c r="X8" s="239">
        <v>32.906574394463668</v>
      </c>
      <c r="Y8" s="239">
        <v>30.642750373692078</v>
      </c>
      <c r="Z8" s="240">
        <f>Y8/X8-1</f>
        <v>-6.8795493375708672E-2</v>
      </c>
    </row>
    <row r="9" spans="3:26" ht="15" customHeight="1">
      <c r="C9" s="241" t="s">
        <v>280</v>
      </c>
      <c r="D9" s="98">
        <v>5.5276712328767204</v>
      </c>
      <c r="E9" s="98">
        <v>5.556684051605826</v>
      </c>
      <c r="F9" s="98">
        <v>5.8538106861947261</v>
      </c>
      <c r="G9" s="98">
        <v>5.8549374500931606</v>
      </c>
      <c r="H9" s="242">
        <f>E9-D9</f>
        <v>2.9012818729105661E-2</v>
      </c>
      <c r="I9" s="242">
        <f>F9-E9</f>
        <v>0.2971266345889001</v>
      </c>
      <c r="J9" s="242">
        <f t="shared" ref="J9" si="3">G9-F9</f>
        <v>1.1267638984344686E-3</v>
      </c>
      <c r="K9" s="98">
        <v>6.1106796116504913</v>
      </c>
      <c r="L9" s="98">
        <v>6.0763358778625909</v>
      </c>
      <c r="M9" s="98">
        <v>6.0722772277227621</v>
      </c>
      <c r="N9" s="242">
        <f>L9-K9</f>
        <v>-3.4343733787900455E-2</v>
      </c>
      <c r="O9" s="242">
        <f>M9-L9</f>
        <v>-4.0586501398287567E-3</v>
      </c>
      <c r="P9" s="98">
        <v>5.9737742303306689</v>
      </c>
      <c r="Q9" s="98">
        <v>5.8795871559632964</v>
      </c>
      <c r="R9" s="98">
        <v>5.9030120481927773</v>
      </c>
      <c r="S9" s="242">
        <f>Q9-P9</f>
        <v>-9.4187074367372503E-2</v>
      </c>
      <c r="T9" s="242">
        <f>R9-Q9</f>
        <v>2.3424892229480854E-2</v>
      </c>
      <c r="U9" s="98">
        <v>5.79950142450142</v>
      </c>
      <c r="V9" s="98">
        <v>5.7904861839804171</v>
      </c>
      <c r="W9" s="242">
        <f>V9-U9</f>
        <v>-9.0152405210028874E-3</v>
      </c>
      <c r="X9" s="98">
        <v>6.2373453318335184</v>
      </c>
      <c r="Y9" s="98">
        <v>6.216216216216214</v>
      </c>
      <c r="Z9" s="242">
        <f>Y9-X9</f>
        <v>-2.112911561730435E-2</v>
      </c>
    </row>
    <row r="10" spans="3:26" ht="15" customHeight="1">
      <c r="C10" s="238" t="s">
        <v>281</v>
      </c>
      <c r="D10" s="239">
        <v>1.6454545454545499</v>
      </c>
      <c r="E10" s="239">
        <v>1.7636363636363637</v>
      </c>
      <c r="F10" s="239">
        <v>1.7454545454545454</v>
      </c>
      <c r="G10" s="239">
        <v>1.6181818181818182</v>
      </c>
      <c r="H10" s="240">
        <f t="shared" ref="H10:J15" si="4">E10/D10-1</f>
        <v>7.1823204419886544E-2</v>
      </c>
      <c r="I10" s="240">
        <f t="shared" si="4"/>
        <v>-1.0309278350515538E-2</v>
      </c>
      <c r="J10" s="240">
        <f t="shared" si="4"/>
        <v>-7.291666666666663E-2</v>
      </c>
      <c r="K10" s="239">
        <v>1.7339312406576981</v>
      </c>
      <c r="L10" s="239">
        <v>1.5918306051959754</v>
      </c>
      <c r="M10" s="239">
        <v>1.5936871421940275</v>
      </c>
      <c r="N10" s="240">
        <f>L10/K10-1</f>
        <v>-8.1952866486114218E-2</v>
      </c>
      <c r="O10" s="240">
        <f>M10/L10-1</f>
        <v>1.1662905537763724E-3</v>
      </c>
      <c r="P10" s="239">
        <v>1.7247774480712166</v>
      </c>
      <c r="Q10" s="239">
        <v>1.5489581412502305</v>
      </c>
      <c r="R10" s="239">
        <v>1.6378012048192772</v>
      </c>
      <c r="S10" s="240">
        <f>Q10/P10-1</f>
        <v>-0.10193738735255453</v>
      </c>
      <c r="T10" s="240">
        <f>R10/Q10-1</f>
        <v>5.7356658777969027E-2</v>
      </c>
      <c r="U10" s="239">
        <v>1.8552422799951178</v>
      </c>
      <c r="V10" s="239">
        <v>1.6636308439587129</v>
      </c>
      <c r="W10" s="240">
        <f>V10/U10-1</f>
        <v>-0.10328108522672796</v>
      </c>
      <c r="X10" s="239">
        <v>1.6262975778546713</v>
      </c>
      <c r="Y10" s="239">
        <v>1.7189835575485799</v>
      </c>
      <c r="Z10" s="240">
        <f>Y10/X10-1</f>
        <v>5.6992017301148001E-2</v>
      </c>
    </row>
    <row r="11" spans="3:26" ht="15" customHeight="1">
      <c r="C11" s="241" t="s">
        <v>282</v>
      </c>
      <c r="D11" s="98">
        <v>6.4909090909090903</v>
      </c>
      <c r="E11" s="98">
        <v>6.7865168539325804</v>
      </c>
      <c r="F11" s="98">
        <v>6.9939759036144569</v>
      </c>
      <c r="G11" s="98">
        <v>8.317880794701983</v>
      </c>
      <c r="H11" s="242">
        <f>E11-D11</f>
        <v>0.29560776302349012</v>
      </c>
      <c r="I11" s="242">
        <f t="shared" ref="I11:J11" si="5">F11-E11</f>
        <v>0.20745904968187645</v>
      </c>
      <c r="J11" s="242">
        <f t="shared" si="5"/>
        <v>1.3239048910875262</v>
      </c>
      <c r="K11" s="98">
        <v>7.2330097087378675</v>
      </c>
      <c r="L11" s="98">
        <v>8.8314606741573005</v>
      </c>
      <c r="M11" s="98">
        <v>7.5747126436781613</v>
      </c>
      <c r="N11" s="242">
        <f>L11-K11</f>
        <v>1.598450965419433</v>
      </c>
      <c r="O11" s="242">
        <f>M11-L11</f>
        <v>-1.2567480304791392</v>
      </c>
      <c r="P11" s="98">
        <v>6.9358974358974361</v>
      </c>
      <c r="Q11" s="98">
        <v>9.1176470588235254</v>
      </c>
      <c r="R11" s="98">
        <v>6.9589041095890405</v>
      </c>
      <c r="S11" s="242">
        <f>Q11-P11</f>
        <v>2.1817496229260893</v>
      </c>
      <c r="T11" s="242">
        <f>R11-Q11</f>
        <v>-2.158742949234485</v>
      </c>
      <c r="U11" s="98">
        <v>7.0305343511450396</v>
      </c>
      <c r="V11" s="98">
        <v>8.1739130434782563</v>
      </c>
      <c r="W11" s="242">
        <f>V11-U11</f>
        <v>1.1433786923332168</v>
      </c>
      <c r="X11" s="98">
        <v>8.6829268292682933</v>
      </c>
      <c r="Y11" s="98">
        <v>7.2162162162162158</v>
      </c>
      <c r="Z11" s="242">
        <f>Y11-X11</f>
        <v>-1.4667106130520775</v>
      </c>
    </row>
    <row r="12" spans="3:26" ht="15" customHeight="1">
      <c r="C12" s="238" t="s">
        <v>283</v>
      </c>
      <c r="D12" s="239">
        <v>1.16363636363636</v>
      </c>
      <c r="E12" s="239">
        <v>1.1363636363636365</v>
      </c>
      <c r="F12" s="239">
        <v>1.1090909090909091</v>
      </c>
      <c r="G12" s="239">
        <v>1.0818181818181818</v>
      </c>
      <c r="H12" s="240">
        <f t="shared" si="4"/>
        <v>-2.3437499999996891E-2</v>
      </c>
      <c r="I12" s="240">
        <f t="shared" si="4"/>
        <v>-2.4000000000000021E-2</v>
      </c>
      <c r="J12" s="240">
        <f t="shared" si="4"/>
        <v>-2.4590163934426257E-2</v>
      </c>
      <c r="K12" s="239">
        <v>1.195814648729447</v>
      </c>
      <c r="L12" s="239">
        <v>1.1112779696651149</v>
      </c>
      <c r="M12" s="239">
        <v>1.1759244932693795</v>
      </c>
      <c r="N12" s="240">
        <f>L12/K12-1</f>
        <v>-7.0693797867547703E-2</v>
      </c>
      <c r="O12" s="240">
        <f>M12/L12-1</f>
        <v>5.8173135227134853E-2</v>
      </c>
      <c r="P12" s="239">
        <v>1.1869436201780414</v>
      </c>
      <c r="Q12" s="239">
        <v>1.0141987829614605</v>
      </c>
      <c r="R12" s="239">
        <v>1.2612951807228916</v>
      </c>
      <c r="S12" s="240">
        <f>Q12/P12-1</f>
        <v>-0.14553752535496944</v>
      </c>
      <c r="T12" s="240">
        <f>R12/Q12-1</f>
        <v>0.24363704819277099</v>
      </c>
      <c r="U12" s="239">
        <v>1.0740876357866471</v>
      </c>
      <c r="V12" s="239">
        <v>1.0928961748633881</v>
      </c>
      <c r="W12" s="240">
        <f>V12/U12-1</f>
        <v>1.7511177347242946E-2</v>
      </c>
      <c r="X12" s="239">
        <v>0.83044982698961933</v>
      </c>
      <c r="Y12" s="239">
        <v>1.195814648729447</v>
      </c>
      <c r="Z12" s="240">
        <f>Y12/X12-1</f>
        <v>0.4399601395117092</v>
      </c>
    </row>
    <row r="13" spans="3:26" ht="15" customHeight="1">
      <c r="C13" s="241" t="s">
        <v>284</v>
      </c>
      <c r="D13" s="98">
        <v>18.117647058823501</v>
      </c>
      <c r="E13" s="98">
        <v>12.990384615384615</v>
      </c>
      <c r="F13" s="98">
        <v>13.919999999999996</v>
      </c>
      <c r="G13" s="98">
        <v>19.163265306122451</v>
      </c>
      <c r="H13" s="242">
        <f>E13-D13</f>
        <v>-5.1272624434388856</v>
      </c>
      <c r="I13" s="242">
        <f t="shared" ref="I13:J13" si="6">F13-E13</f>
        <v>0.9296153846153814</v>
      </c>
      <c r="J13" s="242">
        <f t="shared" si="6"/>
        <v>5.2432653061224546</v>
      </c>
      <c r="K13" s="98">
        <v>12.757575757575758</v>
      </c>
      <c r="L13" s="98">
        <v>22.218749999999996</v>
      </c>
      <c r="M13" s="98">
        <v>20.50847457627118</v>
      </c>
      <c r="N13" s="242">
        <f>L13-K13</f>
        <v>9.4611742424242387</v>
      </c>
      <c r="O13" s="242">
        <f>M13-L13</f>
        <v>-1.7102754237288167</v>
      </c>
      <c r="P13" s="98">
        <v>13.884615384615387</v>
      </c>
      <c r="Q13" s="98">
        <v>26.847826086956527</v>
      </c>
      <c r="R13" s="98">
        <v>19.890909090909091</v>
      </c>
      <c r="S13" s="242">
        <f>Q13-P13</f>
        <v>12.96321070234114</v>
      </c>
      <c r="T13" s="242">
        <f>R13-Q13</f>
        <v>-6.9569169960474362</v>
      </c>
      <c r="U13" s="98">
        <v>11.88732394366197</v>
      </c>
      <c r="V13" s="98">
        <v>21.197368421052641</v>
      </c>
      <c r="W13" s="242">
        <f>V13-U13</f>
        <v>9.3100444773906705</v>
      </c>
      <c r="X13" s="98">
        <v>19.210526315789476</v>
      </c>
      <c r="Y13" s="98">
        <v>23.307692307692307</v>
      </c>
      <c r="Z13" s="242">
        <f>Y13-X13</f>
        <v>4.0971659919028305</v>
      </c>
    </row>
    <row r="14" spans="3:26" ht="15" customHeight="1">
      <c r="C14" s="200" t="s">
        <v>285</v>
      </c>
      <c r="D14" s="38">
        <v>54.218181818181797</v>
      </c>
      <c r="E14" s="38">
        <v>54.4</v>
      </c>
      <c r="F14" s="38">
        <v>56.245454545454542</v>
      </c>
      <c r="G14" s="38">
        <v>54.981818181818184</v>
      </c>
      <c r="H14" s="89">
        <f t="shared" si="4"/>
        <v>3.3534540576798388E-3</v>
      </c>
      <c r="I14" s="89">
        <f t="shared" si="4"/>
        <v>3.3923796791443861E-2</v>
      </c>
      <c r="J14" s="89">
        <f t="shared" si="4"/>
        <v>-2.2466461936317961E-2</v>
      </c>
      <c r="K14" s="38">
        <v>57.15994020926756</v>
      </c>
      <c r="L14" s="38">
        <v>58.68749061420634</v>
      </c>
      <c r="M14" s="38">
        <v>56.08850379080922</v>
      </c>
      <c r="N14" s="89">
        <f>L14/K14-1</f>
        <v>2.6724142806068052E-2</v>
      </c>
      <c r="O14" s="89">
        <f>M14/L14-1</f>
        <v>-4.4285192571651533E-2</v>
      </c>
      <c r="P14" s="38">
        <v>56.454005934718104</v>
      </c>
      <c r="Q14" s="38">
        <v>57.624930850082983</v>
      </c>
      <c r="R14" s="38">
        <v>55.38403614457831</v>
      </c>
      <c r="S14" s="89">
        <f>Q14/P14-1</f>
        <v>2.0741219262967903E-2</v>
      </c>
      <c r="T14" s="89">
        <f>R14/Q14-1</f>
        <v>-3.8887590361445845E-2</v>
      </c>
      <c r="U14" s="38">
        <v>55.071402416697183</v>
      </c>
      <c r="V14" s="38">
        <v>54.851244687310263</v>
      </c>
      <c r="W14" s="89">
        <f>V14/U14-1</f>
        <v>-3.9976779185882938E-3</v>
      </c>
      <c r="X14" s="38">
        <v>58.927335640138409</v>
      </c>
      <c r="Y14" s="38">
        <v>58.931240657698055</v>
      </c>
      <c r="Z14" s="89">
        <f>Y14/X14-1</f>
        <v>6.6268354359300119E-5</v>
      </c>
    </row>
    <row r="15" spans="3:26" ht="15" customHeight="1">
      <c r="C15" s="243" t="s">
        <v>141</v>
      </c>
      <c r="D15" s="98">
        <v>8.6090909090909093</v>
      </c>
      <c r="E15" s="98">
        <v>8.5</v>
      </c>
      <c r="F15" s="98">
        <v>5.6181818181818182</v>
      </c>
      <c r="G15" s="98">
        <v>6.1090909090909093</v>
      </c>
      <c r="H15" s="244">
        <f t="shared" si="4"/>
        <v>-1.2671594508975703E-2</v>
      </c>
      <c r="I15" s="244">
        <f t="shared" si="4"/>
        <v>-0.33903743315508017</v>
      </c>
      <c r="J15" s="244">
        <f t="shared" si="4"/>
        <v>8.737864077669899E-2</v>
      </c>
      <c r="K15" s="98">
        <v>7.623318385650224</v>
      </c>
      <c r="L15" s="98">
        <v>5.2109926415377688</v>
      </c>
      <c r="M15" s="98">
        <v>8.1076899272783542</v>
      </c>
      <c r="N15" s="244">
        <f>L15/K15-1</f>
        <v>-0.31644037702181027</v>
      </c>
      <c r="O15" s="244">
        <f>M15/L15-1</f>
        <v>0.55588205261517465</v>
      </c>
      <c r="P15" s="98">
        <v>6.2870919881305634</v>
      </c>
      <c r="Q15" s="98">
        <v>5.5319933616079657</v>
      </c>
      <c r="R15" s="98">
        <v>8.8478915662650603</v>
      </c>
      <c r="S15" s="244">
        <f>Q15/P15-1</f>
        <v>-0.1201030027790515</v>
      </c>
      <c r="T15" s="244">
        <f>R15/Q15-1</f>
        <v>0.59940386546184743</v>
      </c>
      <c r="U15" s="98">
        <v>5.9074819968265588</v>
      </c>
      <c r="V15" s="98">
        <v>5.5980570734669097</v>
      </c>
      <c r="W15" s="244">
        <f>V15/U15-1</f>
        <v>-5.2378479278628154E-2</v>
      </c>
      <c r="X15" s="98">
        <v>5.7093425605536332</v>
      </c>
      <c r="Y15" s="98">
        <v>7.5112107623318387</v>
      </c>
      <c r="Z15" s="244">
        <f>Y15/X15-1</f>
        <v>0.31559994564478866</v>
      </c>
    </row>
    <row r="16" spans="3:26" ht="15" customHeight="1">
      <c r="C16" s="423" t="s">
        <v>286</v>
      </c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</row>
  </sheetData>
  <mergeCells count="2">
    <mergeCell ref="C5:Z5"/>
    <mergeCell ref="C16:Z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C67"/>
  <sheetViews>
    <sheetView showGridLines="0" zoomScaleNormal="100" workbookViewId="0">
      <selection activeCell="C105" sqref="C105"/>
    </sheetView>
  </sheetViews>
  <sheetFormatPr baseColWidth="10" defaultRowHeight="12.75"/>
  <cols>
    <col min="1" max="1" width="5.28515625" style="245" customWidth="1"/>
    <col min="2" max="2" width="16.42578125" style="245" customWidth="1"/>
    <col min="3" max="3" width="42.28515625" style="245" customWidth="1"/>
    <col min="4" max="4" width="9.7109375" style="245" hidden="1" customWidth="1"/>
    <col min="5" max="5" width="15.7109375" style="245" hidden="1" customWidth="1"/>
    <col min="6" max="6" width="9.7109375" style="245" hidden="1" customWidth="1"/>
    <col min="7" max="7" width="13.85546875" style="245" hidden="1" customWidth="1"/>
    <col min="8" max="8" width="9.7109375" style="245" hidden="1" customWidth="1"/>
    <col min="9" max="9" width="13.140625" style="245" hidden="1" customWidth="1"/>
    <col min="10" max="10" width="9.7109375" style="245" hidden="1" customWidth="1"/>
    <col min="11" max="11" width="13.7109375" style="245" bestFit="1" customWidth="1"/>
    <col min="12" max="13" width="9.140625" style="245" customWidth="1"/>
    <col min="14" max="14" width="14.7109375" style="245" customWidth="1"/>
    <col min="15" max="15" width="16.85546875" style="245" customWidth="1"/>
    <col min="16" max="16" width="12" style="245" customWidth="1"/>
    <col min="17" max="19" width="11.42578125" style="245" customWidth="1"/>
    <col min="20" max="20" width="12.85546875" style="245" bestFit="1" customWidth="1"/>
    <col min="21" max="23" width="11.42578125" hidden="1" customWidth="1"/>
    <col min="24" max="24" width="13.85546875" hidden="1" customWidth="1"/>
    <col min="25" max="25" width="14.85546875" style="245" hidden="1" customWidth="1"/>
    <col min="26" max="26" width="0" style="245" hidden="1" customWidth="1"/>
    <col min="27" max="27" width="23.5703125" style="245" customWidth="1"/>
    <col min="28" max="28" width="22.5703125" style="245" customWidth="1"/>
    <col min="29" max="29" width="12.140625" style="245" bestFit="1" customWidth="1"/>
    <col min="30" max="266" width="11.42578125" style="245"/>
    <col min="267" max="267" width="5.28515625" style="245" customWidth="1"/>
    <col min="268" max="268" width="57" style="245" bestFit="1" customWidth="1"/>
    <col min="269" max="271" width="10.7109375" style="245" customWidth="1"/>
    <col min="272" max="522" width="11.42578125" style="245"/>
    <col min="523" max="523" width="5.28515625" style="245" customWidth="1"/>
    <col min="524" max="524" width="57" style="245" bestFit="1" customWidth="1"/>
    <col min="525" max="527" width="10.7109375" style="245" customWidth="1"/>
    <col min="528" max="778" width="11.42578125" style="245"/>
    <col min="779" max="779" width="5.28515625" style="245" customWidth="1"/>
    <col min="780" max="780" width="57" style="245" bestFit="1" customWidth="1"/>
    <col min="781" max="783" width="10.7109375" style="245" customWidth="1"/>
    <col min="784" max="1034" width="11.42578125" style="245"/>
    <col min="1035" max="1035" width="5.28515625" style="245" customWidth="1"/>
    <col min="1036" max="1036" width="57" style="245" bestFit="1" customWidth="1"/>
    <col min="1037" max="1039" width="10.7109375" style="245" customWidth="1"/>
    <col min="1040" max="1290" width="11.42578125" style="245"/>
    <col min="1291" max="1291" width="5.28515625" style="245" customWidth="1"/>
    <col min="1292" max="1292" width="57" style="245" bestFit="1" customWidth="1"/>
    <col min="1293" max="1295" width="10.7109375" style="245" customWidth="1"/>
    <col min="1296" max="1546" width="11.42578125" style="245"/>
    <col min="1547" max="1547" width="5.28515625" style="245" customWidth="1"/>
    <col min="1548" max="1548" width="57" style="245" bestFit="1" customWidth="1"/>
    <col min="1549" max="1551" width="10.7109375" style="245" customWidth="1"/>
    <col min="1552" max="1802" width="11.42578125" style="245"/>
    <col min="1803" max="1803" width="5.28515625" style="245" customWidth="1"/>
    <col min="1804" max="1804" width="57" style="245" bestFit="1" customWidth="1"/>
    <col min="1805" max="1807" width="10.7109375" style="245" customWidth="1"/>
    <col min="1808" max="2058" width="11.42578125" style="245"/>
    <col min="2059" max="2059" width="5.28515625" style="245" customWidth="1"/>
    <col min="2060" max="2060" width="57" style="245" bestFit="1" customWidth="1"/>
    <col min="2061" max="2063" width="10.7109375" style="245" customWidth="1"/>
    <col min="2064" max="2314" width="11.42578125" style="245"/>
    <col min="2315" max="2315" width="5.28515625" style="245" customWidth="1"/>
    <col min="2316" max="2316" width="57" style="245" bestFit="1" customWidth="1"/>
    <col min="2317" max="2319" width="10.7109375" style="245" customWidth="1"/>
    <col min="2320" max="2570" width="11.42578125" style="245"/>
    <col min="2571" max="2571" width="5.28515625" style="245" customWidth="1"/>
    <col min="2572" max="2572" width="57" style="245" bestFit="1" customWidth="1"/>
    <col min="2573" max="2575" width="10.7109375" style="245" customWidth="1"/>
    <col min="2576" max="2826" width="11.42578125" style="245"/>
    <col min="2827" max="2827" width="5.28515625" style="245" customWidth="1"/>
    <col min="2828" max="2828" width="57" style="245" bestFit="1" customWidth="1"/>
    <col min="2829" max="2831" width="10.7109375" style="245" customWidth="1"/>
    <col min="2832" max="3082" width="11.42578125" style="245"/>
    <col min="3083" max="3083" width="5.28515625" style="245" customWidth="1"/>
    <col min="3084" max="3084" width="57" style="245" bestFit="1" customWidth="1"/>
    <col min="3085" max="3087" width="10.7109375" style="245" customWidth="1"/>
    <col min="3088" max="3338" width="11.42578125" style="245"/>
    <col min="3339" max="3339" width="5.28515625" style="245" customWidth="1"/>
    <col min="3340" max="3340" width="57" style="245" bestFit="1" customWidth="1"/>
    <col min="3341" max="3343" width="10.7109375" style="245" customWidth="1"/>
    <col min="3344" max="3594" width="11.42578125" style="245"/>
    <col min="3595" max="3595" width="5.28515625" style="245" customWidth="1"/>
    <col min="3596" max="3596" width="57" style="245" bestFit="1" customWidth="1"/>
    <col min="3597" max="3599" width="10.7109375" style="245" customWidth="1"/>
    <col min="3600" max="3850" width="11.42578125" style="245"/>
    <col min="3851" max="3851" width="5.28515625" style="245" customWidth="1"/>
    <col min="3852" max="3852" width="57" style="245" bestFit="1" customWidth="1"/>
    <col min="3853" max="3855" width="10.7109375" style="245" customWidth="1"/>
    <col min="3856" max="4106" width="11.42578125" style="245"/>
    <col min="4107" max="4107" width="5.28515625" style="245" customWidth="1"/>
    <col min="4108" max="4108" width="57" style="245" bestFit="1" customWidth="1"/>
    <col min="4109" max="4111" width="10.7109375" style="245" customWidth="1"/>
    <col min="4112" max="4362" width="11.42578125" style="245"/>
    <col min="4363" max="4363" width="5.28515625" style="245" customWidth="1"/>
    <col min="4364" max="4364" width="57" style="245" bestFit="1" customWidth="1"/>
    <col min="4365" max="4367" width="10.7109375" style="245" customWidth="1"/>
    <col min="4368" max="4618" width="11.42578125" style="245"/>
    <col min="4619" max="4619" width="5.28515625" style="245" customWidth="1"/>
    <col min="4620" max="4620" width="57" style="245" bestFit="1" customWidth="1"/>
    <col min="4621" max="4623" width="10.7109375" style="245" customWidth="1"/>
    <col min="4624" max="4874" width="11.42578125" style="245"/>
    <col min="4875" max="4875" width="5.28515625" style="245" customWidth="1"/>
    <col min="4876" max="4876" width="57" style="245" bestFit="1" customWidth="1"/>
    <col min="4877" max="4879" width="10.7109375" style="245" customWidth="1"/>
    <col min="4880" max="5130" width="11.42578125" style="245"/>
    <col min="5131" max="5131" width="5.28515625" style="245" customWidth="1"/>
    <col min="5132" max="5132" width="57" style="245" bestFit="1" customWidth="1"/>
    <col min="5133" max="5135" width="10.7109375" style="245" customWidth="1"/>
    <col min="5136" max="5386" width="11.42578125" style="245"/>
    <col min="5387" max="5387" width="5.28515625" style="245" customWidth="1"/>
    <col min="5388" max="5388" width="57" style="245" bestFit="1" customWidth="1"/>
    <col min="5389" max="5391" width="10.7109375" style="245" customWidth="1"/>
    <col min="5392" max="5642" width="11.42578125" style="245"/>
    <col min="5643" max="5643" width="5.28515625" style="245" customWidth="1"/>
    <col min="5644" max="5644" width="57" style="245" bestFit="1" customWidth="1"/>
    <col min="5645" max="5647" width="10.7109375" style="245" customWidth="1"/>
    <col min="5648" max="5898" width="11.42578125" style="245"/>
    <col min="5899" max="5899" width="5.28515625" style="245" customWidth="1"/>
    <col min="5900" max="5900" width="57" style="245" bestFit="1" customWidth="1"/>
    <col min="5901" max="5903" width="10.7109375" style="245" customWidth="1"/>
    <col min="5904" max="6154" width="11.42578125" style="245"/>
    <col min="6155" max="6155" width="5.28515625" style="245" customWidth="1"/>
    <col min="6156" max="6156" width="57" style="245" bestFit="1" customWidth="1"/>
    <col min="6157" max="6159" width="10.7109375" style="245" customWidth="1"/>
    <col min="6160" max="6410" width="11.42578125" style="245"/>
    <col min="6411" max="6411" width="5.28515625" style="245" customWidth="1"/>
    <col min="6412" max="6412" width="57" style="245" bestFit="1" customWidth="1"/>
    <col min="6413" max="6415" width="10.7109375" style="245" customWidth="1"/>
    <col min="6416" max="6666" width="11.42578125" style="245"/>
    <col min="6667" max="6667" width="5.28515625" style="245" customWidth="1"/>
    <col min="6668" max="6668" width="57" style="245" bestFit="1" customWidth="1"/>
    <col min="6669" max="6671" width="10.7109375" style="245" customWidth="1"/>
    <col min="6672" max="6922" width="11.42578125" style="245"/>
    <col min="6923" max="6923" width="5.28515625" style="245" customWidth="1"/>
    <col min="6924" max="6924" width="57" style="245" bestFit="1" customWidth="1"/>
    <col min="6925" max="6927" width="10.7109375" style="245" customWidth="1"/>
    <col min="6928" max="7178" width="11.42578125" style="245"/>
    <col min="7179" max="7179" width="5.28515625" style="245" customWidth="1"/>
    <col min="7180" max="7180" width="57" style="245" bestFit="1" customWidth="1"/>
    <col min="7181" max="7183" width="10.7109375" style="245" customWidth="1"/>
    <col min="7184" max="7434" width="11.42578125" style="245"/>
    <col min="7435" max="7435" width="5.28515625" style="245" customWidth="1"/>
    <col min="7436" max="7436" width="57" style="245" bestFit="1" customWidth="1"/>
    <col min="7437" max="7439" width="10.7109375" style="245" customWidth="1"/>
    <col min="7440" max="7690" width="11.42578125" style="245"/>
    <col min="7691" max="7691" width="5.28515625" style="245" customWidth="1"/>
    <col min="7692" max="7692" width="57" style="245" bestFit="1" customWidth="1"/>
    <col min="7693" max="7695" width="10.7109375" style="245" customWidth="1"/>
    <col min="7696" max="7946" width="11.42578125" style="245"/>
    <col min="7947" max="7947" width="5.28515625" style="245" customWidth="1"/>
    <col min="7948" max="7948" width="57" style="245" bestFit="1" customWidth="1"/>
    <col min="7949" max="7951" width="10.7109375" style="245" customWidth="1"/>
    <col min="7952" max="8202" width="11.42578125" style="245"/>
    <col min="8203" max="8203" width="5.28515625" style="245" customWidth="1"/>
    <col min="8204" max="8204" width="57" style="245" bestFit="1" customWidth="1"/>
    <col min="8205" max="8207" width="10.7109375" style="245" customWidth="1"/>
    <col min="8208" max="8458" width="11.42578125" style="245"/>
    <col min="8459" max="8459" width="5.28515625" style="245" customWidth="1"/>
    <col min="8460" max="8460" width="57" style="245" bestFit="1" customWidth="1"/>
    <col min="8461" max="8463" width="10.7109375" style="245" customWidth="1"/>
    <col min="8464" max="8714" width="11.42578125" style="245"/>
    <col min="8715" max="8715" width="5.28515625" style="245" customWidth="1"/>
    <col min="8716" max="8716" width="57" style="245" bestFit="1" customWidth="1"/>
    <col min="8717" max="8719" width="10.7109375" style="245" customWidth="1"/>
    <col min="8720" max="8970" width="11.42578125" style="245"/>
    <col min="8971" max="8971" width="5.28515625" style="245" customWidth="1"/>
    <col min="8972" max="8972" width="57" style="245" bestFit="1" customWidth="1"/>
    <col min="8973" max="8975" width="10.7109375" style="245" customWidth="1"/>
    <col min="8976" max="9226" width="11.42578125" style="245"/>
    <col min="9227" max="9227" width="5.28515625" style="245" customWidth="1"/>
    <col min="9228" max="9228" width="57" style="245" bestFit="1" customWidth="1"/>
    <col min="9229" max="9231" width="10.7109375" style="245" customWidth="1"/>
    <col min="9232" max="9482" width="11.42578125" style="245"/>
    <col min="9483" max="9483" width="5.28515625" style="245" customWidth="1"/>
    <col min="9484" max="9484" width="57" style="245" bestFit="1" customWidth="1"/>
    <col min="9485" max="9487" width="10.7109375" style="245" customWidth="1"/>
    <col min="9488" max="9738" width="11.42578125" style="245"/>
    <col min="9739" max="9739" width="5.28515625" style="245" customWidth="1"/>
    <col min="9740" max="9740" width="57" style="245" bestFit="1" customWidth="1"/>
    <col min="9741" max="9743" width="10.7109375" style="245" customWidth="1"/>
    <col min="9744" max="9994" width="11.42578125" style="245"/>
    <col min="9995" max="9995" width="5.28515625" style="245" customWidth="1"/>
    <col min="9996" max="9996" width="57" style="245" bestFit="1" customWidth="1"/>
    <col min="9997" max="9999" width="10.7109375" style="245" customWidth="1"/>
    <col min="10000" max="10250" width="11.42578125" style="245"/>
    <col min="10251" max="10251" width="5.28515625" style="245" customWidth="1"/>
    <col min="10252" max="10252" width="57" style="245" bestFit="1" customWidth="1"/>
    <col min="10253" max="10255" width="10.7109375" style="245" customWidth="1"/>
    <col min="10256" max="10506" width="11.42578125" style="245"/>
    <col min="10507" max="10507" width="5.28515625" style="245" customWidth="1"/>
    <col min="10508" max="10508" width="57" style="245" bestFit="1" customWidth="1"/>
    <col min="10509" max="10511" width="10.7109375" style="245" customWidth="1"/>
    <col min="10512" max="10762" width="11.42578125" style="245"/>
    <col min="10763" max="10763" width="5.28515625" style="245" customWidth="1"/>
    <col min="10764" max="10764" width="57" style="245" bestFit="1" customWidth="1"/>
    <col min="10765" max="10767" width="10.7109375" style="245" customWidth="1"/>
    <col min="10768" max="11018" width="11.42578125" style="245"/>
    <col min="11019" max="11019" width="5.28515625" style="245" customWidth="1"/>
    <col min="11020" max="11020" width="57" style="245" bestFit="1" customWidth="1"/>
    <col min="11021" max="11023" width="10.7109375" style="245" customWidth="1"/>
    <col min="11024" max="11274" width="11.42578125" style="245"/>
    <col min="11275" max="11275" width="5.28515625" style="245" customWidth="1"/>
    <col min="11276" max="11276" width="57" style="245" bestFit="1" customWidth="1"/>
    <col min="11277" max="11279" width="10.7109375" style="245" customWidth="1"/>
    <col min="11280" max="11530" width="11.42578125" style="245"/>
    <col min="11531" max="11531" width="5.28515625" style="245" customWidth="1"/>
    <col min="11532" max="11532" width="57" style="245" bestFit="1" customWidth="1"/>
    <col min="11533" max="11535" width="10.7109375" style="245" customWidth="1"/>
    <col min="11536" max="11786" width="11.42578125" style="245"/>
    <col min="11787" max="11787" width="5.28515625" style="245" customWidth="1"/>
    <col min="11788" max="11788" width="57" style="245" bestFit="1" customWidth="1"/>
    <col min="11789" max="11791" width="10.7109375" style="245" customWidth="1"/>
    <col min="11792" max="12042" width="11.42578125" style="245"/>
    <col min="12043" max="12043" width="5.28515625" style="245" customWidth="1"/>
    <col min="12044" max="12044" width="57" style="245" bestFit="1" customWidth="1"/>
    <col min="12045" max="12047" width="10.7109375" style="245" customWidth="1"/>
    <col min="12048" max="12298" width="11.42578125" style="245"/>
    <col min="12299" max="12299" width="5.28515625" style="245" customWidth="1"/>
    <col min="12300" max="12300" width="57" style="245" bestFit="1" customWidth="1"/>
    <col min="12301" max="12303" width="10.7109375" style="245" customWidth="1"/>
    <col min="12304" max="12554" width="11.42578125" style="245"/>
    <col min="12555" max="12555" width="5.28515625" style="245" customWidth="1"/>
    <col min="12556" max="12556" width="57" style="245" bestFit="1" customWidth="1"/>
    <col min="12557" max="12559" width="10.7109375" style="245" customWidth="1"/>
    <col min="12560" max="12810" width="11.42578125" style="245"/>
    <col min="12811" max="12811" width="5.28515625" style="245" customWidth="1"/>
    <col min="12812" max="12812" width="57" style="245" bestFit="1" customWidth="1"/>
    <col min="12813" max="12815" width="10.7109375" style="245" customWidth="1"/>
    <col min="12816" max="13066" width="11.42578125" style="245"/>
    <col min="13067" max="13067" width="5.28515625" style="245" customWidth="1"/>
    <col min="13068" max="13068" width="57" style="245" bestFit="1" customWidth="1"/>
    <col min="13069" max="13071" width="10.7109375" style="245" customWidth="1"/>
    <col min="13072" max="13322" width="11.42578125" style="245"/>
    <col min="13323" max="13323" width="5.28515625" style="245" customWidth="1"/>
    <col min="13324" max="13324" width="57" style="245" bestFit="1" customWidth="1"/>
    <col min="13325" max="13327" width="10.7109375" style="245" customWidth="1"/>
    <col min="13328" max="13578" width="11.42578125" style="245"/>
    <col min="13579" max="13579" width="5.28515625" style="245" customWidth="1"/>
    <col min="13580" max="13580" width="57" style="245" bestFit="1" customWidth="1"/>
    <col min="13581" max="13583" width="10.7109375" style="245" customWidth="1"/>
    <col min="13584" max="13834" width="11.42578125" style="245"/>
    <col min="13835" max="13835" width="5.28515625" style="245" customWidth="1"/>
    <col min="13836" max="13836" width="57" style="245" bestFit="1" customWidth="1"/>
    <col min="13837" max="13839" width="10.7109375" style="245" customWidth="1"/>
    <col min="13840" max="14090" width="11.42578125" style="245"/>
    <col min="14091" max="14091" width="5.28515625" style="245" customWidth="1"/>
    <col min="14092" max="14092" width="57" style="245" bestFit="1" customWidth="1"/>
    <col min="14093" max="14095" width="10.7109375" style="245" customWidth="1"/>
    <col min="14096" max="14346" width="11.42578125" style="245"/>
    <col min="14347" max="14347" width="5.28515625" style="245" customWidth="1"/>
    <col min="14348" max="14348" width="57" style="245" bestFit="1" customWidth="1"/>
    <col min="14349" max="14351" width="10.7109375" style="245" customWidth="1"/>
    <col min="14352" max="14602" width="11.42578125" style="245"/>
    <col min="14603" max="14603" width="5.28515625" style="245" customWidth="1"/>
    <col min="14604" max="14604" width="57" style="245" bestFit="1" customWidth="1"/>
    <col min="14605" max="14607" width="10.7109375" style="245" customWidth="1"/>
    <col min="14608" max="14858" width="11.42578125" style="245"/>
    <col min="14859" max="14859" width="5.28515625" style="245" customWidth="1"/>
    <col min="14860" max="14860" width="57" style="245" bestFit="1" customWidth="1"/>
    <col min="14861" max="14863" width="10.7109375" style="245" customWidth="1"/>
    <col min="14864" max="15114" width="11.42578125" style="245"/>
    <col min="15115" max="15115" width="5.28515625" style="245" customWidth="1"/>
    <col min="15116" max="15116" width="57" style="245" bestFit="1" customWidth="1"/>
    <col min="15117" max="15119" width="10.7109375" style="245" customWidth="1"/>
    <col min="15120" max="15370" width="11.42578125" style="245"/>
    <col min="15371" max="15371" width="5.28515625" style="245" customWidth="1"/>
    <col min="15372" max="15372" width="57" style="245" bestFit="1" customWidth="1"/>
    <col min="15373" max="15375" width="10.7109375" style="245" customWidth="1"/>
    <col min="15376" max="15626" width="11.42578125" style="245"/>
    <col min="15627" max="15627" width="5.28515625" style="245" customWidth="1"/>
    <col min="15628" max="15628" width="57" style="245" bestFit="1" customWidth="1"/>
    <col min="15629" max="15631" width="10.7109375" style="245" customWidth="1"/>
    <col min="15632" max="15882" width="11.42578125" style="245"/>
    <col min="15883" max="15883" width="5.28515625" style="245" customWidth="1"/>
    <col min="15884" max="15884" width="57" style="245" bestFit="1" customWidth="1"/>
    <col min="15885" max="15887" width="10.7109375" style="245" customWidth="1"/>
    <col min="15888" max="16138" width="11.42578125" style="245"/>
    <col min="16139" max="16139" width="5.28515625" style="245" customWidth="1"/>
    <col min="16140" max="16140" width="57" style="245" bestFit="1" customWidth="1"/>
    <col min="16141" max="16143" width="10.7109375" style="245" customWidth="1"/>
    <col min="16144" max="16384" width="11.42578125" style="245"/>
  </cols>
  <sheetData>
    <row r="2" spans="3:29" ht="53.25" customHeight="1"/>
    <row r="3" spans="3:29" ht="18" customHeight="1">
      <c r="C3" s="397" t="s">
        <v>287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</row>
    <row r="4" spans="3:29" ht="26.25" customHeight="1">
      <c r="C4" s="23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96</v>
      </c>
      <c r="O4" s="8" t="s">
        <v>132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7" t="s">
        <v>51</v>
      </c>
      <c r="Y4" s="7" t="s">
        <v>52</v>
      </c>
      <c r="Z4" s="8" t="s">
        <v>110</v>
      </c>
    </row>
    <row r="5" spans="3:29" ht="31.5" customHeight="1">
      <c r="C5" s="243" t="s">
        <v>288</v>
      </c>
      <c r="D5" s="98">
        <v>39.681818181818201</v>
      </c>
      <c r="E5" s="98">
        <v>41.263636363636365</v>
      </c>
      <c r="F5" s="98">
        <v>43.900000000000006</v>
      </c>
      <c r="G5" s="98">
        <v>44.645454545454541</v>
      </c>
      <c r="H5" s="246">
        <f t="shared" ref="H5:J8" si="0">E5/D5-1</f>
        <v>3.9862542955326097E-2</v>
      </c>
      <c r="I5" s="246">
        <f t="shared" si="0"/>
        <v>6.3890724829257728E-2</v>
      </c>
      <c r="J5" s="246">
        <f>G5/F5-1</f>
        <v>1.6980741354317486E-2</v>
      </c>
      <c r="K5" s="247">
        <v>44.275037369207773</v>
      </c>
      <c r="L5" s="247">
        <v>43.084547229313714</v>
      </c>
      <c r="M5" s="98">
        <v>45.164784155964725</v>
      </c>
      <c r="N5" s="246">
        <f t="shared" ref="N5:O8" si="1">L5/K5-1</f>
        <v>-2.6888518014487661E-2</v>
      </c>
      <c r="O5" s="246">
        <f t="shared" si="1"/>
        <v>4.8282668855242461E-2</v>
      </c>
      <c r="P5" s="247">
        <v>44.120919881305639</v>
      </c>
      <c r="Q5" s="247">
        <v>41.766549880140147</v>
      </c>
      <c r="R5" s="247">
        <v>45.7078313253012</v>
      </c>
      <c r="S5" s="246">
        <f t="shared" ref="S5:T8" si="2">Q5/P5-1</f>
        <v>-5.3361761438774025E-2</v>
      </c>
      <c r="T5" s="246">
        <f t="shared" si="2"/>
        <v>9.4364544269794237E-2</v>
      </c>
      <c r="U5" s="247">
        <v>43.708043451727079</v>
      </c>
      <c r="V5" s="247">
        <v>43.922282938676382</v>
      </c>
      <c r="W5" s="246">
        <f>V5/U5-1</f>
        <v>4.9016032297559686E-3</v>
      </c>
      <c r="X5" s="98">
        <v>41.660899653979243</v>
      </c>
      <c r="Y5" s="98">
        <v>43.385650224215247</v>
      </c>
      <c r="Z5" s="246">
        <f>Y5/X5-1</f>
        <v>4.1399743754003682E-2</v>
      </c>
    </row>
    <row r="6" spans="3:29" ht="15" customHeight="1">
      <c r="C6" s="243" t="s">
        <v>289</v>
      </c>
      <c r="D6" s="98">
        <v>53.845454545454501</v>
      </c>
      <c r="E6" s="98">
        <v>55.354545454545452</v>
      </c>
      <c r="F6" s="98">
        <v>54.327272727272728</v>
      </c>
      <c r="G6" s="98">
        <v>54.381818181818183</v>
      </c>
      <c r="H6" s="246">
        <f t="shared" si="0"/>
        <v>2.8026338004390361E-2</v>
      </c>
      <c r="I6" s="246">
        <f t="shared" si="0"/>
        <v>-1.8558055509935834E-2</v>
      </c>
      <c r="J6" s="246">
        <f t="shared" si="0"/>
        <v>1.0040160642570406E-3</v>
      </c>
      <c r="K6" s="247">
        <v>52.795216741405085</v>
      </c>
      <c r="L6" s="247">
        <v>55.924312959903887</v>
      </c>
      <c r="M6" s="98">
        <v>52.54525762030017</v>
      </c>
      <c r="N6" s="246">
        <f t="shared" si="1"/>
        <v>5.9268555214487595E-2</v>
      </c>
      <c r="O6" s="246">
        <f t="shared" si="1"/>
        <v>-6.0421937450110486E-2</v>
      </c>
      <c r="P6" s="247">
        <v>53.431008902077153</v>
      </c>
      <c r="Q6" s="247">
        <v>57.053291536050153</v>
      </c>
      <c r="R6" s="247">
        <v>50.941265060240966</v>
      </c>
      <c r="S6" s="246">
        <f t="shared" si="2"/>
        <v>6.7793640966270052E-2</v>
      </c>
      <c r="T6" s="246">
        <f t="shared" si="2"/>
        <v>-0.10712837614193027</v>
      </c>
      <c r="U6" s="247">
        <v>54.119370194068104</v>
      </c>
      <c r="V6" s="247">
        <v>55.009107468123858</v>
      </c>
      <c r="W6" s="246">
        <f>V6/U6-1</f>
        <v>1.6440273988134413E-2</v>
      </c>
      <c r="X6" s="98">
        <v>57.404844290657437</v>
      </c>
      <c r="Y6" s="98">
        <v>53.176382660687594</v>
      </c>
      <c r="Z6" s="246">
        <f>Y6/X6-1</f>
        <v>-7.3660362330396856E-2</v>
      </c>
    </row>
    <row r="7" spans="3:29" ht="15" customHeight="1">
      <c r="C7" s="243" t="s">
        <v>290</v>
      </c>
      <c r="D7" s="98">
        <v>2.2999999999999998</v>
      </c>
      <c r="E7" s="98">
        <v>1.0363636363636364</v>
      </c>
      <c r="F7" s="98">
        <v>0.81818181818181823</v>
      </c>
      <c r="G7" s="98">
        <v>0.46363636363636362</v>
      </c>
      <c r="H7" s="246">
        <f t="shared" si="0"/>
        <v>-0.54940711462450587</v>
      </c>
      <c r="I7" s="246">
        <f t="shared" si="0"/>
        <v>-0.21052631578947367</v>
      </c>
      <c r="J7" s="246">
        <f t="shared" si="0"/>
        <v>-0.43333333333333335</v>
      </c>
      <c r="K7" s="247">
        <v>0.83707025411061287</v>
      </c>
      <c r="L7" s="247">
        <v>0.540621714972218</v>
      </c>
      <c r="M7" s="98">
        <v>0.63438031873742839</v>
      </c>
      <c r="N7" s="246">
        <f t="shared" si="1"/>
        <v>-0.35415012979211813</v>
      </c>
      <c r="O7" s="246">
        <f t="shared" si="1"/>
        <v>0.17342737290903787</v>
      </c>
      <c r="P7" s="247">
        <v>0.76038575667655783</v>
      </c>
      <c r="Q7" s="247">
        <v>0.60851926977687631</v>
      </c>
      <c r="R7" s="247">
        <v>1.0730421686746987</v>
      </c>
      <c r="S7" s="246">
        <f t="shared" si="2"/>
        <v>-0.19972295057636169</v>
      </c>
      <c r="T7" s="246">
        <f t="shared" si="2"/>
        <v>0.76336596385542133</v>
      </c>
      <c r="U7" s="247">
        <v>0.91541559868180156</v>
      </c>
      <c r="V7" s="247">
        <v>0.53430479659987862</v>
      </c>
      <c r="W7" s="246">
        <f>V7/U7-1</f>
        <v>-0.41632544019429263</v>
      </c>
      <c r="X7" s="98">
        <v>0.38062283737024222</v>
      </c>
      <c r="Y7" s="98">
        <v>1.0089686098654709</v>
      </c>
      <c r="Z7" s="246">
        <f>Y7/X7-1</f>
        <v>1.6508357113738281</v>
      </c>
      <c r="AC7" s="367"/>
    </row>
    <row r="8" spans="3:29" ht="15" customHeight="1">
      <c r="C8" s="243" t="s">
        <v>62</v>
      </c>
      <c r="D8" s="98">
        <v>4.1727272727272702</v>
      </c>
      <c r="E8" s="98">
        <v>2.3454545454545452</v>
      </c>
      <c r="F8" s="98">
        <v>0.95454545454545459</v>
      </c>
      <c r="G8" s="98">
        <v>0.50909090909090904</v>
      </c>
      <c r="H8" s="246">
        <f t="shared" si="0"/>
        <v>-0.43790849673202581</v>
      </c>
      <c r="I8" s="246">
        <f t="shared" si="0"/>
        <v>-0.59302325581395343</v>
      </c>
      <c r="J8" s="246">
        <f t="shared" si="0"/>
        <v>-0.46666666666666679</v>
      </c>
      <c r="K8" s="247">
        <v>2.0926756352765321</v>
      </c>
      <c r="L8" s="247">
        <v>0.45051809581018171</v>
      </c>
      <c r="M8" s="98">
        <v>1.6555779049976791</v>
      </c>
      <c r="N8" s="246">
        <f t="shared" si="1"/>
        <v>-0.78471670993070597</v>
      </c>
      <c r="O8" s="246">
        <f t="shared" si="1"/>
        <v>2.6748310897931815</v>
      </c>
      <c r="P8" s="247">
        <v>1.6876854599406528</v>
      </c>
      <c r="Q8" s="247">
        <v>0.5716393140328232</v>
      </c>
      <c r="R8" s="247">
        <v>2.2778614457831323</v>
      </c>
      <c r="S8" s="246">
        <f t="shared" si="2"/>
        <v>-0.66128800205879312</v>
      </c>
      <c r="T8" s="246">
        <f t="shared" si="2"/>
        <v>2.9847879420909438</v>
      </c>
      <c r="U8" s="247">
        <v>1.2571707555230074</v>
      </c>
      <c r="V8" s="247">
        <v>0.53430479659987862</v>
      </c>
      <c r="W8" s="246">
        <f>V8/U8-1</f>
        <v>-0.57499425256865966</v>
      </c>
      <c r="X8" s="98">
        <v>0.55363321799307963</v>
      </c>
      <c r="Y8" s="98">
        <v>2.4289985052316889</v>
      </c>
      <c r="Z8" s="246">
        <f>Y8/X8-1</f>
        <v>3.3873785500747378</v>
      </c>
    </row>
    <row r="9" spans="3:29" ht="15" customHeight="1">
      <c r="C9" s="423" t="s">
        <v>286</v>
      </c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</row>
    <row r="10" spans="3:29"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Q10" s="249"/>
      <c r="R10" s="249"/>
      <c r="Y10"/>
    </row>
    <row r="11" spans="3:29">
      <c r="Y11"/>
    </row>
    <row r="12" spans="3:29" ht="18" customHeight="1">
      <c r="C12" s="397" t="s">
        <v>291</v>
      </c>
      <c r="D12" s="397"/>
      <c r="E12" s="397"/>
      <c r="F12" s="397"/>
      <c r="G12" s="397"/>
      <c r="H12" s="397"/>
      <c r="I12" s="397"/>
      <c r="J12" s="397"/>
      <c r="K12" s="397"/>
      <c r="U12" s="245"/>
      <c r="V12" s="245"/>
      <c r="W12" s="245"/>
      <c r="Y12"/>
    </row>
    <row r="13" spans="3:29" ht="15" customHeight="1">
      <c r="C13" s="237"/>
      <c r="D13" s="7">
        <v>2009</v>
      </c>
      <c r="E13" s="7" t="s">
        <v>292</v>
      </c>
      <c r="F13" s="8" t="s">
        <v>277</v>
      </c>
      <c r="G13" s="7" t="s">
        <v>52</v>
      </c>
      <c r="H13" s="8" t="s">
        <v>110</v>
      </c>
      <c r="I13" s="7" t="s">
        <v>111</v>
      </c>
      <c r="J13" s="8" t="s">
        <v>110</v>
      </c>
      <c r="K13" s="7" t="s">
        <v>112</v>
      </c>
      <c r="U13" s="245"/>
      <c r="V13" s="245"/>
      <c r="W13" s="245"/>
      <c r="X13" s="245"/>
    </row>
    <row r="14" spans="3:29" ht="15" customHeight="1">
      <c r="C14" s="237" t="s">
        <v>518</v>
      </c>
      <c r="D14" s="7"/>
      <c r="E14" s="250">
        <f>SUM(E15:E16)</f>
        <v>11.918181818181818</v>
      </c>
      <c r="F14" s="7"/>
      <c r="G14" s="250">
        <f>SUM(G15:G16)</f>
        <v>29.110612855007474</v>
      </c>
      <c r="H14" s="7"/>
      <c r="I14" s="250">
        <f>SUM(I15:I16)</f>
        <v>27.216462942905771</v>
      </c>
      <c r="J14" s="7"/>
      <c r="K14" s="250">
        <v>70.425451807228924</v>
      </c>
      <c r="L14" s="260"/>
      <c r="U14" s="245"/>
      <c r="V14" s="245"/>
      <c r="W14" s="245"/>
      <c r="X14" s="245"/>
    </row>
    <row r="15" spans="3:29" ht="15" customHeight="1">
      <c r="C15" s="251" t="s">
        <v>521</v>
      </c>
      <c r="D15" s="252" t="s">
        <v>90</v>
      </c>
      <c r="E15" s="98">
        <v>4.5545454545454547</v>
      </c>
      <c r="F15" s="246" t="str">
        <f>IFERROR(E15/D15-1,"-")</f>
        <v>-</v>
      </c>
      <c r="G15" s="98">
        <v>8.4080717488789229</v>
      </c>
      <c r="H15" s="246" t="s">
        <v>90</v>
      </c>
      <c r="I15" s="98">
        <v>8.7265975553148696</v>
      </c>
      <c r="J15" s="246" t="s">
        <v>90</v>
      </c>
      <c r="K15" s="98">
        <v>41.114457831325304</v>
      </c>
      <c r="L15" s="260"/>
      <c r="U15" s="245"/>
      <c r="V15" s="245"/>
      <c r="W15" s="245"/>
      <c r="X15" s="245"/>
    </row>
    <row r="16" spans="3:29" ht="15" customHeight="1">
      <c r="C16" s="251" t="s">
        <v>522</v>
      </c>
      <c r="D16" s="252" t="s">
        <v>90</v>
      </c>
      <c r="E16" s="98">
        <v>7.3636363636363633</v>
      </c>
      <c r="F16" s="246" t="str">
        <f t="shared" ref="F16:F21" si="3">IFERROR(E16/D16-1,"-")</f>
        <v>-</v>
      </c>
      <c r="G16" s="98">
        <v>20.70254110612855</v>
      </c>
      <c r="H16" s="246" t="s">
        <v>90</v>
      </c>
      <c r="I16" s="98">
        <v>18.489865387590903</v>
      </c>
      <c r="J16" s="246" t="s">
        <v>90</v>
      </c>
      <c r="K16" s="98">
        <v>29.310993975903614</v>
      </c>
      <c r="L16" s="260"/>
      <c r="U16" s="245"/>
      <c r="V16" s="245"/>
      <c r="W16" s="245"/>
      <c r="X16" s="245"/>
    </row>
    <row r="17" spans="3:24" ht="15" customHeight="1">
      <c r="C17" s="237" t="s">
        <v>293</v>
      </c>
      <c r="D17" s="7"/>
      <c r="E17" s="250">
        <f>SUM(E18:E20)</f>
        <v>26.545454545454547</v>
      </c>
      <c r="F17" s="7"/>
      <c r="G17" s="250">
        <f>SUM(G18:G20)</f>
        <v>24.140508221225708</v>
      </c>
      <c r="H17" s="7"/>
      <c r="I17" s="250">
        <f>SUM(I18:I20)</f>
        <v>25.77750270772087</v>
      </c>
      <c r="J17" s="7"/>
      <c r="K17" s="250">
        <f>SUM(K18:K20)</f>
        <v>26.449548192771086</v>
      </c>
      <c r="U17" s="245"/>
      <c r="V17" s="245"/>
      <c r="W17" s="245"/>
      <c r="X17" s="245"/>
    </row>
    <row r="18" spans="3:24" ht="15" customHeight="1">
      <c r="C18" s="251" t="s">
        <v>294</v>
      </c>
      <c r="D18" s="252" t="s">
        <v>90</v>
      </c>
      <c r="E18" s="98">
        <v>1.6090909090909091</v>
      </c>
      <c r="F18" s="246" t="str">
        <f t="shared" si="3"/>
        <v>-</v>
      </c>
      <c r="G18" s="98">
        <v>1.5321375186846038</v>
      </c>
      <c r="H18" s="246" t="s">
        <v>90</v>
      </c>
      <c r="I18" s="98">
        <v>1.6246325235958534</v>
      </c>
      <c r="J18" s="246" t="s">
        <v>90</v>
      </c>
      <c r="K18" s="98">
        <v>1.4871987951807228</v>
      </c>
      <c r="U18" s="245"/>
      <c r="V18" s="245"/>
      <c r="W18" s="245"/>
      <c r="X18" s="245"/>
    </row>
    <row r="19" spans="3:24" ht="15" customHeight="1">
      <c r="C19" s="251" t="s">
        <v>295</v>
      </c>
      <c r="D19" s="252" t="s">
        <v>90</v>
      </c>
      <c r="E19" s="98">
        <v>20.918181818181818</v>
      </c>
      <c r="F19" s="246" t="str">
        <f t="shared" si="3"/>
        <v>-</v>
      </c>
      <c r="G19" s="98">
        <v>14.461883408071749</v>
      </c>
      <c r="H19" s="246" t="s">
        <v>90</v>
      </c>
      <c r="I19" s="98">
        <v>16.060652947547577</v>
      </c>
      <c r="J19" s="246" t="s">
        <v>90</v>
      </c>
      <c r="K19" s="98">
        <v>16.057981927710845</v>
      </c>
      <c r="U19" s="245"/>
      <c r="V19" s="245"/>
      <c r="W19" s="245"/>
      <c r="X19" s="245"/>
    </row>
    <row r="20" spans="3:24" ht="15" customHeight="1">
      <c r="C20" s="251" t="s">
        <v>296</v>
      </c>
      <c r="D20" s="252" t="s">
        <v>90</v>
      </c>
      <c r="E20" s="98">
        <v>4.0181818181818185</v>
      </c>
      <c r="F20" s="246" t="str">
        <f t="shared" si="3"/>
        <v>-</v>
      </c>
      <c r="G20" s="98">
        <v>8.1464872944693578</v>
      </c>
      <c r="H20" s="246" t="s">
        <v>90</v>
      </c>
      <c r="I20" s="98">
        <v>8.0922172365774401</v>
      </c>
      <c r="J20" s="246" t="s">
        <v>90</v>
      </c>
      <c r="K20" s="98">
        <v>8.9043674698795172</v>
      </c>
      <c r="U20" s="245"/>
      <c r="V20" s="245"/>
      <c r="W20" s="245"/>
      <c r="X20" s="245"/>
    </row>
    <row r="21" spans="3:24" ht="15" customHeight="1">
      <c r="C21" s="253" t="s">
        <v>62</v>
      </c>
      <c r="D21" s="252" t="s">
        <v>90</v>
      </c>
      <c r="E21" s="98">
        <v>4.6090909090909093</v>
      </c>
      <c r="F21" s="246" t="str">
        <f t="shared" si="3"/>
        <v>-</v>
      </c>
      <c r="G21" s="98">
        <v>3.6248131539611359</v>
      </c>
      <c r="H21" s="246" t="s">
        <v>90</v>
      </c>
      <c r="I21" s="98">
        <v>4.3014080148537834</v>
      </c>
      <c r="J21" s="246" t="s">
        <v>90</v>
      </c>
      <c r="K21" s="98">
        <v>3.125</v>
      </c>
      <c r="T21"/>
      <c r="X21" s="245"/>
    </row>
    <row r="22" spans="3:24" ht="36.75" customHeight="1">
      <c r="C22" s="423" t="s">
        <v>297</v>
      </c>
      <c r="D22" s="423"/>
      <c r="E22" s="423"/>
      <c r="F22" s="423"/>
      <c r="G22" s="423"/>
      <c r="H22" s="423"/>
      <c r="I22" s="423"/>
      <c r="J22" s="423"/>
      <c r="K22" s="423"/>
      <c r="U22" s="245"/>
      <c r="V22" s="245"/>
      <c r="W22" s="245"/>
      <c r="X22" s="245"/>
    </row>
    <row r="23" spans="3:24" ht="36.75" customHeight="1">
      <c r="C23" s="254"/>
      <c r="D23" s="254"/>
      <c r="E23" s="254"/>
      <c r="F23" s="254"/>
      <c r="G23" s="254"/>
      <c r="H23" s="254"/>
      <c r="U23" s="245"/>
      <c r="V23" s="245"/>
      <c r="W23" s="245"/>
      <c r="X23" s="245"/>
    </row>
    <row r="24" spans="3:24" ht="18" customHeight="1">
      <c r="C24" s="397" t="s">
        <v>298</v>
      </c>
      <c r="D24" s="397"/>
      <c r="E24" s="397"/>
      <c r="F24" s="397"/>
      <c r="G24" s="397"/>
      <c r="H24" s="397"/>
      <c r="I24" s="397"/>
      <c r="J24" s="397"/>
      <c r="K24" s="397"/>
      <c r="U24" s="245"/>
      <c r="V24" s="245"/>
      <c r="W24" s="245"/>
      <c r="X24" s="245"/>
    </row>
    <row r="25" spans="3:24" ht="36.75" customHeight="1">
      <c r="C25" s="237"/>
      <c r="D25" s="7">
        <v>2009</v>
      </c>
      <c r="E25" s="7">
        <v>2010</v>
      </c>
      <c r="F25" s="8" t="s">
        <v>277</v>
      </c>
      <c r="G25" s="7" t="s">
        <v>52</v>
      </c>
      <c r="H25" s="8" t="s">
        <v>110</v>
      </c>
      <c r="I25" s="7" t="s">
        <v>111</v>
      </c>
      <c r="J25" s="8" t="s">
        <v>110</v>
      </c>
      <c r="K25" s="7" t="s">
        <v>112</v>
      </c>
      <c r="U25" s="245"/>
      <c r="V25" s="245"/>
      <c r="W25" s="245"/>
      <c r="X25" s="245"/>
    </row>
    <row r="26" spans="3:24" ht="15" customHeight="1">
      <c r="C26" s="253" t="s">
        <v>517</v>
      </c>
      <c r="D26" s="252" t="s">
        <v>90</v>
      </c>
      <c r="E26" s="252" t="s">
        <v>90</v>
      </c>
      <c r="F26" s="246" t="str">
        <f>IFERROR(E26/D26-1,"-")</f>
        <v>-</v>
      </c>
      <c r="G26" s="247">
        <v>42.077727952167415</v>
      </c>
      <c r="H26" s="246" t="s">
        <v>90</v>
      </c>
      <c r="I26" s="247">
        <v>42.302336376295841</v>
      </c>
      <c r="J26" s="246" t="s">
        <v>90</v>
      </c>
      <c r="K26" s="247">
        <v>42.601656626506021</v>
      </c>
      <c r="U26" s="245"/>
      <c r="V26" s="245"/>
      <c r="W26" s="245"/>
      <c r="X26" s="245"/>
    </row>
    <row r="27" spans="3:24" ht="15" customHeight="1">
      <c r="C27" s="253" t="s">
        <v>300</v>
      </c>
      <c r="D27" s="252" t="s">
        <v>90</v>
      </c>
      <c r="E27" s="252" t="s">
        <v>90</v>
      </c>
      <c r="F27" s="246" t="str">
        <f t="shared" ref="F27:F29" si="4">IFERROR(E27/D27-1,"-")</f>
        <v>-</v>
      </c>
      <c r="G27" s="247">
        <v>46.150971599402091</v>
      </c>
      <c r="H27" s="246" t="s">
        <v>90</v>
      </c>
      <c r="I27" s="247">
        <v>45.304038372272942</v>
      </c>
      <c r="J27" s="246" t="s">
        <v>90</v>
      </c>
      <c r="K27" s="247">
        <v>45.368975903614455</v>
      </c>
      <c r="U27" s="245"/>
      <c r="V27" s="245"/>
      <c r="W27" s="245"/>
      <c r="X27" s="245"/>
    </row>
    <row r="28" spans="3:24" ht="15" customHeight="1">
      <c r="C28" s="253" t="s">
        <v>301</v>
      </c>
      <c r="D28" s="252" t="s">
        <v>90</v>
      </c>
      <c r="E28" s="252" t="s">
        <v>90</v>
      </c>
      <c r="F28" s="246" t="str">
        <f t="shared" si="4"/>
        <v>-</v>
      </c>
      <c r="G28" s="247">
        <v>8.1464872944693578</v>
      </c>
      <c r="H28" s="246" t="s">
        <v>90</v>
      </c>
      <c r="I28" s="247">
        <v>8.0922172365774401</v>
      </c>
      <c r="J28" s="246" t="s">
        <v>90</v>
      </c>
      <c r="K28" s="247">
        <v>8.9043674698795172</v>
      </c>
      <c r="U28" s="245"/>
      <c r="V28" s="245"/>
      <c r="W28" s="245"/>
      <c r="X28" s="245"/>
    </row>
    <row r="29" spans="3:24" ht="15" customHeight="1">
      <c r="C29" s="253" t="s">
        <v>302</v>
      </c>
      <c r="D29" s="252" t="s">
        <v>90</v>
      </c>
      <c r="E29" s="252" t="s">
        <v>90</v>
      </c>
      <c r="F29" s="246" t="str">
        <f t="shared" si="4"/>
        <v>-</v>
      </c>
      <c r="G29" s="247">
        <v>3.6248131539611359</v>
      </c>
      <c r="H29" s="246" t="s">
        <v>90</v>
      </c>
      <c r="I29" s="247">
        <v>4.3014080148537834</v>
      </c>
      <c r="J29" s="246" t="s">
        <v>90</v>
      </c>
      <c r="K29" s="247">
        <v>3.125</v>
      </c>
      <c r="U29" s="245"/>
      <c r="V29" s="245"/>
      <c r="W29" s="245"/>
      <c r="X29" s="245"/>
    </row>
    <row r="30" spans="3:24" ht="36.75" customHeight="1">
      <c r="C30" s="423" t="s">
        <v>303</v>
      </c>
      <c r="D30" s="423"/>
      <c r="E30" s="423"/>
      <c r="F30" s="423"/>
      <c r="G30" s="423"/>
      <c r="H30" s="423"/>
      <c r="I30" s="423"/>
      <c r="J30" s="423"/>
      <c r="K30" s="423"/>
      <c r="U30" s="245"/>
      <c r="V30" s="245"/>
      <c r="W30" s="245"/>
      <c r="X30" s="245"/>
    </row>
    <row r="31" spans="3:24" ht="36.75" customHeight="1">
      <c r="C31" s="254"/>
      <c r="D31" s="254"/>
      <c r="E31" s="254"/>
      <c r="F31" s="254"/>
      <c r="G31" s="254"/>
      <c r="H31" s="254"/>
      <c r="U31" s="245"/>
      <c r="V31" s="245"/>
      <c r="W31" s="245"/>
      <c r="X31" s="245"/>
    </row>
    <row r="32" spans="3:24" ht="31.5" customHeight="1">
      <c r="C32" s="397" t="s">
        <v>304</v>
      </c>
      <c r="D32" s="397"/>
      <c r="E32" s="397"/>
      <c r="F32" s="397"/>
      <c r="G32" s="397"/>
      <c r="H32" s="397"/>
      <c r="I32" s="397"/>
      <c r="J32" s="397"/>
      <c r="K32" s="397"/>
      <c r="U32" s="245"/>
      <c r="V32" s="245"/>
      <c r="W32" s="245"/>
      <c r="X32" s="245"/>
    </row>
    <row r="33" spans="3:28" ht="19.5" customHeight="1">
      <c r="C33" s="366"/>
      <c r="D33" s="362">
        <v>2009</v>
      </c>
      <c r="E33" s="362">
        <v>2010</v>
      </c>
      <c r="F33" s="362" t="s">
        <v>277</v>
      </c>
      <c r="G33" s="362" t="s">
        <v>52</v>
      </c>
      <c r="H33" s="362" t="s">
        <v>110</v>
      </c>
      <c r="I33" s="362" t="s">
        <v>111</v>
      </c>
      <c r="J33" s="362" t="s">
        <v>110</v>
      </c>
      <c r="K33" s="362" t="s">
        <v>112</v>
      </c>
      <c r="U33" s="245"/>
      <c r="V33" s="245"/>
      <c r="W33" s="245"/>
      <c r="X33" s="245"/>
    </row>
    <row r="34" spans="3:28" ht="19.5" customHeight="1">
      <c r="C34" s="237" t="s">
        <v>518</v>
      </c>
      <c r="D34" s="7"/>
      <c r="E34" s="7"/>
      <c r="F34" s="7"/>
      <c r="G34" s="250">
        <f>SUM(G35:G36)</f>
        <v>27.840059790732436</v>
      </c>
      <c r="H34" s="246" t="s">
        <v>90</v>
      </c>
      <c r="I34" s="250">
        <f>SUM(I35:I36)</f>
        <v>26.095186587344511</v>
      </c>
      <c r="J34" s="246" t="s">
        <v>90</v>
      </c>
      <c r="K34" s="250">
        <v>68.109939759036138</v>
      </c>
      <c r="L34" s="260"/>
      <c r="U34" s="245"/>
      <c r="V34" s="245"/>
      <c r="W34" s="245"/>
      <c r="X34" s="245"/>
    </row>
    <row r="35" spans="3:28" s="256" customFormat="1" ht="15" customHeight="1">
      <c r="C35" s="251" t="s">
        <v>519</v>
      </c>
      <c r="D35" s="255"/>
      <c r="E35" s="255"/>
      <c r="F35" s="246"/>
      <c r="G35" s="247">
        <v>8.2959641255605376</v>
      </c>
      <c r="H35" s="246" t="s">
        <v>90</v>
      </c>
      <c r="I35" s="247">
        <v>7.4634937804218495</v>
      </c>
      <c r="J35" s="246" t="s">
        <v>90</v>
      </c>
      <c r="K35" s="247">
        <v>38.855421686746986</v>
      </c>
      <c r="L35" s="260"/>
      <c r="M35" s="245"/>
      <c r="N35" s="245"/>
      <c r="O35" s="245"/>
      <c r="Z35" s="245"/>
      <c r="AA35" s="245"/>
      <c r="AB35" s="245"/>
    </row>
    <row r="36" spans="3:28" s="256" customFormat="1" ht="15" customHeight="1">
      <c r="C36" s="251" t="s">
        <v>520</v>
      </c>
      <c r="D36" s="255"/>
      <c r="E36" s="255"/>
      <c r="F36" s="246"/>
      <c r="G36" s="247">
        <v>19.544095665171898</v>
      </c>
      <c r="H36" s="246" t="s">
        <v>90</v>
      </c>
      <c r="I36" s="247">
        <v>18.631692806922661</v>
      </c>
      <c r="J36" s="246" t="s">
        <v>90</v>
      </c>
      <c r="K36" s="247">
        <v>29.254518072289159</v>
      </c>
      <c r="L36" s="260"/>
      <c r="M36" s="245"/>
      <c r="N36" s="245"/>
      <c r="O36" s="245"/>
      <c r="Z36" s="245"/>
      <c r="AA36" s="245"/>
      <c r="AB36" s="245"/>
    </row>
    <row r="37" spans="3:28" s="256" customFormat="1" ht="15" customHeight="1">
      <c r="C37" s="237" t="s">
        <v>305</v>
      </c>
      <c r="D37" s="257"/>
      <c r="E37" s="257"/>
      <c r="F37" s="246"/>
      <c r="G37" s="258">
        <f>SUM(G38:G40)</f>
        <v>12.03288490284006</v>
      </c>
      <c r="H37" s="246" t="s">
        <v>90</v>
      </c>
      <c r="I37" s="258">
        <f>SUM(I38:I40)</f>
        <v>12.871822606814494</v>
      </c>
      <c r="J37" s="246" t="s">
        <v>90</v>
      </c>
      <c r="K37" s="258">
        <f>SUM(K38:K40)</f>
        <v>12.989457831325302</v>
      </c>
      <c r="M37" s="245"/>
      <c r="N37" s="245"/>
      <c r="O37" s="245"/>
      <c r="Z37" s="245"/>
      <c r="AA37" s="245"/>
      <c r="AB37" s="245"/>
    </row>
    <row r="38" spans="3:28" s="256" customFormat="1" ht="15" customHeight="1">
      <c r="C38" s="251" t="s">
        <v>306</v>
      </c>
      <c r="D38" s="255"/>
      <c r="E38" s="255"/>
      <c r="F38" s="246"/>
      <c r="G38" s="247">
        <v>2.7279521674140508</v>
      </c>
      <c r="H38" s="246" t="s">
        <v>90</v>
      </c>
      <c r="I38" s="247">
        <v>2.7852893455922119</v>
      </c>
      <c r="J38" s="246" t="s">
        <v>90</v>
      </c>
      <c r="K38" s="247">
        <v>2.5790662650602409</v>
      </c>
      <c r="M38" s="245"/>
      <c r="N38" s="245"/>
      <c r="O38" s="245"/>
      <c r="Z38" s="254"/>
      <c r="AA38" s="254"/>
    </row>
    <row r="39" spans="3:28" ht="15" customHeight="1">
      <c r="C39" s="251" t="s">
        <v>307</v>
      </c>
      <c r="F39" s="246"/>
      <c r="G39" s="247">
        <v>6.1659192825112106</v>
      </c>
      <c r="H39" s="246" t="s">
        <v>90</v>
      </c>
      <c r="I39" s="247">
        <v>6.8415359653866954</v>
      </c>
      <c r="J39" s="246" t="s">
        <v>90</v>
      </c>
      <c r="K39" s="247">
        <v>6.8712349397590362</v>
      </c>
      <c r="U39" s="245"/>
      <c r="V39" s="245"/>
      <c r="W39" s="245"/>
      <c r="X39" s="245"/>
      <c r="Z39" s="259"/>
      <c r="AA39" s="259"/>
    </row>
    <row r="40" spans="3:28" ht="15" customHeight="1">
      <c r="C40" s="251" t="s">
        <v>308</v>
      </c>
      <c r="D40" s="254"/>
      <c r="E40" s="254"/>
      <c r="F40" s="246"/>
      <c r="G40" s="247">
        <v>3.1390134529147984</v>
      </c>
      <c r="H40" s="246" t="s">
        <v>90</v>
      </c>
      <c r="I40" s="247">
        <v>3.2449972958355868</v>
      </c>
      <c r="J40" s="246" t="s">
        <v>90</v>
      </c>
      <c r="K40" s="247">
        <v>3.5391566265060241</v>
      </c>
      <c r="U40" s="245"/>
      <c r="V40" s="245"/>
      <c r="W40" s="245"/>
      <c r="X40" s="245"/>
      <c r="Z40" s="259"/>
      <c r="AA40" s="259"/>
    </row>
    <row r="41" spans="3:28" s="256" customFormat="1" ht="15" customHeight="1">
      <c r="C41" s="243" t="s">
        <v>309</v>
      </c>
      <c r="D41" s="255"/>
      <c r="E41" s="255"/>
      <c r="F41" s="246"/>
      <c r="G41" s="247">
        <v>0.7847533632286996</v>
      </c>
      <c r="H41" s="246" t="s">
        <v>90</v>
      </c>
      <c r="I41" s="247">
        <v>0.75716603569497021</v>
      </c>
      <c r="J41" s="246" t="s">
        <v>90</v>
      </c>
      <c r="K41" s="247">
        <v>0.80948795180722888</v>
      </c>
      <c r="M41" s="245"/>
      <c r="N41" s="245"/>
      <c r="O41" s="245"/>
      <c r="Z41" s="254"/>
      <c r="AA41" s="254"/>
    </row>
    <row r="42" spans="3:28" ht="15" customHeight="1">
      <c r="C42" s="243" t="s">
        <v>310</v>
      </c>
      <c r="F42" s="246"/>
      <c r="G42" s="247">
        <v>1.9805680119581466</v>
      </c>
      <c r="H42" s="246" t="s">
        <v>90</v>
      </c>
      <c r="I42" s="247">
        <v>2.1362898864250948</v>
      </c>
      <c r="J42" s="246" t="s">
        <v>90</v>
      </c>
      <c r="K42" s="247">
        <v>2.2025602409638556</v>
      </c>
      <c r="T42"/>
      <c r="X42" s="245"/>
    </row>
    <row r="43" spans="3:28">
      <c r="C43" s="243" t="s">
        <v>311</v>
      </c>
      <c r="F43" s="246"/>
      <c r="G43" s="247">
        <v>4.5590433482810164</v>
      </c>
      <c r="H43" s="246" t="s">
        <v>90</v>
      </c>
      <c r="I43" s="247">
        <v>4.5700378583017844</v>
      </c>
      <c r="J43" s="246" t="s">
        <v>90</v>
      </c>
      <c r="K43" s="247">
        <v>4.8192771084337354</v>
      </c>
      <c r="T43"/>
      <c r="X43" s="245"/>
    </row>
    <row r="44" spans="3:28" s="256" customFormat="1" ht="15" customHeight="1">
      <c r="C44" s="243" t="s">
        <v>187</v>
      </c>
      <c r="D44" s="255"/>
      <c r="E44" s="255"/>
      <c r="F44" s="246"/>
      <c r="G44" s="247">
        <v>7.5112107623318387</v>
      </c>
      <c r="H44" s="246" t="s">
        <v>90</v>
      </c>
      <c r="I44" s="247">
        <v>6.9497025419145482</v>
      </c>
      <c r="J44" s="246" t="s">
        <v>90</v>
      </c>
      <c r="K44" s="247">
        <v>7.6807228915662646</v>
      </c>
      <c r="M44" s="245"/>
      <c r="N44" s="245"/>
      <c r="O44" s="245"/>
      <c r="Z44" s="254"/>
      <c r="AA44" s="254"/>
    </row>
    <row r="45" spans="3:28">
      <c r="C45" s="243" t="s">
        <v>312</v>
      </c>
      <c r="F45" s="246"/>
      <c r="G45" s="247">
        <v>0.63527653213751867</v>
      </c>
      <c r="H45" s="246" t="s">
        <v>90</v>
      </c>
      <c r="I45" s="247">
        <v>0.75716603569497021</v>
      </c>
      <c r="J45" s="246" t="s">
        <v>90</v>
      </c>
      <c r="K45" s="247">
        <v>0.77183734939759041</v>
      </c>
      <c r="T45"/>
      <c r="X45" s="245"/>
    </row>
    <row r="46" spans="3:28">
      <c r="C46" s="243" t="s">
        <v>313</v>
      </c>
      <c r="F46" s="246"/>
      <c r="G46" s="247">
        <v>0.5605381165919282</v>
      </c>
      <c r="H46" s="246" t="s">
        <v>90</v>
      </c>
      <c r="I46" s="247">
        <v>0.75716603569497021</v>
      </c>
      <c r="J46" s="246" t="s">
        <v>90</v>
      </c>
      <c r="K46" s="247">
        <v>0.64006024096385539</v>
      </c>
      <c r="T46"/>
      <c r="X46" s="245"/>
    </row>
    <row r="47" spans="3:28">
      <c r="C47" s="243" t="s">
        <v>314</v>
      </c>
      <c r="F47" s="246"/>
      <c r="G47" s="247">
        <v>0.22421524663677131</v>
      </c>
      <c r="H47" s="246" t="s">
        <v>90</v>
      </c>
      <c r="I47" s="247">
        <v>0.21633315305570577</v>
      </c>
      <c r="J47" s="246" t="s">
        <v>90</v>
      </c>
      <c r="K47" s="247">
        <v>0.16942771084337349</v>
      </c>
      <c r="T47"/>
      <c r="X47" s="245"/>
    </row>
    <row r="48" spans="3:28">
      <c r="C48" s="243" t="s">
        <v>62</v>
      </c>
      <c r="F48" s="246"/>
      <c r="G48" s="247">
        <v>1.9805680119581466</v>
      </c>
      <c r="H48" s="246" t="s">
        <v>90</v>
      </c>
      <c r="I48" s="247">
        <v>1.8929150892374256</v>
      </c>
      <c r="J48" s="246" t="s">
        <v>90</v>
      </c>
      <c r="K48" s="247">
        <v>1.8072289156626506</v>
      </c>
      <c r="T48"/>
      <c r="X48" s="245"/>
    </row>
    <row r="49" spans="3:24" ht="33" customHeight="1">
      <c r="C49" s="423" t="s">
        <v>303</v>
      </c>
      <c r="D49" s="423"/>
      <c r="E49" s="423"/>
      <c r="F49" s="423"/>
      <c r="G49" s="423"/>
      <c r="H49" s="423"/>
      <c r="I49" s="423"/>
      <c r="J49" s="423"/>
      <c r="K49" s="423"/>
    </row>
    <row r="53" spans="3:24" ht="41.25" customHeight="1">
      <c r="C53" s="397" t="s">
        <v>304</v>
      </c>
      <c r="D53" s="397"/>
      <c r="E53" s="397"/>
      <c r="F53" s="397"/>
      <c r="G53" s="397"/>
      <c r="H53" s="397"/>
      <c r="I53" s="397"/>
      <c r="J53" s="397"/>
      <c r="K53" s="397"/>
    </row>
    <row r="54" spans="3:24" ht="21.75" customHeight="1">
      <c r="C54" s="237"/>
      <c r="D54" s="7">
        <v>2009</v>
      </c>
      <c r="E54" s="7">
        <v>2010</v>
      </c>
      <c r="F54" s="8" t="s">
        <v>277</v>
      </c>
      <c r="G54" s="7" t="s">
        <v>52</v>
      </c>
      <c r="H54" s="8" t="s">
        <v>110</v>
      </c>
      <c r="I54" s="7" t="s">
        <v>111</v>
      </c>
      <c r="J54" s="8" t="s">
        <v>110</v>
      </c>
      <c r="K54" s="7" t="s">
        <v>112</v>
      </c>
      <c r="T54"/>
      <c r="X54" s="245"/>
    </row>
    <row r="55" spans="3:24" ht="15.75">
      <c r="C55" s="253" t="s">
        <v>299</v>
      </c>
      <c r="D55" s="255"/>
      <c r="E55" s="255"/>
      <c r="F55" s="246"/>
      <c r="G55" s="247">
        <v>40.91928251121076</v>
      </c>
      <c r="H55" s="246" t="s">
        <v>90</v>
      </c>
      <c r="I55" s="247">
        <v>41.373715521903733</v>
      </c>
      <c r="J55" s="246" t="s">
        <v>90</v>
      </c>
      <c r="K55" s="247">
        <v>41.434487951807228</v>
      </c>
      <c r="T55"/>
      <c r="X55" s="245"/>
    </row>
    <row r="56" spans="3:24" ht="15.75">
      <c r="C56" s="253" t="s">
        <v>315</v>
      </c>
      <c r="D56" s="255"/>
      <c r="E56" s="255"/>
      <c r="F56" s="246"/>
      <c r="G56" s="247">
        <v>37.705530642750375</v>
      </c>
      <c r="H56" s="246" t="s">
        <v>90</v>
      </c>
      <c r="I56" s="247">
        <v>37.34451054624121</v>
      </c>
      <c r="J56" s="246" t="s">
        <v>90</v>
      </c>
      <c r="K56" s="247">
        <v>36.125753012048193</v>
      </c>
      <c r="T56"/>
      <c r="X56" s="245"/>
    </row>
    <row r="57" spans="3:24" ht="15.75">
      <c r="C57" s="253" t="s">
        <v>316</v>
      </c>
      <c r="D57" s="255"/>
      <c r="E57" s="255"/>
      <c r="F57" s="246"/>
      <c r="G57" s="247">
        <v>3.1390134529147984</v>
      </c>
      <c r="H57" s="246" t="s">
        <v>90</v>
      </c>
      <c r="I57" s="247">
        <v>3.2449972958355868</v>
      </c>
      <c r="J57" s="246" t="s">
        <v>90</v>
      </c>
      <c r="K57" s="247">
        <v>3.5391566265060241</v>
      </c>
      <c r="T57"/>
      <c r="X57" s="245"/>
    </row>
    <row r="58" spans="3:24" ht="15.75">
      <c r="C58" s="253" t="s">
        <v>309</v>
      </c>
      <c r="D58" s="255"/>
      <c r="E58" s="255"/>
      <c r="F58" s="246"/>
      <c r="G58" s="247">
        <v>0.7847533632286996</v>
      </c>
      <c r="H58" s="246" t="s">
        <v>90</v>
      </c>
      <c r="I58" s="247">
        <v>0.75716603569497021</v>
      </c>
      <c r="J58" s="246" t="s">
        <v>90</v>
      </c>
      <c r="K58" s="247">
        <v>0.80948795180722888</v>
      </c>
      <c r="T58"/>
      <c r="X58" s="245"/>
    </row>
    <row r="59" spans="3:24" ht="15.75">
      <c r="C59" s="253" t="s">
        <v>310</v>
      </c>
      <c r="D59" s="255"/>
      <c r="E59" s="255"/>
      <c r="F59" s="246"/>
      <c r="G59" s="247">
        <v>1.9805680119581466</v>
      </c>
      <c r="H59" s="246" t="s">
        <v>90</v>
      </c>
      <c r="I59" s="247">
        <v>2.1362898864250948</v>
      </c>
      <c r="J59" s="246" t="s">
        <v>90</v>
      </c>
      <c r="K59" s="247">
        <v>2.2025602409638556</v>
      </c>
      <c r="T59"/>
      <c r="X59" s="245"/>
    </row>
    <row r="60" spans="3:24" ht="15.75">
      <c r="C60" s="253" t="s">
        <v>311</v>
      </c>
      <c r="D60" s="255"/>
      <c r="E60" s="255"/>
      <c r="F60" s="246"/>
      <c r="G60" s="247">
        <v>4.5590433482810164</v>
      </c>
      <c r="H60" s="246" t="s">
        <v>90</v>
      </c>
      <c r="I60" s="247">
        <v>4.5700378583017844</v>
      </c>
      <c r="J60" s="246" t="s">
        <v>90</v>
      </c>
      <c r="K60" s="247">
        <v>4.8192771084337354</v>
      </c>
      <c r="T60"/>
      <c r="X60" s="245"/>
    </row>
    <row r="61" spans="3:24" ht="15.75">
      <c r="C61" s="253" t="s">
        <v>187</v>
      </c>
      <c r="D61" s="255"/>
      <c r="E61" s="255"/>
      <c r="F61" s="246"/>
      <c r="G61" s="247">
        <v>7.5112107623318387</v>
      </c>
      <c r="H61" s="246" t="s">
        <v>90</v>
      </c>
      <c r="I61" s="247">
        <v>6.9497025419145482</v>
      </c>
      <c r="J61" s="246" t="s">
        <v>90</v>
      </c>
      <c r="K61" s="247">
        <v>7.6807228915662646</v>
      </c>
      <c r="T61"/>
      <c r="X61" s="245"/>
    </row>
    <row r="62" spans="3:24" ht="15.75">
      <c r="C62" s="253" t="s">
        <v>312</v>
      </c>
      <c r="D62" s="255"/>
      <c r="E62" s="255"/>
      <c r="F62" s="246"/>
      <c r="G62" s="247">
        <v>0.63527653213751867</v>
      </c>
      <c r="H62" s="246" t="s">
        <v>90</v>
      </c>
      <c r="I62" s="247">
        <v>0.75716603569497021</v>
      </c>
      <c r="J62" s="246" t="s">
        <v>90</v>
      </c>
      <c r="K62" s="247">
        <v>0.77183734939759041</v>
      </c>
      <c r="T62"/>
      <c r="X62" s="245"/>
    </row>
    <row r="63" spans="3:24" ht="15.75">
      <c r="C63" s="253" t="s">
        <v>313</v>
      </c>
      <c r="D63" s="255"/>
      <c r="E63" s="255"/>
      <c r="F63" s="246"/>
      <c r="G63" s="247">
        <v>0.5605381165919282</v>
      </c>
      <c r="H63" s="246" t="s">
        <v>90</v>
      </c>
      <c r="I63" s="247">
        <v>0.75716603569497021</v>
      </c>
      <c r="J63" s="246" t="s">
        <v>90</v>
      </c>
      <c r="K63" s="247">
        <v>0.64006024096385539</v>
      </c>
      <c r="T63"/>
      <c r="X63" s="245"/>
    </row>
    <row r="64" spans="3:24" ht="15.75">
      <c r="C64" s="253" t="s">
        <v>314</v>
      </c>
      <c r="D64" s="255"/>
      <c r="E64" s="255"/>
      <c r="F64" s="246"/>
      <c r="G64" s="247">
        <v>0.22421524663677131</v>
      </c>
      <c r="H64" s="246" t="s">
        <v>90</v>
      </c>
      <c r="I64" s="247">
        <v>0.21633315305570577</v>
      </c>
      <c r="J64" s="246" t="s">
        <v>90</v>
      </c>
      <c r="K64" s="247">
        <v>0.16942771084337349</v>
      </c>
      <c r="T64"/>
      <c r="X64" s="245"/>
    </row>
    <row r="65" spans="3:24" ht="15.75">
      <c r="C65" s="253" t="s">
        <v>62</v>
      </c>
      <c r="D65" s="255"/>
      <c r="E65" s="255"/>
      <c r="F65" s="246"/>
      <c r="G65" s="247">
        <v>1.9805680119581466</v>
      </c>
      <c r="H65" s="246" t="s">
        <v>90</v>
      </c>
      <c r="I65" s="247">
        <v>1.8929150892374256</v>
      </c>
      <c r="J65" s="246" t="s">
        <v>90</v>
      </c>
      <c r="K65" s="247">
        <v>1.8072289156626506</v>
      </c>
      <c r="T65"/>
      <c r="X65" s="245"/>
    </row>
    <row r="66" spans="3:24" ht="40.5" customHeight="1">
      <c r="C66" s="423" t="s">
        <v>303</v>
      </c>
      <c r="D66" s="423"/>
      <c r="E66" s="423"/>
      <c r="F66" s="423"/>
      <c r="G66" s="423"/>
      <c r="H66" s="423"/>
      <c r="I66" s="423"/>
      <c r="J66" s="423"/>
      <c r="K66" s="423"/>
      <c r="T66"/>
      <c r="X66" s="245"/>
    </row>
    <row r="67" spans="3:24">
      <c r="G67" s="260">
        <f>G58+G59+G60+G61+G62+G63+G64</f>
        <v>16.255605381165918</v>
      </c>
      <c r="I67" s="260">
        <f>SUM(I59:I64)</f>
        <v>15.386695511087074</v>
      </c>
      <c r="K67" s="260">
        <f>SUM(K59:K64)</f>
        <v>16.283885542168672</v>
      </c>
    </row>
  </sheetData>
  <mergeCells count="10">
    <mergeCell ref="C32:K32"/>
    <mergeCell ref="C49:K49"/>
    <mergeCell ref="C53:K53"/>
    <mergeCell ref="C66:K66"/>
    <mergeCell ref="C3:Z3"/>
    <mergeCell ref="C9:Z9"/>
    <mergeCell ref="C12:K12"/>
    <mergeCell ref="C22:K22"/>
    <mergeCell ref="C24:K24"/>
    <mergeCell ref="C30:K30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9" orientation="landscape" r:id="rId1"/>
  <headerFooter>
    <oddHeader>&amp;L&amp;G&amp;CEncuesta de Turismo Receptivo&amp;RAño 2011</oddHeader>
    <oddFooter>&amp;LTurismo de Tenerife&amp;R&amp;P</oddFooter>
  </headerFooter>
  <rowBreaks count="1" manualBreakCount="1">
    <brk id="30" min="2" max="21" man="1"/>
  </rowBreaks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1:Z23"/>
  <sheetViews>
    <sheetView showGridLines="0" topLeftCell="C28" zoomScaleNormal="100" workbookViewId="0"/>
  </sheetViews>
  <sheetFormatPr baseColWidth="10" defaultRowHeight="12.75"/>
  <cols>
    <col min="1" max="2" width="14.85546875" customWidth="1"/>
    <col min="3" max="3" width="33.140625" customWidth="1"/>
    <col min="4" max="10" width="9.7109375" customWidth="1"/>
    <col min="11" max="15" width="11.42578125" customWidth="1"/>
    <col min="16" max="16" width="13.7109375" customWidth="1"/>
    <col min="17" max="19" width="11.42578125" customWidth="1"/>
    <col min="20" max="20" width="12.85546875" bestFit="1" customWidth="1"/>
    <col min="21" max="23" width="11.42578125" hidden="1" customWidth="1"/>
    <col min="24" max="25" width="13.85546875" hidden="1" customWidth="1"/>
    <col min="26" max="26" width="11.42578125" hidden="1" customWidth="1"/>
  </cols>
  <sheetData>
    <row r="1" spans="3:26" ht="33" customHeight="1"/>
    <row r="2" spans="3:26" ht="33" customHeight="1"/>
    <row r="3" spans="3:26" ht="38.25" customHeight="1">
      <c r="C3" s="406" t="s">
        <v>317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</row>
    <row r="4" spans="3:26" ht="26.2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96</v>
      </c>
      <c r="O4" s="8" t="s">
        <v>132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7" t="s">
        <v>51</v>
      </c>
      <c r="Y4" s="7" t="s">
        <v>52</v>
      </c>
      <c r="Z4" s="8" t="s">
        <v>110</v>
      </c>
    </row>
    <row r="5" spans="3:26" ht="15" customHeight="1">
      <c r="C5" s="261" t="s">
        <v>85</v>
      </c>
      <c r="D5" s="262">
        <v>76.453488372093005</v>
      </c>
      <c r="E5" s="262">
        <v>81.16343490304709</v>
      </c>
      <c r="F5" s="262">
        <v>79.894179894179899</v>
      </c>
      <c r="G5" s="262">
        <v>75.925925925925924</v>
      </c>
      <c r="H5" s="263">
        <f t="shared" ref="H5:J20" si="0">E5/D5-1</f>
        <v>6.1605384283201836E-2</v>
      </c>
      <c r="I5" s="263">
        <f t="shared" si="0"/>
        <v>-1.5638261372049711E-2</v>
      </c>
      <c r="J5" s="263">
        <f t="shared" si="0"/>
        <v>-4.9668874172185573E-2</v>
      </c>
      <c r="K5" s="262">
        <v>75.545851528384276</v>
      </c>
      <c r="L5" s="262">
        <v>79.372197309417047</v>
      </c>
      <c r="M5" s="262">
        <v>68.421052631578945</v>
      </c>
      <c r="N5" s="263">
        <f t="shared" ref="N5:O19" si="1">L5/K5-1</f>
        <v>5.0649316985925008E-2</v>
      </c>
      <c r="O5" s="263">
        <f>M5/L5-1</f>
        <v>-0.1379720487659829</v>
      </c>
      <c r="P5" s="262">
        <v>73.480662983425418</v>
      </c>
      <c r="Q5" s="262">
        <v>81.25</v>
      </c>
      <c r="R5" s="262">
        <v>74.719101123595507</v>
      </c>
      <c r="S5" s="263">
        <f>Q5/P5-1</f>
        <v>0.10573308270676685</v>
      </c>
      <c r="T5" s="263">
        <f>R5/Q5-1</f>
        <v>-8.0380293863439922E-2</v>
      </c>
      <c r="U5" s="262">
        <v>78.32167832167832</v>
      </c>
      <c r="V5" s="262">
        <v>81.684981684981679</v>
      </c>
      <c r="W5" s="263">
        <f>V5/U5-1</f>
        <v>4.2942176870748305E-2</v>
      </c>
      <c r="X5" s="262">
        <v>72.916666666666671</v>
      </c>
      <c r="Y5" s="262">
        <v>73.86363636363636</v>
      </c>
      <c r="Z5" s="263">
        <f>Y5/X5-1</f>
        <v>1.298701298701288E-2</v>
      </c>
    </row>
    <row r="6" spans="3:26" ht="15" customHeight="1">
      <c r="C6" s="261" t="s">
        <v>82</v>
      </c>
      <c r="D6" s="262">
        <v>78.679653679653697</v>
      </c>
      <c r="E6" s="262">
        <v>78.890876565295173</v>
      </c>
      <c r="F6" s="262">
        <v>74.149659863945573</v>
      </c>
      <c r="G6" s="262">
        <v>73.56435643564356</v>
      </c>
      <c r="H6" s="263">
        <f t="shared" si="0"/>
        <v>2.684593484631792E-3</v>
      </c>
      <c r="I6" s="263">
        <f t="shared" si="0"/>
        <v>-6.0098415783547132E-2</v>
      </c>
      <c r="J6" s="263">
        <f t="shared" si="0"/>
        <v>-7.8935416477426967E-3</v>
      </c>
      <c r="K6" s="262">
        <v>78.067885117493475</v>
      </c>
      <c r="L6" s="262">
        <v>74.500475737392961</v>
      </c>
      <c r="M6" s="262">
        <v>74.190177638453505</v>
      </c>
      <c r="N6" s="263">
        <f>L6/K6-1</f>
        <v>-4.5696247243428023E-2</v>
      </c>
      <c r="O6" s="263">
        <f>M6/L6-1</f>
        <v>-4.1650485566457895E-3</v>
      </c>
      <c r="P6" s="262">
        <v>77.246376811594203</v>
      </c>
      <c r="Q6" s="262">
        <v>76.2214983713355</v>
      </c>
      <c r="R6" s="262">
        <v>76.012461059190031</v>
      </c>
      <c r="S6" s="263">
        <f>Q6/P6-1</f>
        <v>-1.3267657106538544E-2</v>
      </c>
      <c r="T6" s="263">
        <f>R6/Q6-1</f>
        <v>-2.7424980696008072E-3</v>
      </c>
      <c r="U6" s="262">
        <v>75.515818431911967</v>
      </c>
      <c r="V6" s="262">
        <v>75.272161741835149</v>
      </c>
      <c r="W6" s="263">
        <f>V6/U6-1</f>
        <v>-3.2265649123105478E-3</v>
      </c>
      <c r="X6" s="262">
        <v>75.897435897435898</v>
      </c>
      <c r="Y6" s="262">
        <v>76.506024096385545</v>
      </c>
      <c r="Z6" s="263">
        <f>Y6/X6-1</f>
        <v>8.0185607294041006E-3</v>
      </c>
    </row>
    <row r="7" spans="3:26" ht="15" customHeight="1">
      <c r="C7" s="264" t="s">
        <v>83</v>
      </c>
      <c r="D7" s="265">
        <v>78.523489932885894</v>
      </c>
      <c r="E7" s="265">
        <v>82.674772036474167</v>
      </c>
      <c r="F7" s="265">
        <v>72.383720930232556</v>
      </c>
      <c r="G7" s="265">
        <v>75.50432276657061</v>
      </c>
      <c r="H7" s="266">
        <f t="shared" si="0"/>
        <v>5.2866754994414844E-2</v>
      </c>
      <c r="I7" s="266">
        <f t="shared" si="0"/>
        <v>-0.12447631668946657</v>
      </c>
      <c r="J7" s="266">
        <f t="shared" si="0"/>
        <v>4.3111928983947445E-2</v>
      </c>
      <c r="K7" s="265">
        <v>79.310344827586206</v>
      </c>
      <c r="L7" s="265">
        <v>77.743902439024396</v>
      </c>
      <c r="M7" s="265">
        <v>72.136222910216716</v>
      </c>
      <c r="N7" s="266">
        <f t="shared" si="1"/>
        <v>-1.9750795334040228E-2</v>
      </c>
      <c r="O7" s="266">
        <f t="shared" si="1"/>
        <v>-7.2130152370545875E-2</v>
      </c>
      <c r="P7" s="265">
        <v>75.124378109452735</v>
      </c>
      <c r="Q7" s="265">
        <v>81.818181818181813</v>
      </c>
      <c r="R7" s="265">
        <v>74.594594594594597</v>
      </c>
      <c r="S7" s="266">
        <f t="shared" ref="S7:T21" si="2">Q7/P7-1</f>
        <v>8.9102950030102379E-2</v>
      </c>
      <c r="T7" s="266">
        <f t="shared" si="2"/>
        <v>-8.8288288288288164E-2</v>
      </c>
      <c r="U7" s="265">
        <v>73.333333333333329</v>
      </c>
      <c r="V7" s="265">
        <v>80.582524271844662</v>
      </c>
      <c r="W7" s="266">
        <f t="shared" ref="W7:W21" si="3">V7/U7-1</f>
        <v>9.8852603706972797E-2</v>
      </c>
      <c r="X7" s="265">
        <v>82.474226804123717</v>
      </c>
      <c r="Y7" s="265">
        <v>77.018633540372676</v>
      </c>
      <c r="Z7" s="266">
        <f t="shared" ref="Z7:Z21" si="4">Y7/X7-1</f>
        <v>-6.6149068322981397E-2</v>
      </c>
    </row>
    <row r="8" spans="3:26" ht="15" customHeight="1">
      <c r="C8" s="264" t="s">
        <v>78</v>
      </c>
      <c r="D8" s="265">
        <v>70</v>
      </c>
      <c r="E8" s="265">
        <v>68.722466960352421</v>
      </c>
      <c r="F8" s="265">
        <v>64.953271028037378</v>
      </c>
      <c r="G8" s="265">
        <v>73.86363636363636</v>
      </c>
      <c r="H8" s="266">
        <f t="shared" si="0"/>
        <v>-1.8250471994965434E-2</v>
      </c>
      <c r="I8" s="266">
        <f t="shared" si="0"/>
        <v>-5.4846633117661248E-2</v>
      </c>
      <c r="J8" s="266">
        <f t="shared" si="0"/>
        <v>0.13718116415958148</v>
      </c>
      <c r="K8" s="265">
        <v>70.434782608695656</v>
      </c>
      <c r="L8" s="265">
        <v>71.212121212121218</v>
      </c>
      <c r="M8" s="265">
        <v>69.642857142857139</v>
      </c>
      <c r="N8" s="266">
        <f t="shared" si="1"/>
        <v>1.1036288814066708E-2</v>
      </c>
      <c r="O8" s="266">
        <f t="shared" si="1"/>
        <v>-2.2036474164133901E-2</v>
      </c>
      <c r="P8" s="265">
        <v>71.900826446280988</v>
      </c>
      <c r="Q8" s="265">
        <v>82.882882882882882</v>
      </c>
      <c r="R8" s="265">
        <v>73.333333333333329</v>
      </c>
      <c r="S8" s="266">
        <f t="shared" si="2"/>
        <v>0.15273894584239422</v>
      </c>
      <c r="T8" s="266">
        <f t="shared" si="2"/>
        <v>-0.11521739130434783</v>
      </c>
      <c r="U8" s="265">
        <v>71.428571428571431</v>
      </c>
      <c r="V8" s="265">
        <v>79.338842975206617</v>
      </c>
      <c r="W8" s="266">
        <f t="shared" si="3"/>
        <v>0.11074380165289255</v>
      </c>
      <c r="X8" s="265">
        <v>81.72043010752688</v>
      </c>
      <c r="Y8" s="265">
        <v>75.247524752475243</v>
      </c>
      <c r="Z8" s="266">
        <f t="shared" si="4"/>
        <v>-7.9207920792079278E-2</v>
      </c>
    </row>
    <row r="9" spans="3:26" ht="15" customHeight="1">
      <c r="C9" s="264" t="s">
        <v>86</v>
      </c>
      <c r="D9" s="265">
        <v>77.202072538860094</v>
      </c>
      <c r="E9" s="265">
        <v>79.42238267148015</v>
      </c>
      <c r="F9" s="265">
        <v>74.772036474164139</v>
      </c>
      <c r="G9" s="265">
        <v>72.693726937269375</v>
      </c>
      <c r="H9" s="266">
        <f t="shared" si="0"/>
        <v>2.8759721852058551E-2</v>
      </c>
      <c r="I9" s="266">
        <f t="shared" si="0"/>
        <v>-5.8552086211660637E-2</v>
      </c>
      <c r="J9" s="266">
        <f t="shared" si="0"/>
        <v>-2.7795277952779585E-2</v>
      </c>
      <c r="K9" s="265">
        <v>78.175895765472319</v>
      </c>
      <c r="L9" s="265">
        <v>69.256756756756758</v>
      </c>
      <c r="M9" s="265">
        <v>79.020979020979027</v>
      </c>
      <c r="N9" s="266">
        <f t="shared" si="1"/>
        <v>-0.11409065315315325</v>
      </c>
      <c r="O9" s="266">
        <f t="shared" si="1"/>
        <v>0.14098584342486786</v>
      </c>
      <c r="P9" s="265">
        <v>78.974358974358978</v>
      </c>
      <c r="Q9" s="265">
        <v>68.07228915662651</v>
      </c>
      <c r="R9" s="265">
        <v>77.89473684210526</v>
      </c>
      <c r="S9" s="266">
        <f t="shared" si="2"/>
        <v>-0.13804568925050853</v>
      </c>
      <c r="T9" s="266">
        <f t="shared" si="2"/>
        <v>0.14429436422915676</v>
      </c>
      <c r="U9" s="265">
        <v>77.386934673366838</v>
      </c>
      <c r="V9" s="265">
        <v>68.07228915662651</v>
      </c>
      <c r="W9" s="266">
        <f t="shared" si="3"/>
        <v>-0.12036457518385224</v>
      </c>
      <c r="X9" s="265">
        <v>68.07228915662651</v>
      </c>
      <c r="Y9" s="265">
        <v>76.428571428571431</v>
      </c>
      <c r="Z9" s="266">
        <f t="shared" si="4"/>
        <v>0.12275600505688988</v>
      </c>
    </row>
    <row r="10" spans="3:26" ht="15" customHeight="1">
      <c r="C10" s="264" t="s">
        <v>75</v>
      </c>
      <c r="D10" s="265">
        <v>84.981684981685007</v>
      </c>
      <c r="E10" s="265">
        <v>82.10526315789474</v>
      </c>
      <c r="F10" s="265">
        <v>82.352941176470594</v>
      </c>
      <c r="G10" s="265">
        <v>71.296296296296291</v>
      </c>
      <c r="H10" s="266">
        <f t="shared" si="0"/>
        <v>-3.3847549909256092E-2</v>
      </c>
      <c r="I10" s="266">
        <f t="shared" si="0"/>
        <v>3.0165912518853588E-3</v>
      </c>
      <c r="J10" s="266">
        <f t="shared" si="0"/>
        <v>-0.13425925925925941</v>
      </c>
      <c r="K10" s="265">
        <v>82.954545454545453</v>
      </c>
      <c r="L10" s="265">
        <v>79.47598253275109</v>
      </c>
      <c r="M10" s="265">
        <v>74.444444444444443</v>
      </c>
      <c r="N10" s="266">
        <f t="shared" si="1"/>
        <v>-4.1933361249027912E-2</v>
      </c>
      <c r="O10" s="266">
        <f t="shared" si="1"/>
        <v>-6.3308913308913306E-2</v>
      </c>
      <c r="P10" s="265">
        <v>81.502890173410407</v>
      </c>
      <c r="Q10" s="265">
        <v>72.661870503597129</v>
      </c>
      <c r="R10" s="265">
        <v>78.030303030303031</v>
      </c>
      <c r="S10" s="266">
        <f t="shared" si="2"/>
        <v>-0.10847492218990762</v>
      </c>
      <c r="T10" s="266">
        <f t="shared" si="2"/>
        <v>7.388238823882376E-2</v>
      </c>
      <c r="U10" s="265">
        <v>78.645833333333329</v>
      </c>
      <c r="V10" s="265">
        <v>72.666666666666671</v>
      </c>
      <c r="W10" s="266">
        <f t="shared" si="3"/>
        <v>-7.6026490066225083E-2</v>
      </c>
      <c r="X10" s="265">
        <v>71.969696969696969</v>
      </c>
      <c r="Y10" s="265">
        <v>77.083333333333329</v>
      </c>
      <c r="Z10" s="266">
        <f t="shared" si="4"/>
        <v>7.1052631578947256E-2</v>
      </c>
    </row>
    <row r="11" spans="3:26" ht="15" customHeight="1">
      <c r="C11" s="261" t="s">
        <v>79</v>
      </c>
      <c r="D11" s="262">
        <v>75.774473358116495</v>
      </c>
      <c r="E11" s="262">
        <v>72.519083969465655</v>
      </c>
      <c r="F11" s="262">
        <v>73.289665211062598</v>
      </c>
      <c r="G11" s="262">
        <v>72.701555869872706</v>
      </c>
      <c r="H11" s="263">
        <f t="shared" si="0"/>
        <v>-4.2961557426675845E-2</v>
      </c>
      <c r="I11" s="263">
        <f t="shared" si="0"/>
        <v>1.0625909752547402E-2</v>
      </c>
      <c r="J11" s="263">
        <f t="shared" si="0"/>
        <v>-8.0244511896218063E-3</v>
      </c>
      <c r="K11" s="262">
        <v>70.960698689956331</v>
      </c>
      <c r="L11" s="262">
        <v>73.019271948608136</v>
      </c>
      <c r="M11" s="262">
        <v>63.907284768211923</v>
      </c>
      <c r="N11" s="263">
        <f t="shared" si="1"/>
        <v>2.9010047768077696E-2</v>
      </c>
      <c r="O11" s="263">
        <f t="shared" si="1"/>
        <v>-0.1247887980423763</v>
      </c>
      <c r="P11" s="262">
        <v>71.83098591549296</v>
      </c>
      <c r="Q11" s="262">
        <v>75.34626038781164</v>
      </c>
      <c r="R11" s="262">
        <v>64.418938307030132</v>
      </c>
      <c r="S11" s="263">
        <f t="shared" si="2"/>
        <v>4.8938134810710965E-2</v>
      </c>
      <c r="T11" s="263">
        <f t="shared" si="2"/>
        <v>-0.14502806143978397</v>
      </c>
      <c r="U11" s="262">
        <v>73.877551020408163</v>
      </c>
      <c r="V11" s="262">
        <v>75.14910536779324</v>
      </c>
      <c r="W11" s="263">
        <f t="shared" si="3"/>
        <v>1.7211647243610129E-2</v>
      </c>
      <c r="X11" s="262">
        <v>74.185463659147871</v>
      </c>
      <c r="Y11" s="262">
        <v>60.052219321148826</v>
      </c>
      <c r="Z11" s="263">
        <f t="shared" si="4"/>
        <v>-0.19051231388046008</v>
      </c>
    </row>
    <row r="12" spans="3:26" ht="15" customHeight="1">
      <c r="C12" s="261" t="s">
        <v>81</v>
      </c>
      <c r="D12" s="262">
        <v>61.538461538461497</v>
      </c>
      <c r="E12" s="262">
        <v>77.272727272727266</v>
      </c>
      <c r="F12" s="262">
        <v>68.589743589743591</v>
      </c>
      <c r="G12" s="262">
        <v>67.088607594936704</v>
      </c>
      <c r="H12" s="263">
        <f t="shared" si="0"/>
        <v>0.25568181818181901</v>
      </c>
      <c r="I12" s="263">
        <f t="shared" si="0"/>
        <v>-0.11236802413272995</v>
      </c>
      <c r="J12" s="263">
        <f t="shared" si="0"/>
        <v>-2.188572104578268E-2</v>
      </c>
      <c r="K12" s="262">
        <v>66.279069767441854</v>
      </c>
      <c r="L12" s="262">
        <v>72.340425531914889</v>
      </c>
      <c r="M12" s="262">
        <v>60.396039603960396</v>
      </c>
      <c r="N12" s="263">
        <f t="shared" si="1"/>
        <v>9.1452034341172217E-2</v>
      </c>
      <c r="O12" s="263">
        <f t="shared" si="1"/>
        <v>-0.1651135701805474</v>
      </c>
      <c r="P12" s="262">
        <v>66.233766233766232</v>
      </c>
      <c r="Q12" s="262">
        <v>74.025974025974023</v>
      </c>
      <c r="R12" s="262">
        <v>70.238095238095241</v>
      </c>
      <c r="S12" s="263">
        <f t="shared" si="2"/>
        <v>0.11764705882352944</v>
      </c>
      <c r="T12" s="263">
        <f t="shared" si="2"/>
        <v>-5.1169590643274754E-2</v>
      </c>
      <c r="U12" s="262">
        <v>67.5</v>
      </c>
      <c r="V12" s="262">
        <v>75</v>
      </c>
      <c r="W12" s="263">
        <f t="shared" si="3"/>
        <v>0.11111111111111116</v>
      </c>
      <c r="X12" s="262">
        <v>71.05263157894737</v>
      </c>
      <c r="Y12" s="262">
        <v>70.731707317073173</v>
      </c>
      <c r="Z12" s="263">
        <f t="shared" si="4"/>
        <v>-4.5167118337849921E-3</v>
      </c>
    </row>
    <row r="13" spans="3:26" ht="15" customHeight="1">
      <c r="C13" s="261" t="s">
        <v>76</v>
      </c>
      <c r="D13" s="262">
        <v>65.185185185185205</v>
      </c>
      <c r="E13" s="262">
        <v>76.612903225806448</v>
      </c>
      <c r="F13" s="262">
        <v>63.722397476340696</v>
      </c>
      <c r="G13" s="262">
        <v>63.522012578616355</v>
      </c>
      <c r="H13" s="263">
        <f t="shared" si="0"/>
        <v>0.17531158357771215</v>
      </c>
      <c r="I13" s="263">
        <f t="shared" si="0"/>
        <v>-0.1682550224140793</v>
      </c>
      <c r="J13" s="263">
        <f t="shared" si="0"/>
        <v>-3.1446540880503138E-3</v>
      </c>
      <c r="K13" s="262">
        <v>63.030303030303031</v>
      </c>
      <c r="L13" s="262">
        <v>60.714285714285715</v>
      </c>
      <c r="M13" s="262">
        <v>55.405405405405403</v>
      </c>
      <c r="N13" s="263">
        <f t="shared" si="1"/>
        <v>-3.6744505494505475E-2</v>
      </c>
      <c r="O13" s="263">
        <f t="shared" si="1"/>
        <v>-8.744038155802869E-2</v>
      </c>
      <c r="P13" s="262">
        <v>63.758389261744966</v>
      </c>
      <c r="Q13" s="262">
        <v>64.935064935064929</v>
      </c>
      <c r="R13" s="262">
        <v>49.390243902439025</v>
      </c>
      <c r="S13" s="263">
        <f t="shared" si="2"/>
        <v>1.8455228981544725E-2</v>
      </c>
      <c r="T13" s="263">
        <f t="shared" si="2"/>
        <v>-0.2393902439024389</v>
      </c>
      <c r="U13" s="262">
        <v>65.044247787610615</v>
      </c>
      <c r="V13" s="262">
        <v>63.507109004739334</v>
      </c>
      <c r="W13" s="263">
        <f t="shared" si="3"/>
        <v>-2.3632201695844235E-2</v>
      </c>
      <c r="X13" s="262">
        <v>62.5</v>
      </c>
      <c r="Y13" s="262">
        <v>43.421052631578945</v>
      </c>
      <c r="Z13" s="263">
        <f t="shared" si="4"/>
        <v>-0.3052631578947369</v>
      </c>
    </row>
    <row r="14" spans="3:26" ht="15" customHeight="1">
      <c r="C14" s="267" t="s">
        <v>318</v>
      </c>
      <c r="D14" s="268">
        <v>53.845454545454501</v>
      </c>
      <c r="E14" s="268">
        <v>55.354545454545452</v>
      </c>
      <c r="F14" s="268">
        <v>54.327272727272728</v>
      </c>
      <c r="G14" s="268">
        <v>54.381818181818183</v>
      </c>
      <c r="H14" s="269">
        <f t="shared" si="0"/>
        <v>2.8026338004390361E-2</v>
      </c>
      <c r="I14" s="269">
        <f t="shared" si="0"/>
        <v>-1.8558055509935834E-2</v>
      </c>
      <c r="J14" s="269">
        <f t="shared" si="0"/>
        <v>1.0040160642570406E-3</v>
      </c>
      <c r="K14" s="268">
        <v>52.795216741405085</v>
      </c>
      <c r="L14" s="268">
        <v>55.924312959903887</v>
      </c>
      <c r="M14" s="268">
        <v>52.54525762030017</v>
      </c>
      <c r="N14" s="269">
        <f t="shared" si="1"/>
        <v>5.9268555214487595E-2</v>
      </c>
      <c r="O14" s="269">
        <f t="shared" si="1"/>
        <v>-6.0421937450110486E-2</v>
      </c>
      <c r="P14" s="268">
        <v>53.431008902077153</v>
      </c>
      <c r="Q14" s="268">
        <v>57.053291536050153</v>
      </c>
      <c r="R14" s="268">
        <v>50.941265060240966</v>
      </c>
      <c r="S14" s="269">
        <f t="shared" si="2"/>
        <v>6.7793640966270052E-2</v>
      </c>
      <c r="T14" s="269">
        <f t="shared" si="2"/>
        <v>-0.10712837614193027</v>
      </c>
      <c r="U14" s="268">
        <v>54.119370194068104</v>
      </c>
      <c r="V14" s="268">
        <v>55.009107468123858</v>
      </c>
      <c r="W14" s="269">
        <f t="shared" si="3"/>
        <v>1.6440273988134413E-2</v>
      </c>
      <c r="X14" s="268">
        <v>57.404844290657437</v>
      </c>
      <c r="Y14" s="268">
        <v>53.176382660687594</v>
      </c>
      <c r="Z14" s="269">
        <f t="shared" si="4"/>
        <v>-7.3660362330396856E-2</v>
      </c>
    </row>
    <row r="15" spans="3:26" ht="15" customHeight="1">
      <c r="C15" s="261" t="s">
        <v>87</v>
      </c>
      <c r="D15" s="262">
        <v>65.986394557823104</v>
      </c>
      <c r="E15" s="262">
        <v>65.919282511210767</v>
      </c>
      <c r="F15" s="262">
        <v>57.89473684210526</v>
      </c>
      <c r="G15" s="262">
        <v>49.586776859504134</v>
      </c>
      <c r="H15" s="263">
        <f t="shared" si="0"/>
        <v>-1.0170588507230072E-3</v>
      </c>
      <c r="I15" s="263">
        <f t="shared" si="0"/>
        <v>-0.12173290368779099</v>
      </c>
      <c r="J15" s="263">
        <f t="shared" si="0"/>
        <v>-0.1435011269722013</v>
      </c>
      <c r="K15" s="262">
        <v>60.483870967741936</v>
      </c>
      <c r="L15" s="262">
        <v>57.272727272727273</v>
      </c>
      <c r="M15" s="262">
        <v>51.724137931034484</v>
      </c>
      <c r="N15" s="263">
        <f t="shared" si="1"/>
        <v>-5.3090909090909078E-2</v>
      </c>
      <c r="O15" s="263">
        <f t="shared" si="1"/>
        <v>-9.6880131362889976E-2</v>
      </c>
      <c r="P15" s="262">
        <v>59.322033898305087</v>
      </c>
      <c r="Q15" s="262">
        <v>56.88073394495413</v>
      </c>
      <c r="R15" s="262">
        <v>50.724637681159422</v>
      </c>
      <c r="S15" s="263">
        <f t="shared" si="2"/>
        <v>-4.1153342070773258E-2</v>
      </c>
      <c r="T15" s="263">
        <f t="shared" si="2"/>
        <v>-0.1082281439925199</v>
      </c>
      <c r="U15" s="262">
        <v>59.2964824120603</v>
      </c>
      <c r="V15" s="262">
        <v>48.453608247422679</v>
      </c>
      <c r="W15" s="263">
        <f t="shared" si="3"/>
        <v>-0.18285864057312595</v>
      </c>
      <c r="X15" s="262">
        <v>58.333333333333336</v>
      </c>
      <c r="Y15" s="262">
        <v>61.53846153846154</v>
      </c>
      <c r="Z15" s="263">
        <f t="shared" si="4"/>
        <v>5.4945054945054972E-2</v>
      </c>
    </row>
    <row r="16" spans="3:26" ht="15" customHeight="1">
      <c r="C16" s="261" t="s">
        <v>91</v>
      </c>
      <c r="D16" s="262">
        <v>56.4741907261592</v>
      </c>
      <c r="E16" s="262">
        <v>56.509584664536739</v>
      </c>
      <c r="F16" s="262">
        <v>50.90489025798999</v>
      </c>
      <c r="G16" s="262">
        <v>48.900235663786333</v>
      </c>
      <c r="H16" s="263">
        <f t="shared" si="0"/>
        <v>6.2672767723515044E-4</v>
      </c>
      <c r="I16" s="263">
        <f t="shared" si="0"/>
        <v>-9.9181305964615274E-2</v>
      </c>
      <c r="J16" s="263">
        <f t="shared" si="0"/>
        <v>-3.9380393200808661E-2</v>
      </c>
      <c r="K16" s="262">
        <v>38.290293855743542</v>
      </c>
      <c r="L16" s="262">
        <v>43.669250645994829</v>
      </c>
      <c r="M16" s="262">
        <v>40.566959921798635</v>
      </c>
      <c r="N16" s="263">
        <f t="shared" si="1"/>
        <v>0.14047833663842324</v>
      </c>
      <c r="O16" s="263">
        <f t="shared" si="1"/>
        <v>-7.1040621909108093E-2</v>
      </c>
      <c r="P16" s="262">
        <v>44.355555555555554</v>
      </c>
      <c r="Q16" s="262">
        <v>50</v>
      </c>
      <c r="R16" s="262">
        <v>37.728194726166329</v>
      </c>
      <c r="S16" s="263">
        <f t="shared" si="2"/>
        <v>0.12725450901803614</v>
      </c>
      <c r="T16" s="263">
        <f t="shared" si="2"/>
        <v>-0.24543610547667338</v>
      </c>
      <c r="U16" s="262">
        <v>52.532833020637902</v>
      </c>
      <c r="V16" s="262">
        <v>49.721964782205745</v>
      </c>
      <c r="W16" s="263">
        <f t="shared" si="3"/>
        <v>-5.35068846815836E-2</v>
      </c>
      <c r="X16" s="262">
        <v>41.469194312796212</v>
      </c>
      <c r="Y16" s="262">
        <v>37.037037037037038</v>
      </c>
      <c r="Z16" s="263">
        <f t="shared" si="4"/>
        <v>-0.10687830687830691</v>
      </c>
    </row>
    <row r="17" spans="3:26" ht="15" customHeight="1">
      <c r="C17" s="264" t="s">
        <v>88</v>
      </c>
      <c r="D17" s="265" t="s">
        <v>90</v>
      </c>
      <c r="E17" s="265">
        <v>60.471092077087796</v>
      </c>
      <c r="F17" s="265">
        <v>54.298642533936651</v>
      </c>
      <c r="G17" s="265">
        <v>51.174289245982692</v>
      </c>
      <c r="H17" s="266" t="s">
        <v>90</v>
      </c>
      <c r="I17" s="266">
        <f t="shared" si="0"/>
        <v>-0.10207273146783236</v>
      </c>
      <c r="J17" s="266">
        <f t="shared" si="0"/>
        <v>-5.7540173053152066E-2</v>
      </c>
      <c r="K17" s="265">
        <v>42.388059701492537</v>
      </c>
      <c r="L17" s="265">
        <v>45.950864422202002</v>
      </c>
      <c r="M17" s="265">
        <v>42.621259029927764</v>
      </c>
      <c r="N17" s="266">
        <f t="shared" si="1"/>
        <v>8.4052083199835925E-2</v>
      </c>
      <c r="O17" s="266">
        <f t="shared" si="1"/>
        <v>-7.2460125269492859E-2</v>
      </c>
      <c r="P17" s="265">
        <v>48.443579766536963</v>
      </c>
      <c r="Q17" s="265">
        <v>52.321428571428569</v>
      </c>
      <c r="R17" s="265">
        <v>39.25925925925926</v>
      </c>
      <c r="S17" s="266">
        <f t="shared" si="2"/>
        <v>8.0048766494549728E-2</v>
      </c>
      <c r="T17" s="266">
        <f t="shared" si="2"/>
        <v>-0.2496523827581848</v>
      </c>
      <c r="U17" s="265">
        <v>56.202913108990458</v>
      </c>
      <c r="V17" s="265">
        <v>51.965065502183407</v>
      </c>
      <c r="W17" s="266">
        <f t="shared" si="3"/>
        <v>-7.5402632575092388E-2</v>
      </c>
      <c r="X17" s="265">
        <v>43.391521197007478</v>
      </c>
      <c r="Y17" s="265">
        <v>39.627659574468083</v>
      </c>
      <c r="Z17" s="266">
        <f t="shared" si="4"/>
        <v>-8.6741868427488322E-2</v>
      </c>
    </row>
    <row r="18" spans="3:26" ht="15" customHeight="1">
      <c r="C18" s="264" t="s">
        <v>93</v>
      </c>
      <c r="D18" s="265" t="s">
        <v>90</v>
      </c>
      <c r="E18" s="265">
        <v>1.7751479289940828</v>
      </c>
      <c r="F18" s="265">
        <v>1.2048192771084338</v>
      </c>
      <c r="G18" s="265">
        <v>2.5210084033613445</v>
      </c>
      <c r="H18" s="266" t="s">
        <v>90</v>
      </c>
      <c r="I18" s="266">
        <f t="shared" si="0"/>
        <v>-0.32128514056224888</v>
      </c>
      <c r="J18" s="266">
        <f t="shared" si="0"/>
        <v>1.0924369747899156</v>
      </c>
      <c r="K18" s="265">
        <v>3.3898305084745761</v>
      </c>
      <c r="L18" s="265">
        <v>3.225806451612903</v>
      </c>
      <c r="M18" s="265">
        <v>3.7037037037037037</v>
      </c>
      <c r="N18" s="266">
        <f t="shared" si="1"/>
        <v>-4.8387096774193616E-2</v>
      </c>
      <c r="O18" s="266">
        <f t="shared" si="1"/>
        <v>0.14814814814814814</v>
      </c>
      <c r="P18" s="265">
        <v>1.0309278350515463</v>
      </c>
      <c r="Q18" s="265">
        <v>3.5714285714285716</v>
      </c>
      <c r="R18" s="265">
        <v>2.4390243902439024</v>
      </c>
      <c r="S18" s="266">
        <f t="shared" si="2"/>
        <v>2.4642857142857149</v>
      </c>
      <c r="T18" s="266">
        <f t="shared" si="2"/>
        <v>-0.31707317073170738</v>
      </c>
      <c r="U18" s="265">
        <v>0.70921985815602839</v>
      </c>
      <c r="V18" s="265">
        <v>2.0618556701030926</v>
      </c>
      <c r="W18" s="266">
        <f t="shared" si="3"/>
        <v>1.9072164948453603</v>
      </c>
      <c r="X18" s="265">
        <v>4.7619047619047619</v>
      </c>
      <c r="Y18" s="265">
        <v>3.4482758620689653</v>
      </c>
      <c r="Z18" s="266">
        <f t="shared" si="4"/>
        <v>-0.27586206896551724</v>
      </c>
    </row>
    <row r="19" spans="3:26" ht="15" customHeight="1">
      <c r="C19" s="261" t="s">
        <v>74</v>
      </c>
      <c r="D19" s="262">
        <v>35.276217228464397</v>
      </c>
      <c r="E19" s="262">
        <v>38.346639196497556</v>
      </c>
      <c r="F19" s="262">
        <v>42.174928627043862</v>
      </c>
      <c r="G19" s="262">
        <v>46.918946560981844</v>
      </c>
      <c r="H19" s="263">
        <f>E19/D19-1</f>
        <v>8.7039433625996532E-2</v>
      </c>
      <c r="I19" s="263">
        <f t="shared" si="0"/>
        <v>9.9833766681069802E-2</v>
      </c>
      <c r="J19" s="263">
        <f t="shared" si="0"/>
        <v>0.11248431445823415</v>
      </c>
      <c r="K19" s="262">
        <v>38.263112639724852</v>
      </c>
      <c r="L19" s="262">
        <v>46.703065938681227</v>
      </c>
      <c r="M19" s="262">
        <v>45.209176788124154</v>
      </c>
      <c r="N19" s="263">
        <f t="shared" si="1"/>
        <v>0.22057675700418566</v>
      </c>
      <c r="O19" s="263">
        <f t="shared" si="1"/>
        <v>-3.1986961038456774E-2</v>
      </c>
      <c r="P19" s="262">
        <v>41.467391304347828</v>
      </c>
      <c r="Q19" s="262">
        <v>49.528795811518322</v>
      </c>
      <c r="R19" s="262">
        <v>46.18320610687023</v>
      </c>
      <c r="S19" s="263">
        <f t="shared" si="2"/>
        <v>0.19440346386885587</v>
      </c>
      <c r="T19" s="263">
        <f t="shared" si="2"/>
        <v>-6.7548375643529113E-2</v>
      </c>
      <c r="U19" s="262">
        <v>41.134242641780332</v>
      </c>
      <c r="V19" s="262">
        <v>48.303324099722992</v>
      </c>
      <c r="W19" s="263">
        <f t="shared" si="3"/>
        <v>0.17428499949239318</v>
      </c>
      <c r="X19" s="262">
        <v>48.380355276907004</v>
      </c>
      <c r="Y19" s="262">
        <v>45.433789954337897</v>
      </c>
      <c r="Z19" s="263">
        <f t="shared" si="4"/>
        <v>-6.0904168762389577E-2</v>
      </c>
    </row>
    <row r="20" spans="3:26" ht="15" customHeight="1">
      <c r="C20" s="261" t="s">
        <v>92</v>
      </c>
      <c r="D20" s="262">
        <v>69.594594594594597</v>
      </c>
      <c r="E20" s="262">
        <v>57.547169811320757</v>
      </c>
      <c r="F20" s="262">
        <v>58.791208791208788</v>
      </c>
      <c r="G20" s="262">
        <v>46.408839779005525</v>
      </c>
      <c r="H20" s="263">
        <f>E20/D20-1</f>
        <v>-0.17310862795383775</v>
      </c>
      <c r="I20" s="263">
        <f t="shared" si="0"/>
        <v>2.161772653575933E-2</v>
      </c>
      <c r="J20" s="263">
        <f t="shared" si="0"/>
        <v>-0.21061599628233585</v>
      </c>
      <c r="K20" s="262">
        <v>54.621848739495796</v>
      </c>
      <c r="L20" s="262">
        <v>53.333333333333336</v>
      </c>
      <c r="M20" s="262">
        <v>45.13274336283186</v>
      </c>
      <c r="N20" s="263">
        <f>L20/K20-1</f>
        <v>-2.3589743589743528E-2</v>
      </c>
      <c r="O20" s="263">
        <f>M20/L20-1</f>
        <v>-0.15376106194690264</v>
      </c>
      <c r="P20" s="262">
        <v>59.13978494623656</v>
      </c>
      <c r="Q20" s="262">
        <v>44.827586206896555</v>
      </c>
      <c r="R20" s="262">
        <v>34.545454545454547</v>
      </c>
      <c r="S20" s="263">
        <f t="shared" si="2"/>
        <v>-0.2420062695924764</v>
      </c>
      <c r="T20" s="263">
        <f t="shared" si="2"/>
        <v>-0.22937062937062935</v>
      </c>
      <c r="U20" s="262">
        <v>59.589041095890408</v>
      </c>
      <c r="V20" s="262">
        <v>42.10526315789474</v>
      </c>
      <c r="W20" s="263">
        <f t="shared" si="3"/>
        <v>-0.29340592861463999</v>
      </c>
      <c r="X20" s="262">
        <v>52.5</v>
      </c>
      <c r="Y20" s="262">
        <v>33.333333333333336</v>
      </c>
      <c r="Z20" s="263">
        <f t="shared" si="4"/>
        <v>-0.365079365079365</v>
      </c>
    </row>
    <row r="21" spans="3:26" ht="15" customHeight="1">
      <c r="C21" s="261" t="s">
        <v>77</v>
      </c>
      <c r="D21" s="262">
        <v>56.680161943319803</v>
      </c>
      <c r="E21" s="262">
        <v>53.036437246963565</v>
      </c>
      <c r="F21" s="262">
        <v>43.137254901960787</v>
      </c>
      <c r="G21" s="262">
        <v>42.763157894736842</v>
      </c>
      <c r="H21" s="263">
        <f>E21/D21-1</f>
        <v>-6.4285714285713613E-2</v>
      </c>
      <c r="I21" s="263">
        <f t="shared" ref="I21:J22" si="5">F21/E21-1</f>
        <v>-0.18664870528364019</v>
      </c>
      <c r="J21" s="263">
        <f t="shared" si="5"/>
        <v>-8.6722488038277756E-3</v>
      </c>
      <c r="K21" s="262">
        <v>44.378698224852073</v>
      </c>
      <c r="L21" s="262">
        <v>46.875</v>
      </c>
      <c r="M21" s="262">
        <v>41.452991452991455</v>
      </c>
      <c r="N21" s="263" t="s">
        <v>90</v>
      </c>
      <c r="O21" s="263" t="s">
        <v>90</v>
      </c>
      <c r="P21" s="262">
        <v>44.29530201342282</v>
      </c>
      <c r="Q21" s="262">
        <v>43.421052631578945</v>
      </c>
      <c r="R21" s="262">
        <v>33.495145631067963</v>
      </c>
      <c r="S21" s="263">
        <f t="shared" si="2"/>
        <v>-1.9736842105263275E-2</v>
      </c>
      <c r="T21" s="263">
        <f t="shared" si="2"/>
        <v>-0.22859664607237418</v>
      </c>
      <c r="U21" s="262">
        <v>42.523364485981311</v>
      </c>
      <c r="V21" s="262">
        <v>40.654205607476634</v>
      </c>
      <c r="W21" s="263">
        <f t="shared" si="3"/>
        <v>-4.3956043956044022E-2</v>
      </c>
      <c r="X21" s="262">
        <v>46.835443037974684</v>
      </c>
      <c r="Y21" s="262">
        <v>37.5</v>
      </c>
      <c r="Z21" s="263">
        <f t="shared" si="4"/>
        <v>-0.19932432432432434</v>
      </c>
    </row>
    <row r="22" spans="3:26" ht="15" customHeight="1">
      <c r="C22" s="261" t="s">
        <v>239</v>
      </c>
      <c r="D22" s="262">
        <v>41.891891891891902</v>
      </c>
      <c r="E22" s="262">
        <v>14.973262032085561</v>
      </c>
      <c r="F22" s="262">
        <v>29.677419354838708</v>
      </c>
      <c r="G22" s="262">
        <v>20.348837209302324</v>
      </c>
      <c r="H22" s="263">
        <f>E22/D22-1</f>
        <v>-0.64257374504053832</v>
      </c>
      <c r="I22" s="263">
        <f t="shared" si="5"/>
        <v>0.98202764976958523</v>
      </c>
      <c r="J22" s="263">
        <f t="shared" si="5"/>
        <v>-0.31433265925176945</v>
      </c>
      <c r="K22" s="262">
        <v>34.42622950819672</v>
      </c>
      <c r="L22" s="262">
        <v>27.43362831858407</v>
      </c>
      <c r="M22" s="262">
        <v>27.777777777777779</v>
      </c>
      <c r="N22" s="263">
        <f>L22/K22-1</f>
        <v>-0.20311841550779597</v>
      </c>
      <c r="O22" s="263">
        <f>M22/L22-1</f>
        <v>1.2544802867383575E-2</v>
      </c>
      <c r="P22" s="262">
        <v>34.523809523809526</v>
      </c>
      <c r="Q22" s="262">
        <v>24.528301886792452</v>
      </c>
      <c r="R22" s="262">
        <v>30.303030303030305</v>
      </c>
      <c r="S22" s="263">
        <f>Q22/P22-1</f>
        <v>-0.28952504879635665</v>
      </c>
      <c r="T22" s="263">
        <f>R22/Q22-1</f>
        <v>0.23543123543123556</v>
      </c>
      <c r="U22" s="262">
        <v>29.464285714285715</v>
      </c>
      <c r="V22" s="262">
        <v>21.014492753623188</v>
      </c>
      <c r="W22" s="263">
        <f>V22/U22-1</f>
        <v>-0.28678085199824332</v>
      </c>
      <c r="X22" s="262">
        <v>25.373134328358208</v>
      </c>
      <c r="Y22" s="262">
        <v>41.666666666666664</v>
      </c>
      <c r="Z22" s="263">
        <f>Y22/X22-1</f>
        <v>0.64215686274509798</v>
      </c>
    </row>
    <row r="23" spans="3:26" ht="15" customHeight="1">
      <c r="C23" s="376" t="s">
        <v>190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</row>
  </sheetData>
  <mergeCells count="2">
    <mergeCell ref="C3:Z3"/>
    <mergeCell ref="C23:Z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C1:Z22"/>
  <sheetViews>
    <sheetView showGridLines="0" zoomScaleNormal="100" workbookViewId="0"/>
  </sheetViews>
  <sheetFormatPr baseColWidth="10" defaultRowHeight="12.75"/>
  <cols>
    <col min="1" max="1" width="14.85546875" customWidth="1"/>
    <col min="2" max="2" width="12" customWidth="1"/>
    <col min="3" max="3" width="22.85546875" customWidth="1"/>
    <col min="4" max="10" width="9.7109375" customWidth="1"/>
    <col min="11" max="13" width="8.85546875" hidden="1" customWidth="1"/>
    <col min="14" max="15" width="11.42578125" hidden="1" customWidth="1"/>
    <col min="16" max="17" width="11.42578125" customWidth="1"/>
    <col min="18" max="18" width="12.85546875" bestFit="1" customWidth="1"/>
    <col min="19" max="19" width="11.42578125" customWidth="1"/>
    <col min="20" max="20" width="12.85546875" bestFit="1" customWidth="1"/>
    <col min="21" max="23" width="11.42578125" hidden="1" customWidth="1"/>
    <col min="24" max="24" width="13.85546875" hidden="1" customWidth="1"/>
    <col min="25" max="25" width="14.85546875" hidden="1" customWidth="1"/>
    <col min="26" max="26" width="11.42578125" hidden="1" customWidth="1"/>
  </cols>
  <sheetData>
    <row r="1" spans="3:26" ht="33" customHeight="1"/>
    <row r="2" spans="3:26" ht="33" customHeight="1"/>
    <row r="3" spans="3:26" ht="36" customHeight="1">
      <c r="C3" s="406" t="s">
        <v>319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</row>
    <row r="4" spans="3:26" ht="27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96</v>
      </c>
      <c r="O4" s="8" t="s">
        <v>132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8" t="s">
        <v>51</v>
      </c>
      <c r="Y4" s="8" t="s">
        <v>52</v>
      </c>
      <c r="Z4" s="8" t="s">
        <v>110</v>
      </c>
    </row>
    <row r="5" spans="3:26" ht="15" customHeight="1">
      <c r="C5" s="261" t="s">
        <v>320</v>
      </c>
      <c r="D5" s="262">
        <v>50.272727272727302</v>
      </c>
      <c r="E5" s="262">
        <v>52.372727272727275</v>
      </c>
      <c r="F5" s="262">
        <v>52.036363636363639</v>
      </c>
      <c r="G5" s="262">
        <v>50.709090909090911</v>
      </c>
      <c r="H5" s="263">
        <f t="shared" ref="H5:I11" si="0">E5/D5-1</f>
        <v>4.1772151898733512E-2</v>
      </c>
      <c r="I5" s="263">
        <f t="shared" si="0"/>
        <v>-6.4224960944280207E-3</v>
      </c>
      <c r="J5" s="263">
        <f>IFERROR(G5/F5-1,"-")</f>
        <v>-2.5506638714185903E-2</v>
      </c>
      <c r="K5" s="270">
        <v>50.493273542600896</v>
      </c>
      <c r="L5" s="270">
        <v>53.641687941132304</v>
      </c>
      <c r="M5" s="262">
        <v>47.624941977409868</v>
      </c>
      <c r="N5" s="271">
        <f>L5/K5-1</f>
        <v>6.2353144837700158E-2</v>
      </c>
      <c r="O5" s="271">
        <f>M5/L5-1</f>
        <v>-0.11216548536513915</v>
      </c>
      <c r="P5" s="270">
        <v>50.797477744807125</v>
      </c>
      <c r="Q5" s="270">
        <v>54.785174257790892</v>
      </c>
      <c r="R5" s="270">
        <v>46.310240963855421</v>
      </c>
      <c r="S5" s="271">
        <f t="shared" ref="S5:T9" si="1">Q5/P5-1</f>
        <v>7.8501860525770351E-2</v>
      </c>
      <c r="T5" s="271">
        <f t="shared" si="1"/>
        <v>-0.15469391872437588</v>
      </c>
      <c r="U5" s="270">
        <v>51.934578298547542</v>
      </c>
      <c r="V5" s="270">
        <v>51.827565270188224</v>
      </c>
      <c r="W5" s="271">
        <f>V5/U5-1</f>
        <v>-2.060535232309979E-3</v>
      </c>
      <c r="X5" s="262">
        <v>55.224913494809691</v>
      </c>
      <c r="Y5" s="262">
        <v>49.065769805680119</v>
      </c>
      <c r="Z5" s="271">
        <f>Y5/X5-1</f>
        <v>-0.11152835376932624</v>
      </c>
    </row>
    <row r="6" spans="3:26" ht="15" customHeight="1">
      <c r="C6" s="261" t="s">
        <v>321</v>
      </c>
      <c r="D6" s="262">
        <v>28.981818181818198</v>
      </c>
      <c r="E6" s="262">
        <v>25.363636363636363</v>
      </c>
      <c r="F6" s="262">
        <v>23.663636363636364</v>
      </c>
      <c r="G6" s="262">
        <v>22.163636363636364</v>
      </c>
      <c r="H6" s="263">
        <f t="shared" si="0"/>
        <v>-0.12484316185696409</v>
      </c>
      <c r="I6" s="263">
        <f t="shared" si="0"/>
        <v>-6.7025089605734722E-2</v>
      </c>
      <c r="J6" s="263">
        <f t="shared" ref="J6:J11" si="2">IFERROR(G6/F6-1,"-")</f>
        <v>-6.3388398002305002E-2</v>
      </c>
      <c r="K6" s="270">
        <v>24.768310911808669</v>
      </c>
      <c r="L6" s="270">
        <v>23.17164739450368</v>
      </c>
      <c r="M6" s="262">
        <v>18.350611171282686</v>
      </c>
      <c r="N6" s="271">
        <f t="shared" ref="N6:O11" si="3">L6/K6-1</f>
        <v>-6.4463964579181576E-2</v>
      </c>
      <c r="O6" s="271">
        <f t="shared" si="3"/>
        <v>-0.20805755159059358</v>
      </c>
      <c r="P6" s="270">
        <v>23.701780415430267</v>
      </c>
      <c r="Q6" s="270">
        <v>22.20173335791997</v>
      </c>
      <c r="R6" s="270">
        <v>14.871987951807229</v>
      </c>
      <c r="S6" s="271">
        <f t="shared" si="1"/>
        <v>-6.328837037633428E-2</v>
      </c>
      <c r="T6" s="271">
        <f t="shared" si="1"/>
        <v>-0.33014293469559297</v>
      </c>
      <c r="U6" s="270">
        <v>23.581105822043206</v>
      </c>
      <c r="V6" s="270">
        <v>22.222222222222221</v>
      </c>
      <c r="W6" s="271">
        <f t="shared" ref="W6:W11" si="4">V6/U6-1</f>
        <v>-5.7625948930296711E-2</v>
      </c>
      <c r="X6" s="262">
        <v>22.8719723183391</v>
      </c>
      <c r="Y6" s="262">
        <v>20.478325859491779</v>
      </c>
      <c r="Z6" s="271">
        <f t="shared" ref="Z6:Z11" si="5">Y6/X6-1</f>
        <v>-0.1046541341311461</v>
      </c>
    </row>
    <row r="7" spans="3:26" ht="15" customHeight="1">
      <c r="C7" s="261" t="s">
        <v>322</v>
      </c>
      <c r="D7" s="262">
        <v>16.054545454545501</v>
      </c>
      <c r="E7" s="262">
        <v>17</v>
      </c>
      <c r="F7" s="262">
        <v>19.5</v>
      </c>
      <c r="G7" s="262">
        <v>20.290909090909089</v>
      </c>
      <c r="H7" s="263">
        <f t="shared" si="0"/>
        <v>5.8890147225365119E-2</v>
      </c>
      <c r="I7" s="263">
        <f t="shared" si="0"/>
        <v>0.14705882352941169</v>
      </c>
      <c r="J7" s="263">
        <f t="shared" si="2"/>
        <v>4.0559440559440496E-2</v>
      </c>
      <c r="K7" s="270">
        <v>19.192825112107624</v>
      </c>
      <c r="L7" s="270">
        <v>19.237122691094758</v>
      </c>
      <c r="M7" s="262">
        <v>21.089277425344267</v>
      </c>
      <c r="N7" s="271">
        <f t="shared" si="3"/>
        <v>2.3080280640492834E-3</v>
      </c>
      <c r="O7" s="271">
        <f t="shared" si="3"/>
        <v>9.62802371223066E-2</v>
      </c>
      <c r="P7" s="270">
        <v>19.91839762611276</v>
      </c>
      <c r="Q7" s="270">
        <v>19.214456942651669</v>
      </c>
      <c r="R7" s="270">
        <v>21.649096385542169</v>
      </c>
      <c r="S7" s="271">
        <f t="shared" si="1"/>
        <v>-3.5341230588661121E-2</v>
      </c>
      <c r="T7" s="271">
        <f t="shared" si="1"/>
        <v>0.12670873031473295</v>
      </c>
      <c r="U7" s="270">
        <v>19.553277187843282</v>
      </c>
      <c r="V7" s="270">
        <v>20.121432908318155</v>
      </c>
      <c r="W7" s="271">
        <f t="shared" si="4"/>
        <v>2.9056802857994057E-2</v>
      </c>
      <c r="X7" s="262">
        <v>18.581314878892734</v>
      </c>
      <c r="Y7" s="262">
        <v>20.627802690582961</v>
      </c>
      <c r="Z7" s="271">
        <f t="shared" si="5"/>
        <v>0.11013686733304939</v>
      </c>
    </row>
    <row r="8" spans="3:26" ht="15" customHeight="1">
      <c r="C8" s="219" t="s">
        <v>323</v>
      </c>
      <c r="D8" s="272">
        <v>4.8818181818181801</v>
      </c>
      <c r="E8" s="272">
        <v>6.2454545454545451</v>
      </c>
      <c r="F8" s="272">
        <v>6.1818181818181817</v>
      </c>
      <c r="G8" s="272">
        <v>6.2727272727272725</v>
      </c>
      <c r="H8" s="263">
        <f t="shared" si="0"/>
        <v>0.27932960893854797</v>
      </c>
      <c r="I8" s="263">
        <f t="shared" si="0"/>
        <v>-1.0189228529839833E-2</v>
      </c>
      <c r="J8" s="263">
        <f t="shared" si="2"/>
        <v>1.4705882352941124E-2</v>
      </c>
      <c r="K8" s="273">
        <v>6.5321375186846042</v>
      </c>
      <c r="L8" s="273">
        <v>5.9768734044150778</v>
      </c>
      <c r="M8" s="272">
        <v>8.0922172365774401</v>
      </c>
      <c r="N8" s="271">
        <f t="shared" si="3"/>
        <v>-8.5004963946524792E-2</v>
      </c>
      <c r="O8" s="271">
        <f t="shared" si="3"/>
        <v>0.35392147181832079</v>
      </c>
      <c r="P8" s="273">
        <v>6.3983679525222552</v>
      </c>
      <c r="Q8" s="273">
        <v>6.1958325650009218</v>
      </c>
      <c r="R8" s="273">
        <v>10.918674698795181</v>
      </c>
      <c r="S8" s="271">
        <f t="shared" si="1"/>
        <v>-3.1654226362754501E-2</v>
      </c>
      <c r="T8" s="271">
        <f t="shared" si="1"/>
        <v>0.76226109796328179</v>
      </c>
      <c r="U8" s="273">
        <v>6.3468814841938244</v>
      </c>
      <c r="V8" s="273">
        <v>6.3509411050394657</v>
      </c>
      <c r="W8" s="271">
        <f t="shared" si="4"/>
        <v>6.3962449208343486E-4</v>
      </c>
      <c r="X8" s="272">
        <v>5.9169550173010377</v>
      </c>
      <c r="Y8" s="272">
        <v>6.0538116591928253</v>
      </c>
      <c r="Z8" s="271">
        <f t="shared" si="5"/>
        <v>2.3129572810951293E-2</v>
      </c>
    </row>
    <row r="9" spans="3:26" ht="15" customHeight="1">
      <c r="C9" s="261" t="s">
        <v>324</v>
      </c>
      <c r="D9" s="262">
        <v>0.71818181818181803</v>
      </c>
      <c r="E9" s="262">
        <v>0.44545454545454544</v>
      </c>
      <c r="F9" s="262">
        <v>0.44545454545454544</v>
      </c>
      <c r="G9" s="262">
        <v>0.35454545454545455</v>
      </c>
      <c r="H9" s="263">
        <f t="shared" si="0"/>
        <v>-0.37974683544303789</v>
      </c>
      <c r="I9" s="263">
        <f t="shared" si="0"/>
        <v>0</v>
      </c>
      <c r="J9" s="263">
        <f t="shared" si="2"/>
        <v>-0.20408163265306123</v>
      </c>
      <c r="K9" s="270">
        <v>0.26905829596412556</v>
      </c>
      <c r="L9" s="270">
        <v>0.36041447664814535</v>
      </c>
      <c r="M9" s="262">
        <v>0.38681726752282219</v>
      </c>
      <c r="N9" s="271">
        <f t="shared" si="3"/>
        <v>0.33954047154227363</v>
      </c>
      <c r="O9" s="271">
        <f t="shared" si="3"/>
        <v>7.3256743514363842E-2</v>
      </c>
      <c r="P9" s="270">
        <v>0.33382789317507416</v>
      </c>
      <c r="Q9" s="270">
        <v>0.36879955744053106</v>
      </c>
      <c r="R9" s="270">
        <v>0.30120481927710846</v>
      </c>
      <c r="S9" s="271">
        <f t="shared" si="1"/>
        <v>0.1047595631774132</v>
      </c>
      <c r="T9" s="271">
        <f t="shared" si="1"/>
        <v>-0.18328313253012041</v>
      </c>
      <c r="U9" s="270">
        <v>0.43939948736726475</v>
      </c>
      <c r="V9" s="270">
        <v>0.32786885245901637</v>
      </c>
      <c r="W9" s="271">
        <f t="shared" si="4"/>
        <v>-0.25382513661202188</v>
      </c>
      <c r="X9" s="262">
        <v>0.24221453287197231</v>
      </c>
      <c r="Y9" s="262">
        <v>0.41106128550074739</v>
      </c>
      <c r="Z9" s="271">
        <f t="shared" si="5"/>
        <v>0.6970958787102286</v>
      </c>
    </row>
    <row r="10" spans="3:26" ht="15" customHeight="1">
      <c r="C10" s="261" t="s">
        <v>325</v>
      </c>
      <c r="D10" s="262"/>
      <c r="E10" s="262"/>
      <c r="F10" s="262"/>
      <c r="G10" s="262">
        <v>2.6636363636363636</v>
      </c>
      <c r="H10" s="263"/>
      <c r="I10" s="274" t="s">
        <v>90</v>
      </c>
      <c r="J10" s="263" t="str">
        <f t="shared" si="2"/>
        <v>-</v>
      </c>
      <c r="K10" s="270"/>
      <c r="L10" s="270"/>
      <c r="M10" s="262">
        <v>6.2354943524678941</v>
      </c>
      <c r="N10" s="271"/>
      <c r="O10" s="271"/>
      <c r="P10" s="270"/>
      <c r="Q10" s="270"/>
      <c r="R10" s="275">
        <v>7.6430722891566267</v>
      </c>
      <c r="S10" s="271"/>
      <c r="T10" s="271"/>
      <c r="U10" s="270"/>
      <c r="V10" s="270">
        <v>1.8093503339404979</v>
      </c>
      <c r="W10" s="271"/>
      <c r="X10" s="262">
        <v>0</v>
      </c>
      <c r="Y10" s="262">
        <v>5.493273542600897</v>
      </c>
      <c r="Z10" s="271"/>
    </row>
    <row r="11" spans="3:26" ht="15" customHeight="1">
      <c r="C11" s="261" t="s">
        <v>62</v>
      </c>
      <c r="D11" s="262">
        <v>2.9</v>
      </c>
      <c r="E11" s="262">
        <v>2.3181818181818183</v>
      </c>
      <c r="F11" s="262">
        <v>2.9</v>
      </c>
      <c r="G11" s="262">
        <v>2.5272727272727273</v>
      </c>
      <c r="H11" s="263">
        <f t="shared" si="0"/>
        <v>-0.20062695924764884</v>
      </c>
      <c r="I11" s="263">
        <f t="shared" si="0"/>
        <v>0.25098039215686252</v>
      </c>
      <c r="J11" s="263">
        <f t="shared" si="2"/>
        <v>-0.12852664576802508</v>
      </c>
      <c r="K11" s="270">
        <v>3.109118086696562</v>
      </c>
      <c r="L11" s="270">
        <v>2.7481603844421083</v>
      </c>
      <c r="M11" s="262">
        <v>2.4601578214451494</v>
      </c>
      <c r="N11" s="271">
        <f t="shared" si="3"/>
        <v>-0.11609649173472569</v>
      </c>
      <c r="O11" s="271">
        <f t="shared" si="3"/>
        <v>-0.10479830967195358</v>
      </c>
      <c r="P11" s="270">
        <v>3.1713649851632049</v>
      </c>
      <c r="Q11" s="270">
        <v>2.6369168356997972</v>
      </c>
      <c r="R11" s="270">
        <v>1.9578313253012047</v>
      </c>
      <c r="S11" s="271">
        <f>Q11/P11-1</f>
        <v>-0.16852306560857866</v>
      </c>
      <c r="T11" s="271">
        <f>R11/Q11-1</f>
        <v>-0.25753012048192769</v>
      </c>
      <c r="U11" s="270">
        <v>2.8805077505187353</v>
      </c>
      <c r="V11" s="270">
        <v>2.5015179113539769</v>
      </c>
      <c r="W11" s="271">
        <f t="shared" si="4"/>
        <v>-0.13157049797783327</v>
      </c>
      <c r="X11" s="262">
        <v>2.5605536332179932</v>
      </c>
      <c r="Y11" s="262">
        <v>2.0179372197309418</v>
      </c>
      <c r="Z11" s="271">
        <f t="shared" si="5"/>
        <v>-0.21191370742940252</v>
      </c>
    </row>
    <row r="12" spans="3:26" ht="33" customHeight="1">
      <c r="C12" s="376" t="s">
        <v>326</v>
      </c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</row>
    <row r="13" spans="3:26">
      <c r="S13" s="276"/>
      <c r="T13" s="276"/>
    </row>
    <row r="14" spans="3:26">
      <c r="S14" s="276"/>
      <c r="T14" s="276"/>
    </row>
    <row r="15" spans="3:26">
      <c r="S15" s="276"/>
      <c r="T15" s="276"/>
    </row>
    <row r="16" spans="3:26">
      <c r="S16" s="276"/>
      <c r="T16" s="276"/>
    </row>
    <row r="21" ht="12.75" customHeight="1"/>
    <row r="22" ht="27.75" customHeight="1"/>
  </sheetData>
  <mergeCells count="2">
    <mergeCell ref="C3:Z3"/>
    <mergeCell ref="C12:Z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4:AE51"/>
  <sheetViews>
    <sheetView showGridLines="0" zoomScaleNormal="100" workbookViewId="0">
      <selection activeCell="AA33" sqref="AA33"/>
    </sheetView>
  </sheetViews>
  <sheetFormatPr baseColWidth="10" defaultRowHeight="12.75"/>
  <cols>
    <col min="1" max="1" width="11.42578125" style="229"/>
    <col min="2" max="2" width="10.7109375" style="229" customWidth="1"/>
    <col min="3" max="3" width="33" style="229" customWidth="1"/>
    <col min="4" max="10" width="9.7109375" style="229" customWidth="1"/>
    <col min="11" max="13" width="7.5703125" style="229" hidden="1" customWidth="1"/>
    <col min="14" max="15" width="11.42578125" style="229" hidden="1" customWidth="1"/>
    <col min="16" max="18" width="11.42578125" style="229" customWidth="1"/>
    <col min="19" max="20" width="12.85546875" style="229" bestFit="1" customWidth="1"/>
    <col min="21" max="23" width="11.42578125" hidden="1" customWidth="1"/>
    <col min="24" max="25" width="13.85546875" hidden="1" customWidth="1"/>
    <col min="26" max="26" width="11.42578125" hidden="1" customWidth="1"/>
    <col min="27" max="27" width="17" customWidth="1"/>
    <col min="28" max="29" width="11.42578125" customWidth="1"/>
    <col min="30" max="30" width="14.85546875" style="229" customWidth="1"/>
    <col min="31" max="16384" width="11.42578125" style="229"/>
  </cols>
  <sheetData>
    <row r="4" spans="3:30" ht="18" customHeight="1">
      <c r="C4" s="397" t="s">
        <v>327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D4"/>
    </row>
    <row r="5" spans="3:30" ht="28.5" customHeight="1">
      <c r="C5" s="7"/>
      <c r="D5" s="7">
        <v>2007</v>
      </c>
      <c r="E5" s="7">
        <v>2008</v>
      </c>
      <c r="F5" s="7">
        <v>2009</v>
      </c>
      <c r="G5" s="7">
        <v>2010</v>
      </c>
      <c r="H5" s="8" t="s">
        <v>487</v>
      </c>
      <c r="I5" s="8" t="s">
        <v>488</v>
      </c>
      <c r="J5" s="8" t="s">
        <v>328</v>
      </c>
      <c r="K5" s="8" t="s">
        <v>149</v>
      </c>
      <c r="L5" s="8" t="s">
        <v>150</v>
      </c>
      <c r="M5" s="8" t="s">
        <v>111</v>
      </c>
      <c r="N5" s="8" t="s">
        <v>96</v>
      </c>
      <c r="O5" s="8" t="s">
        <v>132</v>
      </c>
      <c r="P5" s="8" t="s">
        <v>163</v>
      </c>
      <c r="Q5" s="8" t="s">
        <v>154</v>
      </c>
      <c r="R5" s="8" t="s">
        <v>112</v>
      </c>
      <c r="S5" s="8" t="s">
        <v>276</v>
      </c>
      <c r="T5" s="8" t="s">
        <v>172</v>
      </c>
      <c r="U5" s="8" t="s">
        <v>235</v>
      </c>
      <c r="V5" s="8" t="s">
        <v>236</v>
      </c>
      <c r="W5" s="8" t="s">
        <v>277</v>
      </c>
      <c r="X5" s="7" t="s">
        <v>51</v>
      </c>
      <c r="Y5" s="7" t="s">
        <v>52</v>
      </c>
      <c r="Z5" s="8" t="s">
        <v>110</v>
      </c>
      <c r="AA5" s="197"/>
      <c r="AB5" s="197"/>
      <c r="AD5"/>
    </row>
    <row r="6" spans="3:30" ht="15" customHeight="1">
      <c r="C6" s="243" t="s">
        <v>329</v>
      </c>
      <c r="D6" s="277">
        <v>17.272727272727298</v>
      </c>
      <c r="E6" s="277">
        <v>16.227272727272727</v>
      </c>
      <c r="F6" s="277">
        <v>17.436363636363637</v>
      </c>
      <c r="G6" s="277">
        <v>15.663636363636364</v>
      </c>
      <c r="H6" s="278">
        <f t="shared" ref="H6:J12" si="0">E6/D6-1</f>
        <v>-6.0526315789475094E-2</v>
      </c>
      <c r="I6" s="278">
        <f t="shared" si="0"/>
        <v>7.4509803921568807E-2</v>
      </c>
      <c r="J6" s="278">
        <f>G6/F6-1</f>
        <v>-0.10166840458811266</v>
      </c>
      <c r="K6" s="277">
        <v>17.937219730941703</v>
      </c>
      <c r="L6" s="277">
        <v>16.72923862441808</v>
      </c>
      <c r="M6" s="277">
        <v>14.62169271236268</v>
      </c>
      <c r="N6" s="278">
        <f>L6/K6-1</f>
        <v>-6.7344946688691953E-2</v>
      </c>
      <c r="O6" s="278">
        <f>M6/L6-1</f>
        <v>-0.1259797866102057</v>
      </c>
      <c r="P6" s="277">
        <v>18.212166172106826</v>
      </c>
      <c r="Q6" s="277">
        <v>15.78462105845473</v>
      </c>
      <c r="R6" s="277">
        <v>14.777861445783133</v>
      </c>
      <c r="S6" s="278">
        <f>IFERROR(Q6/P6-1,"-")</f>
        <v>-0.13329249748281158</v>
      </c>
      <c r="T6" s="278">
        <f>IFERROR(R6/Q6-1,"-")</f>
        <v>-6.3781044153248478E-2</v>
      </c>
      <c r="U6" s="279">
        <v>17.417307457585743</v>
      </c>
      <c r="V6" s="279">
        <v>15.859137826350942</v>
      </c>
      <c r="W6" s="280">
        <f>V6/U6-1</f>
        <v>-8.9460993613922346E-2</v>
      </c>
      <c r="X6" s="277">
        <v>16.228373702422147</v>
      </c>
      <c r="Y6" s="277">
        <v>14.312406576980568</v>
      </c>
      <c r="Z6" s="278">
        <f>Y6/X6-1</f>
        <v>-0.11806279301761546</v>
      </c>
      <c r="AA6" s="277"/>
      <c r="AB6" s="277"/>
      <c r="AC6" s="277"/>
      <c r="AD6"/>
    </row>
    <row r="7" spans="3:30" ht="15" customHeight="1">
      <c r="C7" s="243" t="s">
        <v>330</v>
      </c>
      <c r="D7" s="277">
        <v>82.727272727272705</v>
      </c>
      <c r="E7" s="277">
        <v>83.772727272727266</v>
      </c>
      <c r="F7" s="277">
        <v>82.563636363636363</v>
      </c>
      <c r="G7" s="277">
        <v>84.336363636363643</v>
      </c>
      <c r="H7" s="278">
        <f t="shared" si="0"/>
        <v>1.2637362637362815E-2</v>
      </c>
      <c r="I7" s="278">
        <f t="shared" si="0"/>
        <v>-1.4432989690721598E-2</v>
      </c>
      <c r="J7" s="278">
        <f t="shared" si="0"/>
        <v>2.1471041620788389E-2</v>
      </c>
      <c r="K7" s="277">
        <v>82.062780269058294</v>
      </c>
      <c r="L7" s="277">
        <v>83.270761375581912</v>
      </c>
      <c r="M7" s="277">
        <v>85.378307287637327</v>
      </c>
      <c r="N7" s="278">
        <f t="shared" ref="N7:O12" si="1">L7/K7-1</f>
        <v>1.4720206926490009E-2</v>
      </c>
      <c r="O7" s="278">
        <f t="shared" si="1"/>
        <v>2.5309554965513126E-2</v>
      </c>
      <c r="P7" s="277">
        <v>81.787833827893181</v>
      </c>
      <c r="Q7" s="277">
        <v>84.215378941545268</v>
      </c>
      <c r="R7" s="277">
        <v>85.222138554216869</v>
      </c>
      <c r="S7" s="278">
        <f t="shared" ref="S7:T20" si="2">IFERROR(Q7/P7-1,"-")</f>
        <v>2.9681005108417313E-2</v>
      </c>
      <c r="T7" s="278">
        <f t="shared" si="2"/>
        <v>1.1954581518542007E-2</v>
      </c>
      <c r="U7" s="279">
        <v>82.58269254241425</v>
      </c>
      <c r="V7" s="279">
        <v>84.140862173649055</v>
      </c>
      <c r="W7" s="280">
        <f t="shared" ref="W7:W12" si="3">V7/U7-1</f>
        <v>1.8867992593418093E-2</v>
      </c>
      <c r="X7" s="277">
        <v>83.771626297577853</v>
      </c>
      <c r="Y7" s="277">
        <v>85.687593423019436</v>
      </c>
      <c r="Z7" s="278">
        <f t="shared" ref="Z7:Z12" si="4">Y7/X7-1</f>
        <v>2.2871313475944621E-2</v>
      </c>
      <c r="AA7" s="277"/>
      <c r="AB7" s="277"/>
      <c r="AC7" s="229"/>
      <c r="AD7"/>
    </row>
    <row r="8" spans="3:30" ht="15" customHeight="1">
      <c r="C8" s="281" t="s">
        <v>331</v>
      </c>
      <c r="D8" s="38">
        <v>29.2090909090909</v>
      </c>
      <c r="E8" s="38">
        <v>27.309090909090909</v>
      </c>
      <c r="F8" s="38">
        <v>26.990909090909092</v>
      </c>
      <c r="G8" s="38">
        <v>25.645454545454545</v>
      </c>
      <c r="H8" s="89">
        <f t="shared" si="0"/>
        <v>-6.5048241518829486E-2</v>
      </c>
      <c r="I8" s="89">
        <f t="shared" si="0"/>
        <v>-1.1651131824234273E-2</v>
      </c>
      <c r="J8" s="89">
        <f t="shared" si="0"/>
        <v>-4.9848433816099824E-2</v>
      </c>
      <c r="K8" s="38">
        <v>30.852017937219731</v>
      </c>
      <c r="L8" s="38">
        <v>29.463883465985884</v>
      </c>
      <c r="M8" s="38">
        <v>25.638248491412657</v>
      </c>
      <c r="N8" s="89">
        <f t="shared" si="1"/>
        <v>-4.4993312076329617E-2</v>
      </c>
      <c r="O8" s="89">
        <f t="shared" si="1"/>
        <v>-0.12984150507483749</v>
      </c>
      <c r="P8" s="38">
        <v>28.171364985163205</v>
      </c>
      <c r="Q8" s="38">
        <v>26.295408445509864</v>
      </c>
      <c r="R8" s="38">
        <v>23.964608433734941</v>
      </c>
      <c r="S8" s="89">
        <f t="shared" si="2"/>
        <v>-6.6590899682757221E-2</v>
      </c>
      <c r="T8" s="89">
        <f t="shared" si="2"/>
        <v>-8.863904953615287E-2</v>
      </c>
      <c r="U8" s="247">
        <v>26.144269498352251</v>
      </c>
      <c r="V8" s="247">
        <v>25.197328476016999</v>
      </c>
      <c r="W8" s="50">
        <f t="shared" si="3"/>
        <v>-3.6219830980358192E-2</v>
      </c>
      <c r="X8" s="38">
        <v>32.041522491349482</v>
      </c>
      <c r="Y8" s="38">
        <v>25.822122571001493</v>
      </c>
      <c r="Z8" s="89">
        <f t="shared" si="4"/>
        <v>-0.19410438196334434</v>
      </c>
      <c r="AA8" s="277"/>
      <c r="AB8" s="277"/>
      <c r="AC8" s="229"/>
      <c r="AD8"/>
    </row>
    <row r="9" spans="3:30" ht="15" customHeight="1">
      <c r="C9" s="281" t="s">
        <v>332</v>
      </c>
      <c r="D9" s="38">
        <v>5.7727272727272698</v>
      </c>
      <c r="E9" s="38">
        <v>6.1818181818181817</v>
      </c>
      <c r="F9" s="38">
        <v>6.7</v>
      </c>
      <c r="G9" s="38">
        <v>7.1181818181818182</v>
      </c>
      <c r="H9" s="89">
        <f t="shared" si="0"/>
        <v>7.0866141732284005E-2</v>
      </c>
      <c r="I9" s="89">
        <f t="shared" si="0"/>
        <v>8.3823529411764852E-2</v>
      </c>
      <c r="J9" s="89">
        <f t="shared" si="0"/>
        <v>6.241519674355489E-2</v>
      </c>
      <c r="K9" s="38">
        <v>7.7428998505231688</v>
      </c>
      <c r="L9" s="38">
        <v>6.9680132151974767</v>
      </c>
      <c r="M9" s="38">
        <v>9.6704316880705559</v>
      </c>
      <c r="N9" s="89">
        <f t="shared" si="1"/>
        <v>-0.10007705772835673</v>
      </c>
      <c r="O9" s="89">
        <f t="shared" si="1"/>
        <v>0.3878319959237464</v>
      </c>
      <c r="P9" s="38">
        <v>7.0103857566765582</v>
      </c>
      <c r="Q9" s="38">
        <v>6.3802323437211879</v>
      </c>
      <c r="R9" s="38">
        <v>9.4503012048192776</v>
      </c>
      <c r="S9" s="89">
        <f t="shared" si="2"/>
        <v>-8.9888550334797812E-2</v>
      </c>
      <c r="T9" s="89">
        <f t="shared" si="2"/>
        <v>0.48118449230447813</v>
      </c>
      <c r="U9" s="247">
        <v>6.298059318930795</v>
      </c>
      <c r="V9" s="247">
        <v>6.4116575591985425</v>
      </c>
      <c r="W9" s="50">
        <f t="shared" si="3"/>
        <v>1.8037022916931322E-2</v>
      </c>
      <c r="X9" s="38">
        <v>6.9550173010380627</v>
      </c>
      <c r="Y9" s="38">
        <v>10.089686098654708</v>
      </c>
      <c r="Z9" s="89">
        <f t="shared" si="4"/>
        <v>0.45070611070209465</v>
      </c>
      <c r="AA9" s="277"/>
      <c r="AB9" s="277"/>
      <c r="AC9" s="229"/>
      <c r="AD9"/>
    </row>
    <row r="10" spans="3:30" ht="15" customHeight="1">
      <c r="C10" s="281" t="s">
        <v>333</v>
      </c>
      <c r="D10" s="38">
        <v>29.936363636363598</v>
      </c>
      <c r="E10" s="38">
        <v>30.854545454545455</v>
      </c>
      <c r="F10" s="38">
        <v>29.09090909090909</v>
      </c>
      <c r="G10" s="38">
        <v>27.427272727272726</v>
      </c>
      <c r="H10" s="89">
        <f t="shared" si="0"/>
        <v>3.0671120558762421E-2</v>
      </c>
      <c r="I10" s="89">
        <f t="shared" si="0"/>
        <v>-5.7159693576900428E-2</v>
      </c>
      <c r="J10" s="89">
        <f t="shared" si="0"/>
        <v>-5.7187500000000058E-2</v>
      </c>
      <c r="K10" s="38">
        <v>27.33931240657698</v>
      </c>
      <c r="L10" s="38">
        <v>28.112329178555338</v>
      </c>
      <c r="M10" s="38">
        <v>25.700139254216307</v>
      </c>
      <c r="N10" s="89">
        <f t="shared" si="1"/>
        <v>2.8274916372527104E-2</v>
      </c>
      <c r="O10" s="89">
        <f t="shared" si="1"/>
        <v>-8.5805409755200901E-2</v>
      </c>
      <c r="P10" s="38">
        <v>27.893175074183976</v>
      </c>
      <c r="Q10" s="38">
        <v>28.010326387608334</v>
      </c>
      <c r="R10" s="38">
        <v>24.397590361445783</v>
      </c>
      <c r="S10" s="89">
        <f t="shared" si="2"/>
        <v>4.1999992153201049E-3</v>
      </c>
      <c r="T10" s="89">
        <f t="shared" si="2"/>
        <v>-0.12897871935404548</v>
      </c>
      <c r="U10" s="247">
        <v>29.146832662028562</v>
      </c>
      <c r="V10" s="247">
        <v>27.85670916818458</v>
      </c>
      <c r="W10" s="50">
        <f t="shared" si="3"/>
        <v>-4.4262905297586919E-2</v>
      </c>
      <c r="X10" s="38">
        <v>26.435986159169548</v>
      </c>
      <c r="Y10" s="38">
        <v>24.551569506726459</v>
      </c>
      <c r="Z10" s="89">
        <f t="shared" si="4"/>
        <v>-7.1282252952362901E-2</v>
      </c>
      <c r="AA10" s="277"/>
      <c r="AB10" s="277"/>
      <c r="AC10" s="229"/>
      <c r="AD10"/>
    </row>
    <row r="11" spans="3:30" ht="15" customHeight="1">
      <c r="C11" s="281" t="s">
        <v>334</v>
      </c>
      <c r="D11" s="38">
        <v>4.4090909090909101</v>
      </c>
      <c r="E11" s="38">
        <v>6.6727272727272728</v>
      </c>
      <c r="F11" s="38">
        <v>6.3090909090909095</v>
      </c>
      <c r="G11" s="38">
        <v>6.1454545454545455</v>
      </c>
      <c r="H11" s="89">
        <f t="shared" si="0"/>
        <v>0.51340206185566983</v>
      </c>
      <c r="I11" s="89">
        <f t="shared" si="0"/>
        <v>-5.4495912806539426E-2</v>
      </c>
      <c r="J11" s="89">
        <f t="shared" si="0"/>
        <v>-2.5936599423631135E-2</v>
      </c>
      <c r="K11" s="38">
        <v>4.8131539611360239</v>
      </c>
      <c r="L11" s="38">
        <v>6.2021324523201686</v>
      </c>
      <c r="M11" s="38">
        <v>4.7346433544793438</v>
      </c>
      <c r="N11" s="89">
        <f t="shared" si="1"/>
        <v>0.28857969273360018</v>
      </c>
      <c r="O11" s="89">
        <f t="shared" si="1"/>
        <v>-0.23661040926203514</v>
      </c>
      <c r="P11" s="38">
        <v>6.4725519287833828</v>
      </c>
      <c r="Q11" s="38">
        <v>7.2469113037064359</v>
      </c>
      <c r="R11" s="38">
        <v>5.0075301204819276</v>
      </c>
      <c r="S11" s="89">
        <f t="shared" si="2"/>
        <v>0.11963741402822636</v>
      </c>
      <c r="T11" s="89">
        <f t="shared" si="2"/>
        <v>-0.30901181060118343</v>
      </c>
      <c r="U11" s="247">
        <v>6.6520200170877581</v>
      </c>
      <c r="V11" s="247">
        <v>6.7638129933211903</v>
      </c>
      <c r="W11" s="50">
        <f t="shared" si="3"/>
        <v>1.6805868885880981E-2</v>
      </c>
      <c r="X11" s="38">
        <v>6.1937716262975782</v>
      </c>
      <c r="Y11" s="38">
        <v>4.9327354260089686</v>
      </c>
      <c r="Z11" s="89">
        <f t="shared" si="4"/>
        <v>-0.20359746473933416</v>
      </c>
      <c r="AA11" s="277"/>
      <c r="AB11" s="277"/>
      <c r="AC11" s="229"/>
      <c r="AD11"/>
    </row>
    <row r="12" spans="3:30" ht="15" customHeight="1">
      <c r="C12" s="281" t="s">
        <v>335</v>
      </c>
      <c r="D12" s="38">
        <v>13.4</v>
      </c>
      <c r="E12" s="38">
        <v>12.754545454545454</v>
      </c>
      <c r="F12" s="38">
        <v>13.472727272727273</v>
      </c>
      <c r="G12" s="38">
        <v>18</v>
      </c>
      <c r="H12" s="89">
        <f t="shared" si="0"/>
        <v>-4.8168249660787033E-2</v>
      </c>
      <c r="I12" s="89">
        <f t="shared" si="0"/>
        <v>5.6307911617961448E-2</v>
      </c>
      <c r="J12" s="89">
        <f t="shared" si="0"/>
        <v>0.33603238866396756</v>
      </c>
      <c r="K12" s="38">
        <v>11.315396113602391</v>
      </c>
      <c r="L12" s="38">
        <v>12.524403063523051</v>
      </c>
      <c r="M12" s="38">
        <v>19.634844499458456</v>
      </c>
      <c r="N12" s="89">
        <f t="shared" si="1"/>
        <v>0.10684618883710995</v>
      </c>
      <c r="O12" s="89">
        <f t="shared" si="1"/>
        <v>0.56772697268457861</v>
      </c>
      <c r="P12" s="38">
        <v>12.240356083086054</v>
      </c>
      <c r="Q12" s="38">
        <v>16.282500460999447</v>
      </c>
      <c r="R12" s="38">
        <v>22.402108433734941</v>
      </c>
      <c r="S12" s="89">
        <f t="shared" si="2"/>
        <v>0.330230946753167</v>
      </c>
      <c r="T12" s="89">
        <f t="shared" si="2"/>
        <v>0.37583957005826263</v>
      </c>
      <c r="U12" s="247">
        <v>14.34151104601489</v>
      </c>
      <c r="V12" s="247">
        <v>17.911353976927746</v>
      </c>
      <c r="W12" s="50">
        <f t="shared" si="3"/>
        <v>0.24891679262101296</v>
      </c>
      <c r="X12" s="38">
        <v>12.145328719723183</v>
      </c>
      <c r="Y12" s="38">
        <v>20.291479820627803</v>
      </c>
      <c r="Z12" s="89">
        <f t="shared" si="4"/>
        <v>0.6707229823821752</v>
      </c>
      <c r="AA12" s="277"/>
      <c r="AB12" s="277"/>
      <c r="AC12" s="229"/>
      <c r="AD12"/>
    </row>
    <row r="13" spans="3:30" ht="15" customHeight="1">
      <c r="C13" s="243" t="s">
        <v>336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 t="str">
        <f t="shared" si="2"/>
        <v>-</v>
      </c>
      <c r="T13" s="98" t="str">
        <f t="shared" si="2"/>
        <v>-</v>
      </c>
      <c r="U13" s="282"/>
      <c r="V13" s="282"/>
      <c r="W13" s="50"/>
      <c r="X13" s="98"/>
      <c r="Y13" s="98"/>
      <c r="Z13" s="98"/>
      <c r="AA13" s="229"/>
      <c r="AB13" s="229"/>
      <c r="AC13" s="229"/>
      <c r="AD13"/>
    </row>
    <row r="14" spans="3:30" ht="15" customHeight="1">
      <c r="C14" s="281" t="s">
        <v>178</v>
      </c>
      <c r="D14" s="38">
        <v>12.3363636363636</v>
      </c>
      <c r="E14" s="38">
        <v>10.336363636363636</v>
      </c>
      <c r="F14" s="38">
        <v>9.5909090909090917</v>
      </c>
      <c r="G14" s="38">
        <v>11.209090909090909</v>
      </c>
      <c r="H14" s="89">
        <f t="shared" ref="H14:J17" si="5">E14/D14-1</f>
        <v>-0.16212232866617293</v>
      </c>
      <c r="I14" s="89">
        <f t="shared" si="5"/>
        <v>-7.2119613016710549E-2</v>
      </c>
      <c r="J14" s="89">
        <f t="shared" si="5"/>
        <v>0.1687203791469194</v>
      </c>
      <c r="K14" s="38">
        <v>9.8206278026905824</v>
      </c>
      <c r="L14" s="38">
        <v>9.4158282024327971</v>
      </c>
      <c r="M14" s="38">
        <v>13.368404765588735</v>
      </c>
      <c r="N14" s="89">
        <f>IFERROR(L14/K14-1,"-")</f>
        <v>-4.1219320026249395E-2</v>
      </c>
      <c r="O14" s="89">
        <f>IFERROR(M14/L14-1,"-")</f>
        <v>0.41978002127680059</v>
      </c>
      <c r="P14" s="38">
        <v>10.126112759643917</v>
      </c>
      <c r="Q14" s="38">
        <v>9.0909090909090917</v>
      </c>
      <c r="R14" s="38">
        <v>14.175451807228916</v>
      </c>
      <c r="S14" s="89">
        <f t="shared" si="2"/>
        <v>-0.1022311022311021</v>
      </c>
      <c r="T14" s="89">
        <f t="shared" si="2"/>
        <v>0.5592996987951806</v>
      </c>
      <c r="U14" s="98">
        <v>9.5447333089222504</v>
      </c>
      <c r="V14" s="98">
        <v>10.953248330297511</v>
      </c>
      <c r="W14" s="50">
        <f>V14/U14-1</f>
        <v>0.14756986662567151</v>
      </c>
      <c r="X14" s="38">
        <v>9.273356401384083</v>
      </c>
      <c r="Y14" s="38">
        <v>14.013452914798206</v>
      </c>
      <c r="Z14" s="89">
        <f>Y14/X14-1</f>
        <v>0.51115219864801542</v>
      </c>
      <c r="AA14" s="229"/>
      <c r="AB14" s="229"/>
      <c r="AC14" s="229"/>
      <c r="AD14"/>
    </row>
    <row r="15" spans="3:30" ht="15" customHeight="1">
      <c r="C15" s="281" t="s">
        <v>337</v>
      </c>
      <c r="D15" s="38">
        <v>1.3</v>
      </c>
      <c r="E15" s="38">
        <v>1.0727272727272728</v>
      </c>
      <c r="F15" s="38">
        <v>0.97272727272727277</v>
      </c>
      <c r="G15" s="38">
        <v>1.0636363636363637</v>
      </c>
      <c r="H15" s="89">
        <f t="shared" si="5"/>
        <v>-0.17482517482517479</v>
      </c>
      <c r="I15" s="89">
        <f t="shared" si="5"/>
        <v>-9.3220338983050821E-2</v>
      </c>
      <c r="J15" s="89">
        <f t="shared" si="5"/>
        <v>9.3457943925233655E-2</v>
      </c>
      <c r="K15" s="38">
        <v>1.1360239162929746</v>
      </c>
      <c r="L15" s="38">
        <v>0.72082895329629071</v>
      </c>
      <c r="M15" s="38">
        <v>1.6555779049976791</v>
      </c>
      <c r="N15" s="89">
        <f t="shared" ref="N15:O20" si="6">IFERROR(L15/K15-1,"-")</f>
        <v>-0.36548082926944936</v>
      </c>
      <c r="O15" s="89">
        <f t="shared" si="6"/>
        <v>1.2967694311207385</v>
      </c>
      <c r="P15" s="38">
        <v>1.2240356083086052</v>
      </c>
      <c r="Q15" s="38">
        <v>0.94043887147335425</v>
      </c>
      <c r="R15" s="38">
        <v>2.1084337349397591</v>
      </c>
      <c r="S15" s="89">
        <f t="shared" si="2"/>
        <v>-0.23168994015388988</v>
      </c>
      <c r="T15" s="89">
        <f t="shared" si="2"/>
        <v>1.2419678714859437</v>
      </c>
      <c r="U15" s="98">
        <v>1.0496765531551324</v>
      </c>
      <c r="V15" s="98">
        <v>1.0443230115361264</v>
      </c>
      <c r="W15" s="50">
        <f>V15/U15-1</f>
        <v>-5.1001821493623645E-3</v>
      </c>
      <c r="X15" s="38">
        <v>0.51903114186851207</v>
      </c>
      <c r="Y15" s="38">
        <v>1.9431988041853512</v>
      </c>
      <c r="Z15" s="89">
        <f>Y15/X15-1</f>
        <v>2.7438963627304438</v>
      </c>
      <c r="AA15" s="229"/>
      <c r="AB15" s="229"/>
      <c r="AC15" s="229"/>
      <c r="AD15"/>
    </row>
    <row r="16" spans="3:30" ht="15" customHeight="1">
      <c r="C16" s="281" t="s">
        <v>338</v>
      </c>
      <c r="D16" s="38">
        <v>0.43636363636363601</v>
      </c>
      <c r="E16" s="38">
        <v>0.66363636363636369</v>
      </c>
      <c r="F16" s="38">
        <v>0.2818181818181818</v>
      </c>
      <c r="G16" s="38">
        <v>0.4</v>
      </c>
      <c r="H16" s="89">
        <f t="shared" si="5"/>
        <v>0.52083333333333459</v>
      </c>
      <c r="I16" s="89">
        <f t="shared" si="5"/>
        <v>-0.57534246575342474</v>
      </c>
      <c r="J16" s="89">
        <f t="shared" si="5"/>
        <v>0.41935483870967749</v>
      </c>
      <c r="K16" s="38">
        <v>0.41853512705530643</v>
      </c>
      <c r="L16" s="38">
        <v>0.270310857486109</v>
      </c>
      <c r="M16" s="38">
        <v>0.58796224663468977</v>
      </c>
      <c r="N16" s="89">
        <f t="shared" si="6"/>
        <v>-0.35415012979211813</v>
      </c>
      <c r="O16" s="89">
        <f t="shared" si="6"/>
        <v>1.1751336668557775</v>
      </c>
      <c r="P16" s="38">
        <v>0.29673590504451036</v>
      </c>
      <c r="Q16" s="38">
        <v>0.31347962382445144</v>
      </c>
      <c r="R16" s="38">
        <v>0.6212349397590361</v>
      </c>
      <c r="S16" s="89">
        <f t="shared" si="2"/>
        <v>5.6426332288401326E-2</v>
      </c>
      <c r="T16" s="89">
        <f t="shared" si="2"/>
        <v>0.98173945783132499</v>
      </c>
      <c r="U16" s="98">
        <v>0.30513853289393383</v>
      </c>
      <c r="V16" s="98">
        <v>0.37644201578627806</v>
      </c>
      <c r="W16" s="50">
        <f>V16/U16-1</f>
        <v>0.23367577413479057</v>
      </c>
      <c r="X16" s="38">
        <v>0.34602076124567471</v>
      </c>
      <c r="Y16" s="38">
        <v>0.63527653213751867</v>
      </c>
      <c r="Z16" s="89">
        <f>Y16/X16-1</f>
        <v>0.83594917787742906</v>
      </c>
      <c r="AA16" s="229"/>
      <c r="AB16" s="229"/>
      <c r="AC16" s="229"/>
      <c r="AD16"/>
    </row>
    <row r="17" spans="3:31" ht="15" customHeight="1">
      <c r="C17" s="281" t="s">
        <v>339</v>
      </c>
      <c r="D17" s="38">
        <v>0.25454545454545502</v>
      </c>
      <c r="E17" s="38">
        <v>0.25454545454545452</v>
      </c>
      <c r="F17" s="38">
        <v>0.25454545454545452</v>
      </c>
      <c r="G17" s="38">
        <v>0.19090909090909092</v>
      </c>
      <c r="H17" s="89">
        <f t="shared" si="5"/>
        <v>-1.9984014443252818E-15</v>
      </c>
      <c r="I17" s="89">
        <f t="shared" si="5"/>
        <v>0</v>
      </c>
      <c r="J17" s="89">
        <f t="shared" si="5"/>
        <v>-0.24999999999999989</v>
      </c>
      <c r="K17" s="38" t="e">
        <v>#REF!</v>
      </c>
      <c r="L17" s="38" t="e">
        <v>#REF!</v>
      </c>
      <c r="M17" s="38">
        <v>0.43323533962556088</v>
      </c>
      <c r="N17" s="89" t="str">
        <f t="shared" si="6"/>
        <v>-</v>
      </c>
      <c r="O17" s="89" t="str">
        <f t="shared" si="6"/>
        <v>-</v>
      </c>
      <c r="P17" s="38">
        <v>0</v>
      </c>
      <c r="Q17" s="38">
        <v>0.22127973446431864</v>
      </c>
      <c r="R17" s="38">
        <v>0.48945783132530118</v>
      </c>
      <c r="S17" s="89" t="str">
        <f>IFERROR(Q17/P17-1,"-")</f>
        <v>-</v>
      </c>
      <c r="T17" s="89">
        <f t="shared" si="2"/>
        <v>1.211941516064257</v>
      </c>
      <c r="U17" s="98" t="e">
        <v>#REF!</v>
      </c>
      <c r="V17" s="98" t="e">
        <v>#REF!</v>
      </c>
      <c r="W17" s="50" t="e">
        <f>V17/U17-1</f>
        <v>#REF!</v>
      </c>
      <c r="X17" s="38">
        <v>0</v>
      </c>
      <c r="Y17" s="38">
        <v>0.41106128550074739</v>
      </c>
      <c r="Z17" s="89" t="str">
        <f>IFERROR(Y17/X17-1,"-")</f>
        <v>-</v>
      </c>
      <c r="AA17" s="229"/>
      <c r="AB17" s="229"/>
      <c r="AC17" s="229"/>
    </row>
    <row r="18" spans="3:31" ht="15" customHeight="1">
      <c r="C18" s="281" t="s">
        <v>340</v>
      </c>
      <c r="D18" s="38" t="s">
        <v>90</v>
      </c>
      <c r="E18" s="38" t="s">
        <v>90</v>
      </c>
      <c r="F18" s="38" t="s">
        <v>90</v>
      </c>
      <c r="G18" s="38" t="s">
        <v>90</v>
      </c>
      <c r="H18" s="89" t="str">
        <f>IFERROR(E18/D18-1,"-")</f>
        <v>-</v>
      </c>
      <c r="I18" s="89" t="str">
        <f t="shared" ref="I18:J20" si="7">IFERROR(F18/E18-1,"-")</f>
        <v>-</v>
      </c>
      <c r="J18" s="89" t="str">
        <f t="shared" si="7"/>
        <v>-</v>
      </c>
      <c r="K18" s="38">
        <v>0</v>
      </c>
      <c r="L18" s="38">
        <v>0.49556990539119988</v>
      </c>
      <c r="M18" s="38">
        <v>0.82005260714838313</v>
      </c>
      <c r="N18" s="89" t="str">
        <f t="shared" si="6"/>
        <v>-</v>
      </c>
      <c r="O18" s="89">
        <f t="shared" si="6"/>
        <v>0.65476676090941921</v>
      </c>
      <c r="P18" s="38">
        <v>0</v>
      </c>
      <c r="Q18" s="38">
        <v>0.36879955744053106</v>
      </c>
      <c r="R18" s="38">
        <v>0.97891566265060237</v>
      </c>
      <c r="S18" s="89" t="str">
        <f t="shared" si="2"/>
        <v>-</v>
      </c>
      <c r="T18" s="89">
        <f t="shared" si="2"/>
        <v>1.6543298192771085</v>
      </c>
      <c r="U18" s="98">
        <v>0</v>
      </c>
      <c r="V18" s="98">
        <v>0</v>
      </c>
      <c r="W18" s="50" t="e">
        <f t="shared" ref="W18:W20" si="8">V18/U18-1</f>
        <v>#DIV/0!</v>
      </c>
      <c r="X18" s="38" t="s">
        <v>90</v>
      </c>
      <c r="Y18" s="38">
        <v>0.97159940209267559</v>
      </c>
      <c r="Z18" s="89" t="str">
        <f>IFERROR(Y18/X18-1,"-")</f>
        <v>-</v>
      </c>
      <c r="AA18" s="229"/>
      <c r="AB18" s="229"/>
      <c r="AC18" s="229"/>
    </row>
    <row r="19" spans="3:31" ht="15" customHeight="1">
      <c r="C19" s="281" t="s">
        <v>341</v>
      </c>
      <c r="D19" s="38" t="s">
        <v>90</v>
      </c>
      <c r="E19" s="38" t="s">
        <v>90</v>
      </c>
      <c r="F19" s="38" t="s">
        <v>90</v>
      </c>
      <c r="G19" s="38" t="s">
        <v>90</v>
      </c>
      <c r="H19" s="89" t="str">
        <f t="shared" ref="H19:H20" si="9">IFERROR(E19/D19-1,"-")</f>
        <v>-</v>
      </c>
      <c r="I19" s="89" t="str">
        <f t="shared" si="7"/>
        <v>-</v>
      </c>
      <c r="J19" s="89" t="str">
        <f t="shared" si="7"/>
        <v>-</v>
      </c>
      <c r="K19" s="38">
        <v>0</v>
      </c>
      <c r="L19" s="38">
        <v>0.30034539720678782</v>
      </c>
      <c r="M19" s="38">
        <v>0.43323533962556088</v>
      </c>
      <c r="N19" s="89" t="str">
        <f t="shared" si="6"/>
        <v>-</v>
      </c>
      <c r="O19" s="89">
        <f t="shared" si="6"/>
        <v>0.44245706328330492</v>
      </c>
      <c r="P19" s="38">
        <v>0</v>
      </c>
      <c r="Q19" s="38">
        <v>0.3503595795685045</v>
      </c>
      <c r="R19" s="38">
        <v>0.52710843373493976</v>
      </c>
      <c r="S19" s="89" t="str">
        <f t="shared" si="2"/>
        <v>-</v>
      </c>
      <c r="T19" s="89">
        <f t="shared" si="2"/>
        <v>0.50447844007609399</v>
      </c>
      <c r="U19" s="98">
        <v>0</v>
      </c>
      <c r="V19" s="98">
        <v>0</v>
      </c>
      <c r="W19" s="50" t="e">
        <f t="shared" si="8"/>
        <v>#DIV/0!</v>
      </c>
      <c r="X19" s="38" t="s">
        <v>90</v>
      </c>
      <c r="Y19" s="38">
        <v>0.52316890881913303</v>
      </c>
      <c r="Z19" s="89" t="str">
        <f t="shared" ref="Z19:Z20" si="10">IFERROR(Y19/X19-1,"-")</f>
        <v>-</v>
      </c>
      <c r="AA19" s="229"/>
      <c r="AB19" s="229"/>
      <c r="AC19" s="229"/>
    </row>
    <row r="20" spans="3:31" ht="15" customHeight="1">
      <c r="C20" s="281" t="s">
        <v>342</v>
      </c>
      <c r="D20" s="38" t="s">
        <v>90</v>
      </c>
      <c r="E20" s="38" t="s">
        <v>90</v>
      </c>
      <c r="F20" s="38" t="s">
        <v>90</v>
      </c>
      <c r="G20" s="38" t="s">
        <v>90</v>
      </c>
      <c r="H20" s="89" t="str">
        <f t="shared" si="9"/>
        <v>-</v>
      </c>
      <c r="I20" s="89" t="str">
        <f t="shared" si="7"/>
        <v>-</v>
      </c>
      <c r="J20" s="89" t="str">
        <f t="shared" si="7"/>
        <v>-</v>
      </c>
      <c r="K20" s="38">
        <v>0</v>
      </c>
      <c r="L20" s="38">
        <v>57.065625469289685</v>
      </c>
      <c r="M20" s="38">
        <v>55.051833513848059</v>
      </c>
      <c r="N20" s="89" t="str">
        <f t="shared" si="6"/>
        <v>-</v>
      </c>
      <c r="O20" s="89">
        <f t="shared" si="6"/>
        <v>-3.5289054292857336E-2</v>
      </c>
      <c r="P20" s="38">
        <v>0</v>
      </c>
      <c r="Q20" s="38">
        <v>58.43628987645215</v>
      </c>
      <c r="R20" s="38">
        <v>53.689759036144579</v>
      </c>
      <c r="S20" s="89" t="str">
        <f t="shared" si="2"/>
        <v>-</v>
      </c>
      <c r="T20" s="89">
        <f t="shared" si="2"/>
        <v>-8.122573918266951E-2</v>
      </c>
      <c r="U20" s="98">
        <v>0</v>
      </c>
      <c r="V20" s="98">
        <v>0</v>
      </c>
      <c r="W20" s="50" t="e">
        <f t="shared" si="8"/>
        <v>#DIV/0!</v>
      </c>
      <c r="X20" s="38" t="s">
        <v>90</v>
      </c>
      <c r="Y20" s="38">
        <v>56.278026905829599</v>
      </c>
      <c r="Z20" s="89" t="str">
        <f t="shared" si="10"/>
        <v>-</v>
      </c>
      <c r="AA20" s="229"/>
      <c r="AB20" s="229"/>
      <c r="AC20" s="229"/>
    </row>
    <row r="21" spans="3:31" ht="15" customHeight="1">
      <c r="C21" s="384" t="s">
        <v>286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229"/>
      <c r="AB21" s="229"/>
      <c r="AC21" s="229"/>
    </row>
    <row r="22" spans="3:31" ht="15" customHeight="1"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Y22" s="229"/>
      <c r="Z22" s="229"/>
      <c r="AA22" s="229"/>
      <c r="AB22" s="229"/>
      <c r="AC22" s="229"/>
    </row>
    <row r="23" spans="3:31" ht="15" customHeight="1"/>
    <row r="24" spans="3:31" ht="15" customHeight="1"/>
    <row r="25" spans="3:31" ht="15" customHeight="1"/>
    <row r="26" spans="3:31" ht="18" customHeight="1">
      <c r="C26" s="283"/>
      <c r="I26" s="284"/>
      <c r="J26" s="284"/>
      <c r="K26" s="284"/>
      <c r="L26" s="284"/>
      <c r="M26" s="284"/>
      <c r="N26" s="284"/>
      <c r="O26" s="284"/>
    </row>
    <row r="27" spans="3:31" ht="15" customHeight="1">
      <c r="I27" s="284"/>
      <c r="J27" s="284"/>
      <c r="K27" s="284"/>
      <c r="L27" s="284"/>
      <c r="M27" s="284"/>
      <c r="N27" s="284"/>
      <c r="O27" s="284"/>
      <c r="AE27"/>
    </row>
    <row r="28" spans="3:31">
      <c r="I28" s="284"/>
      <c r="J28" s="284"/>
      <c r="K28" s="284"/>
      <c r="L28" s="284"/>
      <c r="M28" s="284"/>
      <c r="N28" s="284"/>
      <c r="O28" s="284"/>
      <c r="AE28"/>
    </row>
    <row r="29" spans="3:31" ht="15" customHeight="1">
      <c r="I29" s="284"/>
      <c r="J29" s="284"/>
      <c r="K29" s="284"/>
      <c r="L29" s="284"/>
      <c r="M29" s="284"/>
      <c r="N29" s="284"/>
      <c r="O29" s="284"/>
      <c r="AE29"/>
    </row>
    <row r="30" spans="3:31" ht="15" customHeight="1">
      <c r="I30" s="284"/>
      <c r="J30" s="284"/>
      <c r="K30" s="284"/>
      <c r="L30" s="284"/>
      <c r="M30" s="284"/>
      <c r="N30" s="284"/>
      <c r="O30" s="284"/>
      <c r="AE30"/>
    </row>
    <row r="31" spans="3:31" ht="15" customHeight="1">
      <c r="I31" s="284"/>
      <c r="J31" s="284"/>
      <c r="K31" s="284"/>
      <c r="L31" s="284"/>
      <c r="M31" s="284"/>
      <c r="N31" s="284"/>
      <c r="O31" s="284"/>
      <c r="AE31"/>
    </row>
    <row r="32" spans="3:31" ht="15" customHeight="1">
      <c r="I32" s="284"/>
      <c r="J32" s="284"/>
      <c r="K32" s="284"/>
      <c r="L32" s="284"/>
      <c r="M32" s="284"/>
      <c r="N32" s="284"/>
      <c r="O32" s="284"/>
      <c r="AE32"/>
    </row>
    <row r="33" spans="31:31" ht="15" customHeight="1">
      <c r="AE33"/>
    </row>
    <row r="34" spans="31:31" ht="15" customHeight="1">
      <c r="AE34"/>
    </row>
    <row r="35" spans="31:31" ht="15" customHeight="1">
      <c r="AE35"/>
    </row>
    <row r="36" spans="31:31" ht="15" customHeight="1">
      <c r="AE36"/>
    </row>
    <row r="37" spans="31:31" ht="15" customHeight="1"/>
    <row r="38" spans="31:31" ht="15" customHeight="1"/>
    <row r="39" spans="31:31" ht="15" customHeight="1"/>
    <row r="40" spans="31:31" ht="15" customHeight="1"/>
    <row r="41" spans="31:31" ht="15" customHeight="1"/>
    <row r="42" spans="31:31" ht="15" customHeight="1"/>
    <row r="43" spans="31:31" ht="15" customHeight="1"/>
    <row r="44" spans="31:31" ht="15" customHeight="1"/>
    <row r="45" spans="31:31" ht="15" customHeight="1"/>
    <row r="46" spans="31:31" ht="15" customHeight="1"/>
    <row r="47" spans="31:31" ht="15" customHeight="1"/>
    <row r="48" spans="31:31" ht="15" customHeight="1"/>
    <row r="49" ht="15" customHeight="1"/>
    <row r="50" ht="15" customHeight="1"/>
    <row r="51" ht="15" customHeight="1"/>
  </sheetData>
  <mergeCells count="2">
    <mergeCell ref="C21:Z21"/>
    <mergeCell ref="C4:Z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zoomScaleNormal="100" workbookViewId="0"/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14"/>
      <c r="H36" s="14"/>
      <c r="I36" s="375" t="s">
        <v>67</v>
      </c>
    </row>
    <row r="37" spans="7:9">
      <c r="G37" s="14"/>
      <c r="H37" s="14"/>
      <c r="I37" s="375"/>
    </row>
    <row r="38" spans="7:9">
      <c r="G38" s="14"/>
      <c r="H38" s="14"/>
      <c r="I38" s="14"/>
    </row>
    <row r="39" spans="7:9">
      <c r="G39" s="14"/>
      <c r="H39" s="14"/>
      <c r="I39" s="14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0.140625" hidden="1" customWidth="1"/>
    <col min="13" max="13" width="14.28515625" hidden="1" customWidth="1"/>
    <col min="14" max="15" width="11.42578125" hidden="1" customWidth="1"/>
    <col min="16" max="18" width="13.7109375" bestFit="1" customWidth="1"/>
    <col min="19" max="20" width="18.28515625" bestFit="1" customWidth="1"/>
    <col min="21" max="23" width="11.42578125" hidden="1" customWidth="1"/>
    <col min="24" max="25" width="13.85546875" hidden="1" customWidth="1"/>
    <col min="26" max="26" width="10.5703125" hidden="1" customWidth="1"/>
    <col min="27" max="27" width="23.85546875" customWidth="1"/>
    <col min="28" max="29" width="13.85546875" customWidth="1"/>
    <col min="30" max="30" width="5.5703125" customWidth="1"/>
    <col min="31" max="31" width="16.85546875" customWidth="1"/>
    <col min="32" max="32" width="11.42578125" customWidth="1"/>
    <col min="33" max="33" width="5.5703125" customWidth="1"/>
    <col min="34" max="34" width="23.85546875" bestFit="1" customWidth="1"/>
    <col min="36" max="36" width="5.5703125" customWidth="1"/>
    <col min="37" max="37" width="23.85546875" bestFit="1" customWidth="1"/>
    <col min="39" max="39" width="5.5703125" customWidth="1"/>
    <col min="40" max="40" width="13.85546875" bestFit="1" customWidth="1"/>
    <col min="42" max="42" width="5.5703125" customWidth="1"/>
    <col min="43" max="43" width="13.85546875" bestFit="1" customWidth="1"/>
    <col min="45" max="45" width="5.5703125" customWidth="1"/>
  </cols>
  <sheetData>
    <row r="2" spans="3:26" ht="32.25" customHeight="1"/>
    <row r="3" spans="3:26" ht="36" customHeight="1">
      <c r="C3" s="418" t="s">
        <v>343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</row>
    <row r="4" spans="3:26" ht="15" customHeight="1">
      <c r="C4" s="67"/>
      <c r="D4" s="67">
        <v>2007</v>
      </c>
      <c r="E4" s="67">
        <v>2008</v>
      </c>
      <c r="F4" s="67">
        <v>2009</v>
      </c>
      <c r="G4" s="6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96</v>
      </c>
      <c r="O4" s="8" t="s">
        <v>132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67" t="s">
        <v>51</v>
      </c>
      <c r="Y4" s="67" t="s">
        <v>52</v>
      </c>
      <c r="Z4" s="8" t="s">
        <v>110</v>
      </c>
    </row>
    <row r="5" spans="3:26" ht="15" customHeight="1">
      <c r="C5" s="205" t="s">
        <v>92</v>
      </c>
      <c r="D5" s="10">
        <v>10.8108108108108</v>
      </c>
      <c r="E5" s="10">
        <v>13.679245283018869</v>
      </c>
      <c r="F5" s="10">
        <v>18.131868131868131</v>
      </c>
      <c r="G5" s="10">
        <v>25.966850828729282</v>
      </c>
      <c r="H5" s="11">
        <f t="shared" ref="H5:J20" si="0">E5/D5-1</f>
        <v>0.26533018867924674</v>
      </c>
      <c r="I5" s="11">
        <f t="shared" si="0"/>
        <v>0.32550208412277359</v>
      </c>
      <c r="J5" s="11">
        <f t="shared" si="0"/>
        <v>0.43211116691779683</v>
      </c>
      <c r="K5" s="10">
        <v>18.487394957983192</v>
      </c>
      <c r="L5" s="10">
        <v>17.777777777777779</v>
      </c>
      <c r="M5" s="10">
        <v>36.283185840707965</v>
      </c>
      <c r="N5" s="11">
        <f t="shared" ref="N5:O23" si="1">IFERROR(L5/K5-1,"-")</f>
        <v>-3.8383838383838298E-2</v>
      </c>
      <c r="O5" s="11">
        <f t="shared" si="1"/>
        <v>1.040929203539823</v>
      </c>
      <c r="P5" s="10">
        <v>21.50537634408602</v>
      </c>
      <c r="Q5" s="10">
        <v>21.839080459770116</v>
      </c>
      <c r="R5" s="10">
        <v>42.727272727272727</v>
      </c>
      <c r="S5" s="11">
        <f t="shared" ref="S5:T23" si="2">Q5/P5-1</f>
        <v>1.5517241379310542E-2</v>
      </c>
      <c r="T5" s="11">
        <f t="shared" si="2"/>
        <v>0.95645933014354045</v>
      </c>
      <c r="U5" s="208">
        <v>18.493150684931507</v>
      </c>
      <c r="V5" s="208">
        <v>23.30827067669173</v>
      </c>
      <c r="W5" s="11">
        <f t="shared" ref="W5:W23" si="3">V5/U5-1</f>
        <v>0.26037315510999726</v>
      </c>
      <c r="X5" s="10">
        <v>10</v>
      </c>
      <c r="Y5" s="10">
        <v>40.74074074074074</v>
      </c>
      <c r="Z5" s="11">
        <f t="shared" ref="Z5:Z23" si="4">IFERROR(Y5/X5-1,"-")</f>
        <v>3.0740740740740744</v>
      </c>
    </row>
    <row r="6" spans="3:26" ht="15" customHeight="1">
      <c r="C6" s="205" t="s">
        <v>159</v>
      </c>
      <c r="D6" s="10">
        <v>37.037037037037003</v>
      </c>
      <c r="E6" s="10">
        <v>13.679245283018869</v>
      </c>
      <c r="F6" s="10">
        <v>51.975683890577507</v>
      </c>
      <c r="G6" s="10">
        <v>36.065573770491802</v>
      </c>
      <c r="H6" s="11">
        <f t="shared" si="0"/>
        <v>-0.63066037735849023</v>
      </c>
      <c r="I6" s="11">
        <f t="shared" si="0"/>
        <v>2.7996017188973901</v>
      </c>
      <c r="J6" s="11">
        <f t="shared" si="0"/>
        <v>-0.30610679704726296</v>
      </c>
      <c r="K6" s="10">
        <v>18.487394957983192</v>
      </c>
      <c r="L6" s="10">
        <v>17.777777777777779</v>
      </c>
      <c r="M6" s="10">
        <v>34.841628959276015</v>
      </c>
      <c r="N6" s="11">
        <f t="shared" si="1"/>
        <v>-3.8383838383838298E-2</v>
      </c>
      <c r="O6" s="11">
        <f t="shared" si="1"/>
        <v>0.95984162895927572</v>
      </c>
      <c r="P6" s="10">
        <v>21.50537634408602</v>
      </c>
      <c r="Q6" s="10">
        <v>21.839080459770116</v>
      </c>
      <c r="R6" s="10">
        <v>35.748792270531403</v>
      </c>
      <c r="S6" s="11">
        <f t="shared" si="2"/>
        <v>1.5517241379310542E-2</v>
      </c>
      <c r="T6" s="11">
        <f t="shared" si="2"/>
        <v>0.63691838291380631</v>
      </c>
      <c r="U6" s="208">
        <v>18.493150684931507</v>
      </c>
      <c r="V6" s="208">
        <v>36.226415094339622</v>
      </c>
      <c r="W6" s="11">
        <f t="shared" si="3"/>
        <v>0.95890985324947575</v>
      </c>
      <c r="X6" s="10">
        <v>10</v>
      </c>
      <c r="Y6" s="10">
        <v>36.55913978494624</v>
      </c>
      <c r="Z6" s="11">
        <f t="shared" si="4"/>
        <v>2.655913978494624</v>
      </c>
    </row>
    <row r="7" spans="3:26" ht="15" customHeight="1">
      <c r="C7" s="219" t="s">
        <v>81</v>
      </c>
      <c r="D7" s="98">
        <v>26.923076923076898</v>
      </c>
      <c r="E7" s="98">
        <v>17.532467532467532</v>
      </c>
      <c r="F7" s="98">
        <v>23.717948717948719</v>
      </c>
      <c r="G7" s="98">
        <v>27.848101265822784</v>
      </c>
      <c r="H7" s="11">
        <f t="shared" si="0"/>
        <v>-0.34879406307977678</v>
      </c>
      <c r="I7" s="11">
        <f t="shared" si="0"/>
        <v>0.35280151946818616</v>
      </c>
      <c r="J7" s="11">
        <f t="shared" si="0"/>
        <v>0.17413616147793354</v>
      </c>
      <c r="K7" s="98">
        <v>23.255813953488371</v>
      </c>
      <c r="L7" s="98">
        <v>30.851063829787233</v>
      </c>
      <c r="M7" s="98">
        <v>34.653465346534652</v>
      </c>
      <c r="N7" s="11">
        <f t="shared" si="1"/>
        <v>0.32659574468085117</v>
      </c>
      <c r="O7" s="11">
        <f t="shared" si="1"/>
        <v>0.12325025606008877</v>
      </c>
      <c r="P7" s="98">
        <v>22.077922077922079</v>
      </c>
      <c r="Q7" s="98">
        <v>24.675324675324674</v>
      </c>
      <c r="R7" s="98">
        <v>35.714285714285715</v>
      </c>
      <c r="S7" s="11">
        <f t="shared" si="2"/>
        <v>0.11764705882352922</v>
      </c>
      <c r="T7" s="11">
        <f t="shared" si="2"/>
        <v>0.44736842105263164</v>
      </c>
      <c r="U7" s="216">
        <v>18.333333333333332</v>
      </c>
      <c r="V7" s="216">
        <v>23.214285714285715</v>
      </c>
      <c r="W7" s="11">
        <f t="shared" si="3"/>
        <v>0.26623376623376638</v>
      </c>
      <c r="X7" s="98">
        <v>26.315789473684209</v>
      </c>
      <c r="Y7" s="98">
        <v>29.26829268292683</v>
      </c>
      <c r="Z7" s="11">
        <f t="shared" si="4"/>
        <v>0.11219512195121961</v>
      </c>
    </row>
    <row r="8" spans="3:26" ht="15" customHeight="1">
      <c r="C8" s="205" t="s">
        <v>85</v>
      </c>
      <c r="D8" s="10">
        <v>15.988372093023299</v>
      </c>
      <c r="E8" s="10">
        <v>17.72853185595568</v>
      </c>
      <c r="F8" s="10">
        <v>32.275132275132272</v>
      </c>
      <c r="G8" s="10">
        <v>25.396825396825395</v>
      </c>
      <c r="H8" s="11">
        <f t="shared" si="0"/>
        <v>0.1088390833543158</v>
      </c>
      <c r="I8" s="11">
        <f t="shared" si="0"/>
        <v>0.82051917989417955</v>
      </c>
      <c r="J8" s="11">
        <f t="shared" si="0"/>
        <v>-0.21311475409836067</v>
      </c>
      <c r="K8" s="10">
        <v>20.087336244541486</v>
      </c>
      <c r="L8" s="10">
        <v>23.766816143497756</v>
      </c>
      <c r="M8" s="10">
        <v>25</v>
      </c>
      <c r="N8" s="11">
        <f t="shared" si="1"/>
        <v>0.18317410801325784</v>
      </c>
      <c r="O8" s="11">
        <f t="shared" si="1"/>
        <v>5.1886792452830344E-2</v>
      </c>
      <c r="P8" s="10">
        <v>28.729281767955801</v>
      </c>
      <c r="Q8" s="10">
        <v>18.75</v>
      </c>
      <c r="R8" s="10">
        <v>28.651685393258425</v>
      </c>
      <c r="S8" s="11">
        <f t="shared" si="2"/>
        <v>-0.34735576923076927</v>
      </c>
      <c r="T8" s="11">
        <f t="shared" si="2"/>
        <v>0.5280898876404494</v>
      </c>
      <c r="U8" s="208">
        <v>32.51748251748252</v>
      </c>
      <c r="V8" s="208">
        <v>24.908424908424909</v>
      </c>
      <c r="W8" s="11">
        <f t="shared" si="3"/>
        <v>-0.23399897593445984</v>
      </c>
      <c r="X8" s="10">
        <v>17.708333333333332</v>
      </c>
      <c r="Y8" s="10">
        <v>17.045454545454547</v>
      </c>
      <c r="Z8" s="11">
        <f t="shared" si="4"/>
        <v>-3.743315508021372E-2</v>
      </c>
    </row>
    <row r="9" spans="3:26" ht="15" customHeight="1">
      <c r="C9" s="205" t="s">
        <v>87</v>
      </c>
      <c r="D9" s="10">
        <v>35.034013605442198</v>
      </c>
      <c r="E9" s="10">
        <v>50.672645739910315</v>
      </c>
      <c r="F9" s="10">
        <v>47.368421052631582</v>
      </c>
      <c r="G9" s="10">
        <v>43.801652892561982</v>
      </c>
      <c r="H9" s="11">
        <f t="shared" si="0"/>
        <v>0.4463842570420995</v>
      </c>
      <c r="I9" s="11">
        <f t="shared" si="0"/>
        <v>-6.5207265952491822E-2</v>
      </c>
      <c r="J9" s="11">
        <f t="shared" si="0"/>
        <v>-7.5298438934802703E-2</v>
      </c>
      <c r="K9" s="10">
        <v>54.838709677419352</v>
      </c>
      <c r="L9" s="10">
        <v>39.090909090909093</v>
      </c>
      <c r="M9" s="10">
        <v>26.206896551724139</v>
      </c>
      <c r="N9" s="11">
        <f t="shared" si="1"/>
        <v>-0.28716577540106947</v>
      </c>
      <c r="O9" s="11">
        <f t="shared" si="1"/>
        <v>-0.3295910184442663</v>
      </c>
      <c r="P9" s="10">
        <v>55.084745762711862</v>
      </c>
      <c r="Q9" s="10">
        <v>39.449541284403672</v>
      </c>
      <c r="R9" s="10">
        <v>28.260869565217391</v>
      </c>
      <c r="S9" s="11">
        <f t="shared" si="2"/>
        <v>-0.28383909668313334</v>
      </c>
      <c r="T9" s="11">
        <f t="shared" si="2"/>
        <v>-0.28361981799797786</v>
      </c>
      <c r="U9" s="208">
        <v>49.748743718592962</v>
      </c>
      <c r="V9" s="208">
        <v>46.391752577319586</v>
      </c>
      <c r="W9" s="11">
        <f t="shared" si="3"/>
        <v>-6.7478912839737615E-2</v>
      </c>
      <c r="X9" s="10">
        <v>40.277777777777779</v>
      </c>
      <c r="Y9" s="10">
        <v>26.153846153846153</v>
      </c>
      <c r="Z9" s="11">
        <f t="shared" si="4"/>
        <v>-0.35066312997347482</v>
      </c>
    </row>
    <row r="10" spans="3:26" ht="15" customHeight="1">
      <c r="C10" s="219" t="s">
        <v>77</v>
      </c>
      <c r="D10" s="98">
        <v>23.4817813765182</v>
      </c>
      <c r="E10" s="98">
        <v>36.032388663967609</v>
      </c>
      <c r="F10" s="98">
        <v>55.294117647058826</v>
      </c>
      <c r="G10" s="98">
        <v>45.723684210526315</v>
      </c>
      <c r="H10" s="11">
        <f t="shared" si="0"/>
        <v>0.53448275862069083</v>
      </c>
      <c r="I10" s="11">
        <f t="shared" si="0"/>
        <v>0.53456708526107088</v>
      </c>
      <c r="J10" s="11">
        <f t="shared" si="0"/>
        <v>-0.17308230683090708</v>
      </c>
      <c r="K10" s="98">
        <v>53.254437869822482</v>
      </c>
      <c r="L10" s="98">
        <v>46.25</v>
      </c>
      <c r="M10" s="98">
        <v>25.213675213675213</v>
      </c>
      <c r="N10" s="11">
        <f t="shared" si="1"/>
        <v>-0.13152777777777769</v>
      </c>
      <c r="O10" s="11">
        <f t="shared" si="1"/>
        <v>-0.45483945483945487</v>
      </c>
      <c r="P10" s="98">
        <v>57.04697986577181</v>
      </c>
      <c r="Q10" s="98">
        <v>50</v>
      </c>
      <c r="R10" s="98">
        <v>26.21359223300971</v>
      </c>
      <c r="S10" s="11">
        <f t="shared" si="2"/>
        <v>-0.12352941176470589</v>
      </c>
      <c r="T10" s="11">
        <f t="shared" si="2"/>
        <v>-0.47572815533980584</v>
      </c>
      <c r="U10" s="216">
        <v>56.542056074766357</v>
      </c>
      <c r="V10" s="216">
        <v>54.205607476635514</v>
      </c>
      <c r="W10" s="11">
        <f t="shared" si="3"/>
        <v>-4.1322314049586861E-2</v>
      </c>
      <c r="X10" s="98">
        <v>41.77215189873418</v>
      </c>
      <c r="Y10" s="98">
        <v>22.727272727272727</v>
      </c>
      <c r="Z10" s="11">
        <f t="shared" si="4"/>
        <v>-0.4559228650137741</v>
      </c>
    </row>
    <row r="11" spans="3:26" ht="15" customHeight="1">
      <c r="C11" s="205" t="s">
        <v>79</v>
      </c>
      <c r="D11" s="10">
        <v>20.3221809169765</v>
      </c>
      <c r="E11" s="10">
        <v>21.30464954892436</v>
      </c>
      <c r="F11" s="10">
        <v>18.413391557496361</v>
      </c>
      <c r="G11" s="10">
        <v>18.175388967468177</v>
      </c>
      <c r="H11" s="11">
        <f t="shared" si="0"/>
        <v>4.8344645486702476E-2</v>
      </c>
      <c r="I11" s="11">
        <f t="shared" si="0"/>
        <v>-0.13571018780611555</v>
      </c>
      <c r="J11" s="11">
        <f t="shared" si="0"/>
        <v>-1.292551615409987E-2</v>
      </c>
      <c r="K11" s="10">
        <v>19.978165938864628</v>
      </c>
      <c r="L11" s="10">
        <v>19.593147751605997</v>
      </c>
      <c r="M11" s="10">
        <v>18.101545253863133</v>
      </c>
      <c r="N11" s="11">
        <f t="shared" si="1"/>
        <v>-1.9271948608136968E-2</v>
      </c>
      <c r="O11" s="11">
        <f t="shared" si="1"/>
        <v>-7.61287832181331E-2</v>
      </c>
      <c r="P11" s="10">
        <v>19.577464788732396</v>
      </c>
      <c r="Q11" s="10">
        <v>17.867036011080334</v>
      </c>
      <c r="R11" s="10">
        <v>17.073170731707318</v>
      </c>
      <c r="S11" s="11">
        <f t="shared" si="2"/>
        <v>-8.7367225333306764E-2</v>
      </c>
      <c r="T11" s="11">
        <f t="shared" si="2"/>
        <v>-4.4431839667233852E-2</v>
      </c>
      <c r="U11" s="208">
        <v>17.959183673469386</v>
      </c>
      <c r="V11" s="208">
        <v>17.693836978131213</v>
      </c>
      <c r="W11" s="11">
        <f t="shared" si="3"/>
        <v>-1.4774986444966443E-2</v>
      </c>
      <c r="X11" s="10">
        <v>20.050125313283207</v>
      </c>
      <c r="Y11" s="10">
        <v>17.493472584856399</v>
      </c>
      <c r="Z11" s="11">
        <f t="shared" si="4"/>
        <v>-0.12751305483028708</v>
      </c>
    </row>
    <row r="12" spans="3:26" ht="15" customHeight="1">
      <c r="C12" s="210" t="s">
        <v>84</v>
      </c>
      <c r="D12" s="17">
        <v>9.2454545454545496</v>
      </c>
      <c r="E12" s="17">
        <v>9.9090909090909083</v>
      </c>
      <c r="F12" s="17">
        <v>11.3</v>
      </c>
      <c r="G12" s="17">
        <v>10.709090909090909</v>
      </c>
      <c r="H12" s="107">
        <f t="shared" si="0"/>
        <v>7.1779744346115448E-2</v>
      </c>
      <c r="I12" s="107">
        <f t="shared" si="0"/>
        <v>0.14036697247706442</v>
      </c>
      <c r="J12" s="107">
        <f t="shared" si="0"/>
        <v>-5.2292839903459454E-2</v>
      </c>
      <c r="K12" s="17">
        <v>11.449925261584454</v>
      </c>
      <c r="L12" s="17">
        <v>10.58717525153927</v>
      </c>
      <c r="M12" s="17">
        <v>10.010830883490639</v>
      </c>
      <c r="N12" s="107">
        <f t="shared" si="1"/>
        <v>-7.5349837691935817E-2</v>
      </c>
      <c r="O12" s="107">
        <f t="shared" si="1"/>
        <v>-5.4437973713983401E-2</v>
      </c>
      <c r="P12" s="17">
        <v>12.444362017804155</v>
      </c>
      <c r="Q12" s="17">
        <v>10.584547298543242</v>
      </c>
      <c r="R12" s="17">
        <v>10.579819277108435</v>
      </c>
      <c r="S12" s="107">
        <f t="shared" si="2"/>
        <v>-0.14945038697846258</v>
      </c>
      <c r="T12" s="107">
        <f t="shared" si="2"/>
        <v>-4.4669094496452288E-4</v>
      </c>
      <c r="U12" s="212">
        <v>11.570853167337971</v>
      </c>
      <c r="V12" s="212">
        <v>10.880388585306617</v>
      </c>
      <c r="W12" s="107">
        <f t="shared" si="3"/>
        <v>-5.9672745997709664E-2</v>
      </c>
      <c r="X12" s="17">
        <v>10.588235294117647</v>
      </c>
      <c r="Y12" s="17">
        <v>8.9686098654708513</v>
      </c>
      <c r="Z12" s="107">
        <f t="shared" si="4"/>
        <v>-0.15296462381664178</v>
      </c>
    </row>
    <row r="13" spans="3:26" ht="15" customHeight="1">
      <c r="C13" s="205" t="s">
        <v>76</v>
      </c>
      <c r="D13" s="10">
        <v>12.592592592592601</v>
      </c>
      <c r="E13" s="10">
        <v>20.161290322580644</v>
      </c>
      <c r="F13" s="10">
        <v>19.558359621451103</v>
      </c>
      <c r="G13" s="10">
        <v>15.408805031446541</v>
      </c>
      <c r="H13" s="11">
        <f t="shared" si="0"/>
        <v>0.60104364326375603</v>
      </c>
      <c r="I13" s="11">
        <f t="shared" si="0"/>
        <v>-2.9905362776025179E-2</v>
      </c>
      <c r="J13" s="11">
        <f t="shared" si="0"/>
        <v>-0.21216271048894297</v>
      </c>
      <c r="K13" s="10">
        <v>31.515151515151516</v>
      </c>
      <c r="L13" s="10">
        <v>19.387755102040817</v>
      </c>
      <c r="M13" s="10">
        <v>10.810810810810811</v>
      </c>
      <c r="N13" s="11">
        <f t="shared" si="1"/>
        <v>-0.38481161695447408</v>
      </c>
      <c r="O13" s="11">
        <f t="shared" si="1"/>
        <v>-0.44238975817923187</v>
      </c>
      <c r="P13" s="10">
        <v>23.48993288590604</v>
      </c>
      <c r="Q13" s="10">
        <v>19.480519480519479</v>
      </c>
      <c r="R13" s="10">
        <v>10.365853658536585</v>
      </c>
      <c r="S13" s="11">
        <f t="shared" si="2"/>
        <v>-0.17068645640074209</v>
      </c>
      <c r="T13" s="11">
        <f t="shared" si="2"/>
        <v>-0.46788617886178863</v>
      </c>
      <c r="U13" s="208">
        <v>19.026548672566371</v>
      </c>
      <c r="V13" s="208">
        <v>18.48341232227488</v>
      </c>
      <c r="W13" s="11">
        <f t="shared" si="3"/>
        <v>-2.8546236085087662E-2</v>
      </c>
      <c r="X13" s="10">
        <v>20.833333333333332</v>
      </c>
      <c r="Y13" s="10">
        <v>14.473684210526315</v>
      </c>
      <c r="Z13" s="11">
        <f t="shared" si="4"/>
        <v>-0.30526315789473679</v>
      </c>
    </row>
    <row r="14" spans="3:26" ht="15" customHeight="1">
      <c r="C14" s="285" t="s">
        <v>88</v>
      </c>
      <c r="D14" s="265" t="s">
        <v>90</v>
      </c>
      <c r="E14" s="265">
        <v>6.209850107066381</v>
      </c>
      <c r="F14" s="265">
        <v>7.6511723570547101</v>
      </c>
      <c r="G14" s="265">
        <v>7.8697981046559535</v>
      </c>
      <c r="H14" s="89" t="s">
        <v>90</v>
      </c>
      <c r="I14" s="89">
        <f t="shared" si="0"/>
        <v>0.23210258301536202</v>
      </c>
      <c r="J14" s="89">
        <f t="shared" si="0"/>
        <v>2.8574150130033393E-2</v>
      </c>
      <c r="K14" s="265">
        <v>12.039800995024876</v>
      </c>
      <c r="L14" s="265">
        <v>9.0991810737033667</v>
      </c>
      <c r="M14" s="265">
        <v>8.8751289989680089</v>
      </c>
      <c r="N14" s="89">
        <f t="shared" si="1"/>
        <v>-0.24424157197753038</v>
      </c>
      <c r="O14" s="89">
        <f t="shared" si="1"/>
        <v>-2.4623323013415854E-2</v>
      </c>
      <c r="P14" s="265">
        <v>10.505836575875486</v>
      </c>
      <c r="Q14" s="265">
        <v>9.0178571428571423</v>
      </c>
      <c r="R14" s="265">
        <v>9.1005291005291014</v>
      </c>
      <c r="S14" s="89">
        <f t="shared" si="2"/>
        <v>-0.14163359788359797</v>
      </c>
      <c r="T14" s="89">
        <f t="shared" si="2"/>
        <v>9.1675834250093402E-3</v>
      </c>
      <c r="U14" s="286">
        <v>7.6343545956805627</v>
      </c>
      <c r="V14" s="286">
        <v>8.0058224163027649</v>
      </c>
      <c r="W14" s="89">
        <f t="shared" si="3"/>
        <v>4.8657396767026517E-2</v>
      </c>
      <c r="X14" s="265">
        <v>11.221945137157107</v>
      </c>
      <c r="Y14" s="265">
        <v>6.6489361702127656</v>
      </c>
      <c r="Z14" s="89">
        <f t="shared" si="4"/>
        <v>-0.40750591016548465</v>
      </c>
    </row>
    <row r="15" spans="3:26" ht="15" customHeight="1">
      <c r="C15" s="205" t="s">
        <v>91</v>
      </c>
      <c r="D15" s="10">
        <v>6.0804899387576601</v>
      </c>
      <c r="E15" s="10">
        <v>5.8306709265175716</v>
      </c>
      <c r="F15" s="10">
        <v>7.2391220639199076</v>
      </c>
      <c r="G15" s="10">
        <v>7.501963864886096</v>
      </c>
      <c r="H15" s="11">
        <f t="shared" ref="H15:J23" si="5">E15/D15-1</f>
        <v>-4.1085342588549789E-2</v>
      </c>
      <c r="I15" s="11">
        <f t="shared" si="0"/>
        <v>0.24155901699009918</v>
      </c>
      <c r="J15" s="11">
        <f t="shared" si="0"/>
        <v>3.6308518995169736E-2</v>
      </c>
      <c r="K15" s="10">
        <v>10.774710596616206</v>
      </c>
      <c r="L15" s="10">
        <v>8.6132644272179153</v>
      </c>
      <c r="M15" s="10">
        <v>8.4066471163245353</v>
      </c>
      <c r="N15" s="11">
        <f t="shared" si="1"/>
        <v>-0.20060364034994049</v>
      </c>
      <c r="O15" s="11">
        <f t="shared" si="1"/>
        <v>-2.3988269794721462E-2</v>
      </c>
      <c r="P15" s="10">
        <v>9.6888888888888882</v>
      </c>
      <c r="Q15" s="10">
        <v>8.5884353741496593</v>
      </c>
      <c r="R15" s="10">
        <v>8.7221095334685597</v>
      </c>
      <c r="S15" s="11">
        <f t="shared" si="2"/>
        <v>-0.11357891780565432</v>
      </c>
      <c r="T15" s="11">
        <f t="shared" si="2"/>
        <v>1.5564436768220391E-2</v>
      </c>
      <c r="U15" s="208">
        <v>7.2232645403377109</v>
      </c>
      <c r="V15" s="208">
        <v>7.6459684893419837</v>
      </c>
      <c r="W15" s="11">
        <f t="shared" si="3"/>
        <v>5.8519793459552494E-2</v>
      </c>
      <c r="X15" s="10">
        <v>10.663507109004739</v>
      </c>
      <c r="Y15" s="10">
        <v>6.1728395061728394</v>
      </c>
      <c r="Z15" s="11">
        <f t="shared" si="4"/>
        <v>-0.42112482853223587</v>
      </c>
    </row>
    <row r="16" spans="3:26" ht="15" customHeight="1">
      <c r="C16" s="285" t="s">
        <v>83</v>
      </c>
      <c r="D16" s="265">
        <v>10.067114093959701</v>
      </c>
      <c r="E16" s="265">
        <v>4.2553191489361701</v>
      </c>
      <c r="F16" s="265">
        <v>6.9767441860465116</v>
      </c>
      <c r="G16" s="265">
        <v>6.9164265129682994</v>
      </c>
      <c r="H16" s="89">
        <f t="shared" si="5"/>
        <v>-0.57730496453900582</v>
      </c>
      <c r="I16" s="89">
        <f t="shared" si="0"/>
        <v>0.63953488372093026</v>
      </c>
      <c r="J16" s="89">
        <f t="shared" si="0"/>
        <v>-8.6455331412104153E-3</v>
      </c>
      <c r="K16" s="265">
        <v>4.3103448275862073</v>
      </c>
      <c r="L16" s="265">
        <v>6.0975609756097562</v>
      </c>
      <c r="M16" s="265">
        <v>6.5015479876160986</v>
      </c>
      <c r="N16" s="89">
        <f t="shared" si="1"/>
        <v>0.41463414634146334</v>
      </c>
      <c r="O16" s="89">
        <f t="shared" si="1"/>
        <v>6.6253869969040258E-2</v>
      </c>
      <c r="P16" s="265">
        <v>4.4776119402985071</v>
      </c>
      <c r="Q16" s="265">
        <v>5.0505050505050502</v>
      </c>
      <c r="R16" s="265">
        <v>6.4864864864864868</v>
      </c>
      <c r="S16" s="89">
        <f t="shared" si="2"/>
        <v>0.12794612794612803</v>
      </c>
      <c r="T16" s="89">
        <f t="shared" si="2"/>
        <v>0.28432432432432453</v>
      </c>
      <c r="U16" s="286">
        <v>5.7142857142857144</v>
      </c>
      <c r="V16" s="286">
        <v>6.3106796116504853</v>
      </c>
      <c r="W16" s="89">
        <f t="shared" si="3"/>
        <v>0.10436893203883479</v>
      </c>
      <c r="X16" s="265">
        <v>4.1237113402061851</v>
      </c>
      <c r="Y16" s="265">
        <v>4.9689440993788816</v>
      </c>
      <c r="Z16" s="89">
        <f t="shared" si="4"/>
        <v>0.20496894409937894</v>
      </c>
    </row>
    <row r="17" spans="3:26" ht="15" customHeight="1">
      <c r="C17" s="285" t="s">
        <v>75</v>
      </c>
      <c r="D17" s="265">
        <v>3.2967032967033001</v>
      </c>
      <c r="E17" s="265">
        <v>2.4561403508771931</v>
      </c>
      <c r="F17" s="265">
        <v>4.4982698961937713</v>
      </c>
      <c r="G17" s="265">
        <v>8.3333333333333339</v>
      </c>
      <c r="H17" s="89">
        <f t="shared" si="5"/>
        <v>-0.25497076023391885</v>
      </c>
      <c r="I17" s="89">
        <f t="shared" si="0"/>
        <v>0.83143845773603542</v>
      </c>
      <c r="J17" s="89">
        <f t="shared" si="0"/>
        <v>0.85256410256410287</v>
      </c>
      <c r="K17" s="265">
        <v>3.7878787878787881</v>
      </c>
      <c r="L17" s="265">
        <v>4.8034934497816595</v>
      </c>
      <c r="M17" s="265">
        <v>6.1111111111111107</v>
      </c>
      <c r="N17" s="89">
        <f t="shared" si="1"/>
        <v>0.26812227074235806</v>
      </c>
      <c r="O17" s="89">
        <f t="shared" si="1"/>
        <v>0.27222222222222214</v>
      </c>
      <c r="P17" s="265">
        <v>4.6242774566473992</v>
      </c>
      <c r="Q17" s="265">
        <v>7.9136690647482011</v>
      </c>
      <c r="R17" s="265">
        <v>5.3030303030303028</v>
      </c>
      <c r="S17" s="89">
        <f t="shared" si="2"/>
        <v>0.71133093525179825</v>
      </c>
      <c r="T17" s="89">
        <f t="shared" si="2"/>
        <v>-0.32988980716253447</v>
      </c>
      <c r="U17" s="286">
        <v>5.729166666666667</v>
      </c>
      <c r="V17" s="286">
        <v>8.6666666666666661</v>
      </c>
      <c r="W17" s="89">
        <f t="shared" si="3"/>
        <v>0.51272727272727248</v>
      </c>
      <c r="X17" s="265">
        <v>6.8181818181818183</v>
      </c>
      <c r="Y17" s="265">
        <v>5.208333333333333</v>
      </c>
      <c r="Z17" s="89">
        <f t="shared" si="4"/>
        <v>-0.23611111111111116</v>
      </c>
    </row>
    <row r="18" spans="3:26" ht="15" customHeight="1">
      <c r="C18" s="205" t="s">
        <v>82</v>
      </c>
      <c r="D18" s="10">
        <v>5.7359307359307401</v>
      </c>
      <c r="E18" s="10">
        <v>3.6672629695885508</v>
      </c>
      <c r="F18" s="10">
        <v>6.1224489795918364</v>
      </c>
      <c r="G18" s="10">
        <v>6.9306930693069306</v>
      </c>
      <c r="H18" s="11">
        <f t="shared" si="5"/>
        <v>-0.36065075775475119</v>
      </c>
      <c r="I18" s="11">
        <f t="shared" si="0"/>
        <v>0.66948730711796922</v>
      </c>
      <c r="J18" s="11">
        <f t="shared" si="0"/>
        <v>0.13201320132013206</v>
      </c>
      <c r="K18" s="10">
        <v>3.5683202785030463</v>
      </c>
      <c r="L18" s="10">
        <v>7.1360608943862989</v>
      </c>
      <c r="M18" s="10">
        <v>4.9111807732497388</v>
      </c>
      <c r="N18" s="11">
        <f t="shared" si="1"/>
        <v>0.99983755308533095</v>
      </c>
      <c r="O18" s="11">
        <f t="shared" si="1"/>
        <v>-0.31177986764193666</v>
      </c>
      <c r="P18" s="10">
        <v>3.1884057971014492</v>
      </c>
      <c r="Q18" s="10">
        <v>6.3517915309446256</v>
      </c>
      <c r="R18" s="10">
        <v>4.5171339563862931</v>
      </c>
      <c r="S18" s="11">
        <f t="shared" si="2"/>
        <v>0.99215279834172354</v>
      </c>
      <c r="T18" s="11">
        <f t="shared" si="2"/>
        <v>-0.28884096173815799</v>
      </c>
      <c r="U18" s="208">
        <v>4.4016506189821181</v>
      </c>
      <c r="V18" s="208">
        <v>7.3094867807153969</v>
      </c>
      <c r="W18" s="11">
        <f t="shared" si="3"/>
        <v>0.66062402799377939</v>
      </c>
      <c r="X18" s="10">
        <v>5.982905982905983</v>
      </c>
      <c r="Y18" s="10">
        <v>4.0160642570281126</v>
      </c>
      <c r="Z18" s="11">
        <f t="shared" si="4"/>
        <v>-0.32874354561101549</v>
      </c>
    </row>
    <row r="19" spans="3:26" ht="15" customHeight="1">
      <c r="C19" s="285" t="s">
        <v>78</v>
      </c>
      <c r="D19" s="265">
        <v>3.75</v>
      </c>
      <c r="E19" s="265">
        <v>5.7268722466960353</v>
      </c>
      <c r="F19" s="265">
        <v>7.009345794392523</v>
      </c>
      <c r="G19" s="265">
        <v>5.1136363636363633</v>
      </c>
      <c r="H19" s="89">
        <f t="shared" si="5"/>
        <v>0.52716593245227616</v>
      </c>
      <c r="I19" s="89">
        <f t="shared" si="0"/>
        <v>0.22393961179007893</v>
      </c>
      <c r="J19" s="89">
        <f t="shared" si="0"/>
        <v>-0.2704545454545455</v>
      </c>
      <c r="K19" s="265">
        <v>3.9130434782608696</v>
      </c>
      <c r="L19" s="265">
        <v>7.5757575757575761</v>
      </c>
      <c r="M19" s="265">
        <v>3.5714285714285716</v>
      </c>
      <c r="N19" s="89">
        <f t="shared" si="1"/>
        <v>0.93602693602693599</v>
      </c>
      <c r="O19" s="89">
        <f t="shared" si="1"/>
        <v>-0.52857142857142858</v>
      </c>
      <c r="P19" s="265">
        <v>2.4793388429752068</v>
      </c>
      <c r="Q19" s="265">
        <v>3.6036036036036037</v>
      </c>
      <c r="R19" s="265">
        <v>3.7037037037037037</v>
      </c>
      <c r="S19" s="89">
        <f t="shared" si="2"/>
        <v>0.45345345345345334</v>
      </c>
      <c r="T19" s="89">
        <f t="shared" si="2"/>
        <v>2.7777777777777679E-2</v>
      </c>
      <c r="U19" s="286">
        <v>3.1746031746031744</v>
      </c>
      <c r="V19" s="286">
        <v>5.785123966942149</v>
      </c>
      <c r="W19" s="89">
        <f t="shared" si="3"/>
        <v>0.82231404958677712</v>
      </c>
      <c r="X19" s="265">
        <v>4.301075268817204</v>
      </c>
      <c r="Y19" s="265">
        <v>3.9603960396039604</v>
      </c>
      <c r="Z19" s="89">
        <f t="shared" si="4"/>
        <v>-7.9207920792079167E-2</v>
      </c>
    </row>
    <row r="20" spans="3:26" ht="15" customHeight="1">
      <c r="C20" s="285" t="s">
        <v>86</v>
      </c>
      <c r="D20" s="265">
        <v>4.14507772020725</v>
      </c>
      <c r="E20" s="265">
        <v>2.5270758122743682</v>
      </c>
      <c r="F20" s="265">
        <v>6.0790273556231007</v>
      </c>
      <c r="G20" s="265">
        <v>7.0110701107011071</v>
      </c>
      <c r="H20" s="89">
        <f t="shared" si="5"/>
        <v>-0.39034296028880811</v>
      </c>
      <c r="I20" s="89">
        <f t="shared" si="0"/>
        <v>1.4055579678679986</v>
      </c>
      <c r="J20" s="89">
        <f t="shared" si="0"/>
        <v>0.15332103321033208</v>
      </c>
      <c r="K20" s="265">
        <v>2.2801302931596092</v>
      </c>
      <c r="L20" s="265">
        <v>9.7972972972972965</v>
      </c>
      <c r="M20" s="265">
        <v>3.1468531468531467</v>
      </c>
      <c r="N20" s="89">
        <f t="shared" si="1"/>
        <v>3.2968146718146709</v>
      </c>
      <c r="O20" s="89">
        <f t="shared" si="1"/>
        <v>-0.67880395466602361</v>
      </c>
      <c r="P20" s="265">
        <v>1.0256410256410255</v>
      </c>
      <c r="Q20" s="265">
        <v>8.4337349397590362</v>
      </c>
      <c r="R20" s="265">
        <v>2.6315789473684212</v>
      </c>
      <c r="S20" s="89">
        <f t="shared" si="2"/>
        <v>7.2228915662650603</v>
      </c>
      <c r="T20" s="89">
        <f t="shared" si="2"/>
        <v>-0.68796992481203012</v>
      </c>
      <c r="U20" s="286">
        <v>2.512562814070352</v>
      </c>
      <c r="V20" s="286">
        <v>8.4337349397590362</v>
      </c>
      <c r="W20" s="89">
        <f t="shared" si="3"/>
        <v>2.3566265060240963</v>
      </c>
      <c r="X20" s="265">
        <v>8.4337349397590362</v>
      </c>
      <c r="Y20" s="265">
        <v>2.1428571428571428</v>
      </c>
      <c r="Z20" s="89">
        <f t="shared" si="4"/>
        <v>-0.74591836734693873</v>
      </c>
    </row>
    <row r="21" spans="3:26" ht="15" customHeight="1">
      <c r="C21" s="205" t="s">
        <v>74</v>
      </c>
      <c r="D21" s="10">
        <v>1.7790262172284601</v>
      </c>
      <c r="E21" s="10">
        <v>1.3391707442698944</v>
      </c>
      <c r="F21" s="10">
        <v>1.4274591227614846</v>
      </c>
      <c r="G21" s="10">
        <v>1.1506008693428791</v>
      </c>
      <c r="H21" s="11">
        <f t="shared" si="5"/>
        <v>-0.24724507637881543</v>
      </c>
      <c r="I21" s="11">
        <f t="shared" si="5"/>
        <v>6.5927648785162551E-2</v>
      </c>
      <c r="J21" s="11">
        <f t="shared" si="5"/>
        <v>-0.19395179098579762</v>
      </c>
      <c r="K21" s="10">
        <v>1.2037833190025795</v>
      </c>
      <c r="L21" s="10">
        <v>1.8899622007559849</v>
      </c>
      <c r="M21" s="10">
        <v>0.85470085470085466</v>
      </c>
      <c r="N21" s="11">
        <f t="shared" si="1"/>
        <v>0.57001859962800738</v>
      </c>
      <c r="O21" s="11">
        <f t="shared" si="1"/>
        <v>-0.54776828110161446</v>
      </c>
      <c r="P21" s="10">
        <v>1.0326086956521738</v>
      </c>
      <c r="Q21" s="10">
        <v>1.5706806282722514</v>
      </c>
      <c r="R21" s="10">
        <v>0.8724100327153762</v>
      </c>
      <c r="S21" s="11">
        <f t="shared" si="2"/>
        <v>0.5210801873794435</v>
      </c>
      <c r="T21" s="11">
        <f t="shared" si="2"/>
        <v>-0.44456561250454385</v>
      </c>
      <c r="U21" s="208">
        <v>1.0409188801148601</v>
      </c>
      <c r="V21" s="208">
        <v>1.3157894736842106</v>
      </c>
      <c r="W21" s="11">
        <f t="shared" si="3"/>
        <v>0.26406533575317592</v>
      </c>
      <c r="X21" s="10">
        <v>1.4629049111807733</v>
      </c>
      <c r="Y21" s="10">
        <v>0.91324200913242004</v>
      </c>
      <c r="Z21" s="11">
        <f t="shared" si="4"/>
        <v>-0.37573385518591007</v>
      </c>
    </row>
    <row r="22" spans="3:26">
      <c r="C22" s="205" t="s">
        <v>239</v>
      </c>
      <c r="D22" s="10">
        <v>2.0270270270270299</v>
      </c>
      <c r="E22" s="10">
        <v>1.6042780748663101</v>
      </c>
      <c r="F22" s="10">
        <v>0.64516129032258063</v>
      </c>
      <c r="G22" s="10">
        <v>1.1627906976744187</v>
      </c>
      <c r="H22" s="11">
        <f t="shared" si="5"/>
        <v>-0.20855614973262149</v>
      </c>
      <c r="I22" s="11">
        <f t="shared" si="5"/>
        <v>-0.59784946236559144</v>
      </c>
      <c r="J22" s="11">
        <f t="shared" si="5"/>
        <v>0.80232558139534893</v>
      </c>
      <c r="K22" s="10">
        <v>1.639344262295082</v>
      </c>
      <c r="L22" s="10">
        <v>1.7699115044247788</v>
      </c>
      <c r="M22" s="10">
        <v>0</v>
      </c>
      <c r="N22" s="89">
        <f t="shared" si="1"/>
        <v>7.9646017699115168E-2</v>
      </c>
      <c r="O22" s="89">
        <f t="shared" si="1"/>
        <v>-1</v>
      </c>
      <c r="P22" s="10">
        <v>1.1904761904761905</v>
      </c>
      <c r="Q22" s="10">
        <v>1.8867924528301887</v>
      </c>
      <c r="R22" s="10">
        <v>0</v>
      </c>
      <c r="S22" s="11">
        <f t="shared" si="2"/>
        <v>0.58490566037735858</v>
      </c>
      <c r="T22" s="11">
        <f t="shared" si="2"/>
        <v>-1</v>
      </c>
      <c r="U22" s="208">
        <v>0.8928571428571429</v>
      </c>
      <c r="V22" s="208">
        <v>1.4492753623188406</v>
      </c>
      <c r="W22" s="11">
        <f t="shared" si="3"/>
        <v>0.62318840579710133</v>
      </c>
      <c r="X22" s="10">
        <v>2.9850746268656718</v>
      </c>
      <c r="Y22" s="10">
        <v>0</v>
      </c>
      <c r="Z22" s="11">
        <f t="shared" si="4"/>
        <v>-1</v>
      </c>
    </row>
    <row r="23" spans="3:26">
      <c r="C23" s="285" t="s">
        <v>93</v>
      </c>
      <c r="D23" s="265" t="s">
        <v>90</v>
      </c>
      <c r="E23" s="265">
        <v>0.59171597633136097</v>
      </c>
      <c r="F23" s="265">
        <v>1.2048192771084338</v>
      </c>
      <c r="G23" s="265">
        <v>0</v>
      </c>
      <c r="H23" s="89" t="s">
        <v>90</v>
      </c>
      <c r="I23" s="89">
        <f t="shared" si="5"/>
        <v>1.036144578313253</v>
      </c>
      <c r="J23" s="89">
        <f t="shared" si="5"/>
        <v>-1</v>
      </c>
      <c r="K23" s="265">
        <v>0</v>
      </c>
      <c r="L23" s="265">
        <v>0</v>
      </c>
      <c r="M23" s="265">
        <v>0</v>
      </c>
      <c r="N23" s="11" t="str">
        <f t="shared" si="1"/>
        <v>-</v>
      </c>
      <c r="O23" s="11" t="str">
        <f t="shared" si="1"/>
        <v>-</v>
      </c>
      <c r="P23" s="265">
        <v>1.0309278350515463</v>
      </c>
      <c r="Q23" s="265">
        <v>0</v>
      </c>
      <c r="R23" s="265">
        <v>0</v>
      </c>
      <c r="S23" s="89">
        <f t="shared" si="2"/>
        <v>-1</v>
      </c>
      <c r="T23" s="89" t="e">
        <f t="shared" si="2"/>
        <v>#DIV/0!</v>
      </c>
      <c r="U23" s="286">
        <v>1.4184397163120568</v>
      </c>
      <c r="V23" s="286">
        <v>0</v>
      </c>
      <c r="W23" s="89">
        <f t="shared" si="3"/>
        <v>-1</v>
      </c>
      <c r="X23" s="265">
        <v>0</v>
      </c>
      <c r="Y23" s="265">
        <v>0</v>
      </c>
      <c r="Z23" s="89" t="str">
        <f t="shared" si="4"/>
        <v>-</v>
      </c>
    </row>
    <row r="24" spans="3:26" ht="15" customHeight="1">
      <c r="C24" s="424" t="s">
        <v>212</v>
      </c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</row>
    <row r="25" spans="3:26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3:26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3:26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3:26">
      <c r="C28" s="14"/>
      <c r="D28" s="14"/>
      <c r="E28" s="14"/>
      <c r="F28" s="14"/>
      <c r="G28" s="14"/>
      <c r="H28" s="14"/>
      <c r="I28" s="381" t="s">
        <v>94</v>
      </c>
      <c r="J28" s="220"/>
      <c r="K28" s="14"/>
      <c r="L28" s="14"/>
      <c r="M28" s="14"/>
      <c r="N28" s="14"/>
      <c r="O28" s="14"/>
      <c r="P28" s="14"/>
    </row>
    <row r="29" spans="3:26">
      <c r="C29" s="14"/>
      <c r="D29" s="14"/>
      <c r="E29" s="14"/>
      <c r="F29" s="14"/>
      <c r="G29" s="14"/>
      <c r="H29" s="14"/>
      <c r="I29" s="381"/>
      <c r="J29" s="220"/>
      <c r="K29" s="14"/>
      <c r="L29" s="14"/>
      <c r="M29" s="14"/>
      <c r="N29" s="14"/>
      <c r="O29" s="14"/>
      <c r="P29" s="14"/>
    </row>
    <row r="30" spans="3:26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3:26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3:26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3:16">
      <c r="I33" s="14"/>
      <c r="J33" s="14"/>
      <c r="K33" s="14"/>
      <c r="L33" s="14"/>
      <c r="M33" s="14"/>
      <c r="N33" s="14"/>
      <c r="O33" s="14"/>
      <c r="P33" s="14"/>
    </row>
    <row r="34" spans="3:16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</sheetData>
  <mergeCells count="3">
    <mergeCell ref="C3:Z3"/>
    <mergeCell ref="C24:Z24"/>
    <mergeCell ref="I28:I29"/>
  </mergeCells>
  <hyperlinks>
    <hyperlink ref="I28:I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4"/>
      <c r="K35" s="14"/>
      <c r="L35" s="14"/>
      <c r="M35" s="14"/>
    </row>
    <row r="36" spans="10:13">
      <c r="J36" s="14"/>
      <c r="K36" s="14"/>
      <c r="L36" s="14"/>
      <c r="M36" s="14"/>
    </row>
    <row r="37" spans="10:13">
      <c r="J37" s="14"/>
      <c r="K37" s="14"/>
      <c r="L37" s="14"/>
      <c r="M37" s="14"/>
    </row>
    <row r="38" spans="10:13">
      <c r="J38" s="14"/>
      <c r="K38" s="14"/>
      <c r="L38" s="381" t="s">
        <v>67</v>
      </c>
      <c r="M38" s="14"/>
    </row>
    <row r="39" spans="10:13">
      <c r="J39" s="14"/>
      <c r="K39" s="14"/>
      <c r="L39" s="381"/>
      <c r="M39" s="14"/>
    </row>
    <row r="40" spans="10:13">
      <c r="J40" s="14"/>
      <c r="K40" s="14"/>
      <c r="L40" s="14"/>
      <c r="M40" s="14"/>
    </row>
    <row r="41" spans="10:13">
      <c r="J41" s="14"/>
      <c r="K41" s="14"/>
      <c r="L41" s="14"/>
      <c r="M41" s="14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3:Z21"/>
  <sheetViews>
    <sheetView showGridLines="0" topLeftCell="B1" zoomScaleNormal="100" workbookViewId="0">
      <selection activeCell="AB62" sqref="AB62"/>
    </sheetView>
  </sheetViews>
  <sheetFormatPr baseColWidth="10" defaultRowHeight="12.75"/>
  <cols>
    <col min="1" max="2" width="11.42578125" style="229"/>
    <col min="3" max="3" width="17.5703125" style="229" customWidth="1"/>
    <col min="4" max="10" width="9.7109375" style="229" customWidth="1"/>
    <col min="11" max="11" width="10.42578125" style="229" hidden="1" customWidth="1"/>
    <col min="12" max="13" width="9.7109375" style="229" hidden="1" customWidth="1"/>
    <col min="14" max="15" width="13" style="229" hidden="1" customWidth="1"/>
    <col min="16" max="16" width="13.7109375" style="229" bestFit="1" customWidth="1"/>
    <col min="17" max="18" width="13.7109375" bestFit="1" customWidth="1"/>
    <col min="19" max="20" width="18.28515625" bestFit="1" customWidth="1"/>
    <col min="21" max="22" width="11.42578125" hidden="1" customWidth="1"/>
    <col min="23" max="23" width="13.7109375" style="229" hidden="1" customWidth="1"/>
    <col min="24" max="25" width="15" style="229" hidden="1" customWidth="1"/>
    <col min="26" max="26" width="11.42578125" style="229" hidden="1" customWidth="1"/>
    <col min="27" max="16384" width="11.42578125" style="229"/>
  </cols>
  <sheetData>
    <row r="3" spans="3:26" ht="22.5" customHeight="1"/>
    <row r="4" spans="3:26" ht="18" customHeight="1">
      <c r="C4" s="397" t="s">
        <v>344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</row>
    <row r="5" spans="3:26" ht="15" customHeight="1">
      <c r="C5" s="67"/>
      <c r="D5" s="67">
        <v>2007</v>
      </c>
      <c r="E5" s="67">
        <v>2008</v>
      </c>
      <c r="F5" s="67">
        <v>2009</v>
      </c>
      <c r="G5" s="67">
        <v>2010</v>
      </c>
      <c r="H5" s="8" t="s">
        <v>487</v>
      </c>
      <c r="I5" s="8" t="s">
        <v>488</v>
      </c>
      <c r="J5" s="8" t="s">
        <v>328</v>
      </c>
      <c r="K5" s="8" t="s">
        <v>149</v>
      </c>
      <c r="L5" s="8" t="s">
        <v>150</v>
      </c>
      <c r="M5" s="8" t="s">
        <v>111</v>
      </c>
      <c r="N5" s="8" t="s">
        <v>96</v>
      </c>
      <c r="O5" s="8" t="s">
        <v>132</v>
      </c>
      <c r="P5" s="8" t="s">
        <v>163</v>
      </c>
      <c r="Q5" s="8" t="s">
        <v>154</v>
      </c>
      <c r="R5" s="8" t="s">
        <v>112</v>
      </c>
      <c r="S5" s="8" t="s">
        <v>276</v>
      </c>
      <c r="T5" s="8" t="s">
        <v>172</v>
      </c>
      <c r="U5" s="8" t="s">
        <v>235</v>
      </c>
      <c r="V5" s="8" t="s">
        <v>236</v>
      </c>
      <c r="W5" s="8" t="s">
        <v>277</v>
      </c>
      <c r="X5" s="67" t="s">
        <v>51</v>
      </c>
      <c r="Y5" s="67" t="s">
        <v>52</v>
      </c>
      <c r="Z5" s="8" t="s">
        <v>110</v>
      </c>
    </row>
    <row r="6" spans="3:26" ht="15" customHeight="1">
      <c r="C6" s="75" t="s">
        <v>345</v>
      </c>
      <c r="D6" s="222">
        <v>64.090909090909093</v>
      </c>
      <c r="E6" s="222">
        <v>68.281818181818181</v>
      </c>
      <c r="F6" s="222">
        <v>70.63636363636364</v>
      </c>
      <c r="G6" s="222">
        <v>76.218181818181819</v>
      </c>
      <c r="H6" s="65">
        <f t="shared" ref="H6:J12" si="0">E6/D6-1</f>
        <v>6.5390070921985677E-2</v>
      </c>
      <c r="I6" s="65">
        <f t="shared" si="0"/>
        <v>3.4482758620689724E-2</v>
      </c>
      <c r="J6" s="65">
        <f t="shared" si="0"/>
        <v>7.9021879021879071E-2</v>
      </c>
      <c r="K6" s="222">
        <v>69.715994020926757</v>
      </c>
      <c r="L6" s="222">
        <v>74.605796666166086</v>
      </c>
      <c r="M6" s="222">
        <v>77.564598483676306</v>
      </c>
      <c r="N6" s="65">
        <f t="shared" ref="N6:O12" si="1">L6/K6-1</f>
        <v>7.0138893003111269E-2</v>
      </c>
      <c r="O6" s="65">
        <f>M6/L6-1</f>
        <v>3.9659141108696838E-2</v>
      </c>
      <c r="P6" s="222">
        <v>69.306379821958458</v>
      </c>
      <c r="Q6" s="222">
        <v>73.962751244698509</v>
      </c>
      <c r="R6" s="222">
        <v>77.183734939759034</v>
      </c>
      <c r="S6" s="65">
        <f t="shared" ref="S6:T12" si="2">Q6/P6-1</f>
        <v>6.7185321678925325E-2</v>
      </c>
      <c r="T6" s="65">
        <f t="shared" si="2"/>
        <v>4.3548727445308577E-2</v>
      </c>
      <c r="U6" s="287">
        <v>69.351885756133285</v>
      </c>
      <c r="V6" s="287">
        <v>75.239829993928353</v>
      </c>
      <c r="W6" s="288">
        <f t="shared" ref="W6:W12" si="3">V6/U6-1</f>
        <v>8.4899554981089365E-2</v>
      </c>
      <c r="X6" s="222">
        <v>75.605536332179938</v>
      </c>
      <c r="Y6" s="222">
        <v>75.336322869955154</v>
      </c>
      <c r="Z6" s="65">
        <f t="shared" ref="Z6:Z12" si="4">Y6/X6-1</f>
        <v>-3.5607638710738465E-3</v>
      </c>
    </row>
    <row r="7" spans="3:26" ht="15" customHeight="1">
      <c r="C7" s="289" t="s">
        <v>346</v>
      </c>
      <c r="D7" s="98">
        <v>23.772727272727298</v>
      </c>
      <c r="E7" s="98">
        <v>24.545454545454547</v>
      </c>
      <c r="F7" s="98">
        <v>23.627272727272729</v>
      </c>
      <c r="G7" s="98">
        <v>23.563636363636363</v>
      </c>
      <c r="H7" s="11">
        <f t="shared" si="0"/>
        <v>3.2504780114721799E-2</v>
      </c>
      <c r="I7" s="11">
        <f t="shared" si="0"/>
        <v>-3.7407407407407445E-2</v>
      </c>
      <c r="J7" s="11">
        <f t="shared" si="0"/>
        <v>-2.6933435936900008E-3</v>
      </c>
      <c r="K7" s="98">
        <v>21.958146487294471</v>
      </c>
      <c r="L7" s="98">
        <v>21.639885868749062</v>
      </c>
      <c r="M7" s="98">
        <v>21.089277425344267</v>
      </c>
      <c r="N7" s="50">
        <f t="shared" si="1"/>
        <v>-1.449396554165272E-2</v>
      </c>
      <c r="O7" s="84">
        <f t="shared" si="1"/>
        <v>-2.5444147290995978E-2</v>
      </c>
      <c r="P7" s="98">
        <v>23.275222551928785</v>
      </c>
      <c r="Q7" s="98">
        <v>22.79181264982482</v>
      </c>
      <c r="R7" s="98">
        <v>21.423192771084338</v>
      </c>
      <c r="S7" s="50">
        <f t="shared" si="2"/>
        <v>-2.0769292367685876E-2</v>
      </c>
      <c r="T7" s="84">
        <f t="shared" si="2"/>
        <v>-6.0048750828556874E-2</v>
      </c>
      <c r="U7" s="290">
        <v>24.325643842304405</v>
      </c>
      <c r="V7" s="290">
        <v>24.310868245294476</v>
      </c>
      <c r="W7" s="50">
        <f t="shared" si="3"/>
        <v>-6.0740826042327001E-4</v>
      </c>
      <c r="X7" s="98">
        <v>21.107266435986158</v>
      </c>
      <c r="Y7" s="98">
        <v>20.40358744394619</v>
      </c>
      <c r="Z7" s="50">
        <f t="shared" si="4"/>
        <v>-3.3338234213041162E-2</v>
      </c>
    </row>
    <row r="8" spans="3:26" ht="15" customHeight="1">
      <c r="C8" s="289" t="s">
        <v>347</v>
      </c>
      <c r="D8" s="98">
        <v>10.0818181818182</v>
      </c>
      <c r="E8" s="98">
        <v>11.218181818181819</v>
      </c>
      <c r="F8" s="98">
        <v>10.945454545454545</v>
      </c>
      <c r="G8" s="98">
        <v>11.527272727272727</v>
      </c>
      <c r="H8" s="11">
        <f t="shared" si="0"/>
        <v>0.11271415689810449</v>
      </c>
      <c r="I8" s="11">
        <f t="shared" si="0"/>
        <v>-2.4311183144246407E-2</v>
      </c>
      <c r="J8" s="11">
        <f>G8/F8-1</f>
        <v>5.315614617940212E-2</v>
      </c>
      <c r="K8" s="98">
        <v>11.629297458893872</v>
      </c>
      <c r="L8" s="98">
        <v>12.854783000450517</v>
      </c>
      <c r="M8" s="98">
        <v>11.867553767600185</v>
      </c>
      <c r="N8" s="50">
        <f t="shared" si="1"/>
        <v>0.10537915518012797</v>
      </c>
      <c r="O8" s="84">
        <f t="shared" si="1"/>
        <v>-7.6798591840541608E-2</v>
      </c>
      <c r="P8" s="98">
        <v>10.756676557863502</v>
      </c>
      <c r="Q8" s="98">
        <v>12.963304444034668</v>
      </c>
      <c r="R8" s="98">
        <v>11.144578313253012</v>
      </c>
      <c r="S8" s="50">
        <f t="shared" si="2"/>
        <v>0.2051403027971539</v>
      </c>
      <c r="T8" s="84">
        <f t="shared" si="2"/>
        <v>-0.14029803424223208</v>
      </c>
      <c r="U8" s="290">
        <v>10.472354448919809</v>
      </c>
      <c r="V8" s="290">
        <v>11.329690346083789</v>
      </c>
      <c r="W8" s="50">
        <f t="shared" si="3"/>
        <v>8.1866585145273785E-2</v>
      </c>
      <c r="X8" s="98">
        <v>13.56401384083045</v>
      </c>
      <c r="Y8" s="98">
        <v>11.098654708520179</v>
      </c>
      <c r="Z8" s="50">
        <f t="shared" si="4"/>
        <v>-0.18175734419328271</v>
      </c>
    </row>
    <row r="9" spans="3:26" ht="15" customHeight="1">
      <c r="C9" s="289" t="s">
        <v>348</v>
      </c>
      <c r="D9" s="98">
        <v>30.236363636363599</v>
      </c>
      <c r="E9" s="98">
        <v>32.518181818181816</v>
      </c>
      <c r="F9" s="98">
        <v>36.063636363636363</v>
      </c>
      <c r="G9" s="98">
        <v>41.127272727272725</v>
      </c>
      <c r="H9" s="11">
        <f t="shared" si="0"/>
        <v>7.5466025255563451E-2</v>
      </c>
      <c r="I9" s="11">
        <f t="shared" si="0"/>
        <v>0.10902991333519707</v>
      </c>
      <c r="J9" s="11">
        <f t="shared" si="0"/>
        <v>0.14040836904461806</v>
      </c>
      <c r="K9" s="98">
        <v>36.128550074738413</v>
      </c>
      <c r="L9" s="98">
        <v>40.111127796966514</v>
      </c>
      <c r="M9" s="98">
        <v>44.607767290731857</v>
      </c>
      <c r="N9" s="50">
        <f t="shared" si="1"/>
        <v>0.11023353314731477</v>
      </c>
      <c r="O9" s="84">
        <f t="shared" si="1"/>
        <v>0.11210453908267848</v>
      </c>
      <c r="P9" s="98">
        <v>35.274480712166174</v>
      </c>
      <c r="Q9" s="98">
        <v>38.20763415083902</v>
      </c>
      <c r="R9" s="98">
        <v>44.61596385542169</v>
      </c>
      <c r="S9" s="50">
        <f t="shared" si="2"/>
        <v>8.3152278345552055E-2</v>
      </c>
      <c r="T9" s="84">
        <f t="shared" si="2"/>
        <v>0.16772380303065559</v>
      </c>
      <c r="U9" s="290">
        <v>34.553887464909067</v>
      </c>
      <c r="V9" s="290">
        <v>39.599271402550094</v>
      </c>
      <c r="W9" s="50">
        <f t="shared" si="3"/>
        <v>0.14601494383996094</v>
      </c>
      <c r="X9" s="98">
        <v>40.934256055363321</v>
      </c>
      <c r="Y9" s="98">
        <v>43.834080717488789</v>
      </c>
      <c r="Z9" s="50">
        <f t="shared" si="4"/>
        <v>7.0841025135609526E-2</v>
      </c>
    </row>
    <row r="10" spans="3:26" ht="15" customHeight="1">
      <c r="C10" s="289" t="s">
        <v>349</v>
      </c>
      <c r="D10" s="98">
        <f>SUM(D8:D9)</f>
        <v>40.318181818181799</v>
      </c>
      <c r="E10" s="98">
        <f t="shared" ref="E10:G10" si="5">SUM(E8:E9)</f>
        <v>43.736363636363635</v>
      </c>
      <c r="F10" s="98">
        <f t="shared" si="5"/>
        <v>47.009090909090908</v>
      </c>
      <c r="G10" s="98">
        <f t="shared" si="5"/>
        <v>52.654545454545456</v>
      </c>
      <c r="H10" s="11">
        <f>E10/D10-1</f>
        <v>8.4780157835400605E-2</v>
      </c>
      <c r="I10" s="11">
        <f t="shared" si="0"/>
        <v>7.4828517979629972E-2</v>
      </c>
      <c r="J10" s="11">
        <f>G10/F10-1</f>
        <v>0.1200928253722684</v>
      </c>
      <c r="K10" s="98">
        <f t="shared" ref="K10:M10" si="6">SUM(K8:K9)</f>
        <v>47.757847533632287</v>
      </c>
      <c r="L10" s="98">
        <f t="shared" si="6"/>
        <v>52.965910797417031</v>
      </c>
      <c r="M10" s="98">
        <f t="shared" si="6"/>
        <v>56.475321058332042</v>
      </c>
      <c r="N10" s="50">
        <f t="shared" si="1"/>
        <v>0.10905146552338008</v>
      </c>
      <c r="O10" s="84">
        <f t="shared" si="1"/>
        <v>6.6257904529155365E-2</v>
      </c>
      <c r="P10" s="98">
        <f t="shared" ref="P10:R10" si="7">SUM(P8:P9)</f>
        <v>46.031157270029674</v>
      </c>
      <c r="Q10" s="98">
        <f t="shared" si="7"/>
        <v>51.170938594873689</v>
      </c>
      <c r="R10" s="98">
        <f t="shared" si="7"/>
        <v>55.760542168674704</v>
      </c>
      <c r="S10" s="50">
        <f t="shared" si="2"/>
        <v>0.11165874658968145</v>
      </c>
      <c r="T10" s="84">
        <f>R10/Q10-1</f>
        <v>8.9691604254857227E-2</v>
      </c>
      <c r="U10" s="290"/>
      <c r="V10" s="290"/>
      <c r="W10" s="50"/>
      <c r="X10" s="98">
        <f t="shared" ref="X10:Y10" si="8">SUM(X8:X9)</f>
        <v>54.498269896193769</v>
      </c>
      <c r="Y10" s="98">
        <f t="shared" si="8"/>
        <v>54.932735426008968</v>
      </c>
      <c r="Z10" s="50">
        <f>Y10/X10-1</f>
        <v>7.9720976581962866E-3</v>
      </c>
    </row>
    <row r="11" spans="3:26" ht="15" customHeight="1">
      <c r="C11" s="291" t="s">
        <v>350</v>
      </c>
      <c r="D11" s="38">
        <v>32.009090909090901</v>
      </c>
      <c r="E11" s="38">
        <v>28.545454545454547</v>
      </c>
      <c r="F11" s="38">
        <v>27.072727272727274</v>
      </c>
      <c r="G11" s="38">
        <v>22.4</v>
      </c>
      <c r="H11" s="89">
        <f t="shared" si="0"/>
        <v>-0.10820789548423715</v>
      </c>
      <c r="I11" s="89">
        <f t="shared" si="0"/>
        <v>-5.1592356687898078E-2</v>
      </c>
      <c r="J11" s="89">
        <f t="shared" si="0"/>
        <v>-0.1725990597716589</v>
      </c>
      <c r="K11" s="38">
        <v>26.756352765321374</v>
      </c>
      <c r="L11" s="38">
        <v>23.426940982129448</v>
      </c>
      <c r="M11" s="38">
        <v>21.228531641652484</v>
      </c>
      <c r="N11" s="50">
        <f t="shared" si="1"/>
        <v>-0.12443444038856977</v>
      </c>
      <c r="O11" s="84">
        <f t="shared" si="1"/>
        <v>-9.3841075629718551E-2</v>
      </c>
      <c r="P11" s="38">
        <v>27.856083086053413</v>
      </c>
      <c r="Q11" s="38">
        <v>24.008851189378571</v>
      </c>
      <c r="R11" s="38">
        <v>21.347891566265059</v>
      </c>
      <c r="S11" s="50">
        <f t="shared" si="2"/>
        <v>-0.1381110145597253</v>
      </c>
      <c r="T11" s="84">
        <f t="shared" si="2"/>
        <v>-0.11083244267392156</v>
      </c>
      <c r="U11" s="292">
        <v>28.280239228609791</v>
      </c>
      <c r="V11" s="292">
        <v>23.193685488767457</v>
      </c>
      <c r="W11" s="50">
        <f t="shared" si="3"/>
        <v>-0.17986247212139939</v>
      </c>
      <c r="X11" s="38">
        <v>22.629757785467127</v>
      </c>
      <c r="Y11" s="38">
        <v>23.318385650224215</v>
      </c>
      <c r="Z11" s="50">
        <f t="shared" si="4"/>
        <v>3.0430191577186294E-2</v>
      </c>
    </row>
    <row r="12" spans="3:26" ht="15" customHeight="1">
      <c r="C12" s="73" t="s">
        <v>141</v>
      </c>
      <c r="D12" s="98">
        <v>3.9</v>
      </c>
      <c r="E12" s="98">
        <v>3.1727272727272728</v>
      </c>
      <c r="F12" s="98">
        <v>2.290909090909091</v>
      </c>
      <c r="G12" s="98">
        <v>1.3818181818181818</v>
      </c>
      <c r="H12" s="11">
        <f t="shared" si="0"/>
        <v>-0.18648018648018638</v>
      </c>
      <c r="I12" s="11">
        <f t="shared" si="0"/>
        <v>-0.27793696275071633</v>
      </c>
      <c r="J12" s="11">
        <f t="shared" si="0"/>
        <v>-0.39682539682539686</v>
      </c>
      <c r="K12" s="98">
        <v>3.5276532137518686</v>
      </c>
      <c r="L12" s="98">
        <v>1.9672623517044601</v>
      </c>
      <c r="M12" s="98">
        <v>1.2068698746712052</v>
      </c>
      <c r="N12" s="50">
        <f t="shared" si="1"/>
        <v>-0.44233113843632044</v>
      </c>
      <c r="O12" s="84">
        <f t="shared" si="1"/>
        <v>-0.38652316828736211</v>
      </c>
      <c r="P12" s="98">
        <v>2.8375370919881306</v>
      </c>
      <c r="Q12" s="98">
        <v>2.028397565922921</v>
      </c>
      <c r="R12" s="98">
        <v>1.4683734939759037</v>
      </c>
      <c r="S12" s="50">
        <f t="shared" si="2"/>
        <v>-0.28515557676755621</v>
      </c>
      <c r="T12" s="84">
        <f t="shared" si="2"/>
        <v>-0.27609186746987957</v>
      </c>
      <c r="U12" s="292">
        <v>2.3678750152569266</v>
      </c>
      <c r="V12" s="292">
        <v>1.5664845173041895</v>
      </c>
      <c r="W12" s="50">
        <f t="shared" si="3"/>
        <v>-0.33844290462509152</v>
      </c>
      <c r="X12" s="98">
        <v>1.7647058823529411</v>
      </c>
      <c r="Y12" s="98">
        <v>1.3452914798206279</v>
      </c>
      <c r="Z12" s="50">
        <f t="shared" si="4"/>
        <v>-0.23766816143497749</v>
      </c>
    </row>
    <row r="13" spans="3:26" ht="15" customHeight="1">
      <c r="C13" s="384" t="s">
        <v>212</v>
      </c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</row>
    <row r="14" spans="3:26"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W14"/>
      <c r="X14"/>
      <c r="Y14"/>
    </row>
    <row r="15" spans="3:26" ht="14.25" customHeight="1"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2"/>
      <c r="Q15" s="22"/>
      <c r="R15" s="22"/>
      <c r="S15" s="23"/>
      <c r="T15" s="23"/>
      <c r="W15"/>
      <c r="X15"/>
      <c r="Y15"/>
    </row>
    <row r="16" spans="3:26"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W16"/>
      <c r="X16"/>
      <c r="Y16"/>
    </row>
    <row r="17" spans="3:25"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W17"/>
      <c r="X17"/>
      <c r="Y17"/>
    </row>
    <row r="18" spans="3:25"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W18"/>
      <c r="X18"/>
      <c r="Y18"/>
    </row>
    <row r="19" spans="3:25">
      <c r="W19"/>
      <c r="X19"/>
      <c r="Y19"/>
    </row>
    <row r="20" spans="3:25">
      <c r="W20"/>
      <c r="X20"/>
      <c r="Y20"/>
    </row>
    <row r="21" spans="3:25">
      <c r="W21"/>
      <c r="X21"/>
      <c r="Y21"/>
    </row>
  </sheetData>
  <mergeCells count="2">
    <mergeCell ref="C4:Z4"/>
    <mergeCell ref="C13:Z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54"/>
  <sheetViews>
    <sheetView showGridLines="0" zoomScaleNormal="100" workbookViewId="0"/>
  </sheetViews>
  <sheetFormatPr baseColWidth="10" defaultRowHeight="12.75"/>
  <cols>
    <col min="1" max="2" width="11.42578125" style="1"/>
    <col min="3" max="3" width="17" style="1" customWidth="1"/>
    <col min="4" max="10" width="9.7109375" style="1" customWidth="1"/>
    <col min="11" max="11" width="10.140625" style="1" hidden="1" customWidth="1"/>
    <col min="12" max="13" width="10.42578125" style="1" hidden="1" customWidth="1"/>
    <col min="14" max="15" width="10.5703125" style="1" hidden="1" customWidth="1"/>
    <col min="16" max="18" width="13.7109375" style="1" bestFit="1" customWidth="1"/>
    <col min="19" max="20" width="18.28515625" style="1" bestFit="1" customWidth="1"/>
    <col min="21" max="23" width="11.42578125" hidden="1" customWidth="1"/>
    <col min="24" max="24" width="13.85546875" hidden="1" customWidth="1"/>
    <col min="25" max="25" width="13.85546875" style="1" hidden="1" customWidth="1"/>
    <col min="26" max="26" width="14.140625" style="1" hidden="1" customWidth="1"/>
    <col min="27" max="27" width="23.85546875" style="1" customWidth="1"/>
    <col min="28" max="28" width="14.5703125" style="1" customWidth="1"/>
    <col min="29" max="29" width="13.28515625" style="1" customWidth="1"/>
    <col min="30" max="30" width="13.140625" style="1" customWidth="1"/>
    <col min="31" max="31" width="14.140625" style="1" customWidth="1"/>
    <col min="32" max="32" width="11.42578125" style="1" customWidth="1"/>
    <col min="33" max="33" width="5.5703125" style="1" customWidth="1"/>
    <col min="34" max="34" width="23.85546875" style="1" bestFit="1" customWidth="1"/>
    <col min="35" max="35" width="11.42578125" style="1"/>
    <col min="36" max="36" width="5.5703125" style="1" customWidth="1"/>
    <col min="37" max="37" width="23.85546875" style="1" bestFit="1" customWidth="1"/>
    <col min="38" max="38" width="11.42578125" style="1"/>
    <col min="39" max="39" width="5.5703125" style="1" customWidth="1"/>
    <col min="40" max="40" width="13.85546875" style="1" bestFit="1" customWidth="1"/>
    <col min="41" max="41" width="11.42578125" style="1"/>
    <col min="42" max="42" width="5.5703125" style="1" customWidth="1"/>
    <col min="43" max="43" width="13.85546875" style="1" bestFit="1" customWidth="1"/>
    <col min="44" max="44" width="11.42578125" style="1"/>
    <col min="45" max="45" width="5.5703125" style="1" customWidth="1"/>
    <col min="46" max="16384" width="11.42578125" style="1"/>
  </cols>
  <sheetData>
    <row r="2" spans="3:26" ht="32.25" customHeight="1"/>
    <row r="3" spans="3:26" ht="36" customHeight="1">
      <c r="C3" s="418" t="s">
        <v>351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</row>
    <row r="4" spans="3:26" ht="1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352</v>
      </c>
      <c r="O4" s="8" t="s">
        <v>353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8" t="s">
        <v>51</v>
      </c>
      <c r="Y4" s="8" t="s">
        <v>52</v>
      </c>
      <c r="Z4" s="8" t="s">
        <v>110</v>
      </c>
    </row>
    <row r="5" spans="3:26" ht="15" customHeight="1">
      <c r="C5" s="294" t="s">
        <v>75</v>
      </c>
      <c r="D5" s="10">
        <v>76.923076923076906</v>
      </c>
      <c r="E5" s="10">
        <v>84.912280701754383</v>
      </c>
      <c r="F5" s="10">
        <v>84.429065743944633</v>
      </c>
      <c r="G5" s="10">
        <v>92.129629629629633</v>
      </c>
      <c r="H5" s="11">
        <f>IFERROR(E5/D5-1,"-")</f>
        <v>0.10385964912280721</v>
      </c>
      <c r="I5" s="11">
        <f t="shared" ref="I5:J23" si="0">F5/E5-1</f>
        <v>-5.6907546684206167E-3</v>
      </c>
      <c r="J5" s="11">
        <f t="shared" si="0"/>
        <v>9.1207498482088756E-2</v>
      </c>
      <c r="K5" s="10">
        <v>82.196969696969703</v>
      </c>
      <c r="L5" s="10">
        <v>90.393013100436676</v>
      </c>
      <c r="M5" s="10">
        <v>88.333333333333329</v>
      </c>
      <c r="N5" s="11">
        <f>L5/K5-1</f>
        <v>9.9712233111303172E-2</v>
      </c>
      <c r="O5" s="11">
        <f t="shared" ref="N5:O23" si="1">M5/L5-1</f>
        <v>-2.278582930756845E-2</v>
      </c>
      <c r="P5" s="10">
        <v>80.924855491329481</v>
      </c>
      <c r="Q5" s="10">
        <v>91.366906474820141</v>
      </c>
      <c r="R5" s="10">
        <v>87.121212121212125</v>
      </c>
      <c r="S5" s="11">
        <f t="shared" ref="S5:T23" si="2">Q5/P5-1</f>
        <v>0.12903391572456324</v>
      </c>
      <c r="T5" s="11">
        <f>R5/Q5-1</f>
        <v>-4.6468623240276674E-2</v>
      </c>
      <c r="U5" s="10">
        <v>82.291666666666671</v>
      </c>
      <c r="V5" s="10">
        <v>92</v>
      </c>
      <c r="W5" s="11">
        <f t="shared" ref="W5:W23" si="3">V5/U5-1</f>
        <v>0.11797468354430363</v>
      </c>
      <c r="X5" s="10">
        <v>91.666666666666671</v>
      </c>
      <c r="Y5" s="10">
        <v>83.333333333333329</v>
      </c>
      <c r="Z5" s="11">
        <f t="shared" ref="Z5:Z23" si="4">Y5/X5-1</f>
        <v>-9.090909090909105E-2</v>
      </c>
    </row>
    <row r="6" spans="3:26" ht="15" customHeight="1">
      <c r="C6" s="294" t="s">
        <v>239</v>
      </c>
      <c r="D6" s="10">
        <v>77.027027027027003</v>
      </c>
      <c r="E6" s="10">
        <v>86.631016042780743</v>
      </c>
      <c r="F6" s="10">
        <v>82.58064516129032</v>
      </c>
      <c r="G6" s="10">
        <v>86.627906976744185</v>
      </c>
      <c r="H6" s="11">
        <f t="shared" ref="H6:H22" si="5">IFERROR(E6/D6-1,"-")</f>
        <v>0.12468336616943465</v>
      </c>
      <c r="I6" s="11">
        <f t="shared" si="0"/>
        <v>-4.6754281162883271E-2</v>
      </c>
      <c r="J6" s="11">
        <f t="shared" si="0"/>
        <v>4.9009811046511587E-2</v>
      </c>
      <c r="K6" s="10">
        <v>78.688524590163937</v>
      </c>
      <c r="L6" s="10">
        <v>81.415929203539818</v>
      </c>
      <c r="M6" s="10">
        <v>78.888888888888886</v>
      </c>
      <c r="N6" s="11">
        <f t="shared" si="1"/>
        <v>3.4660766961651879E-2</v>
      </c>
      <c r="O6" s="11">
        <f t="shared" si="1"/>
        <v>-3.1038647342995107E-2</v>
      </c>
      <c r="P6" s="10">
        <v>83.333333333333329</v>
      </c>
      <c r="Q6" s="10">
        <v>85.84905660377359</v>
      </c>
      <c r="R6" s="10">
        <v>75.757575757575751</v>
      </c>
      <c r="S6" s="11">
        <f t="shared" si="2"/>
        <v>3.0188679245283234E-2</v>
      </c>
      <c r="T6" s="11">
        <f t="shared" si="2"/>
        <v>-0.11754911754911768</v>
      </c>
      <c r="U6" s="10">
        <v>85.714285714285708</v>
      </c>
      <c r="V6" s="10">
        <v>85.507246376811594</v>
      </c>
      <c r="W6" s="11">
        <f t="shared" si="3"/>
        <v>-2.4154589371979673E-3</v>
      </c>
      <c r="X6" s="10">
        <v>88.059701492537314</v>
      </c>
      <c r="Y6" s="10">
        <v>58.333333333333336</v>
      </c>
      <c r="Z6" s="11">
        <f t="shared" si="4"/>
        <v>-0.33757062146892658</v>
      </c>
    </row>
    <row r="7" spans="3:26" ht="15" customHeight="1">
      <c r="C7" s="294" t="s">
        <v>82</v>
      </c>
      <c r="D7" s="10">
        <v>75.757575757575793</v>
      </c>
      <c r="E7" s="10">
        <v>81.395348837209298</v>
      </c>
      <c r="F7" s="10">
        <v>79.761904761904759</v>
      </c>
      <c r="G7" s="10">
        <v>86.336633663366342</v>
      </c>
      <c r="H7" s="11">
        <f t="shared" si="5"/>
        <v>7.4418604651162124E-2</v>
      </c>
      <c r="I7" s="11">
        <f t="shared" si="0"/>
        <v>-2.0068027210884298E-2</v>
      </c>
      <c r="J7" s="11">
        <f t="shared" si="0"/>
        <v>8.2429436973548098E-2</v>
      </c>
      <c r="K7" s="98">
        <v>79.286335944299395</v>
      </c>
      <c r="L7" s="98">
        <v>83.824928639391061</v>
      </c>
      <c r="M7" s="10">
        <v>86.624869383490079</v>
      </c>
      <c r="N7" s="11">
        <f t="shared" si="1"/>
        <v>5.7243062641715969E-2</v>
      </c>
      <c r="O7" s="11">
        <f t="shared" si="1"/>
        <v>3.3402244291124594E-2</v>
      </c>
      <c r="P7" s="98">
        <v>77.536231884057969</v>
      </c>
      <c r="Q7" s="98">
        <v>85.179153094462535</v>
      </c>
      <c r="R7" s="98">
        <v>86.292834890965736</v>
      </c>
      <c r="S7" s="11">
        <f t="shared" si="2"/>
        <v>9.857225486316179E-2</v>
      </c>
      <c r="T7" s="11">
        <f t="shared" si="2"/>
        <v>1.3074581702733568E-2</v>
      </c>
      <c r="U7" s="98">
        <v>78.266850068775796</v>
      </c>
      <c r="V7" s="98">
        <v>85.536547433903579</v>
      </c>
      <c r="W7" s="11">
        <f t="shared" si="3"/>
        <v>9.2883479515780243E-2</v>
      </c>
      <c r="X7" s="10">
        <v>84.957264957264954</v>
      </c>
      <c r="Y7" s="10">
        <v>84.337349397590359</v>
      </c>
      <c r="Z7" s="11">
        <f t="shared" si="4"/>
        <v>-7.2967928050229336E-3</v>
      </c>
    </row>
    <row r="8" spans="3:26" ht="15" customHeight="1">
      <c r="C8" s="295" t="s">
        <v>78</v>
      </c>
      <c r="D8" s="98">
        <v>81.875</v>
      </c>
      <c r="E8" s="98">
        <v>78.854625550660799</v>
      </c>
      <c r="F8" s="98">
        <v>81.308411214953267</v>
      </c>
      <c r="G8" s="98">
        <v>85.227272727272734</v>
      </c>
      <c r="H8" s="11">
        <f t="shared" si="5"/>
        <v>-3.6890069610249765E-2</v>
      </c>
      <c r="I8" s="11">
        <f t="shared" si="0"/>
        <v>3.1117840547172593E-2</v>
      </c>
      <c r="J8" s="11">
        <f t="shared" si="0"/>
        <v>4.8197492163009503E-2</v>
      </c>
      <c r="K8" s="10">
        <v>80.434782608695656</v>
      </c>
      <c r="L8" s="10">
        <v>80.808080808080803</v>
      </c>
      <c r="M8" s="98">
        <v>91.666666666666671</v>
      </c>
      <c r="N8" s="11">
        <f t="shared" si="1"/>
        <v>4.6410046410045869E-3</v>
      </c>
      <c r="O8" s="11">
        <f t="shared" si="1"/>
        <v>0.13437500000000013</v>
      </c>
      <c r="P8" s="10">
        <v>79.338842975206617</v>
      </c>
      <c r="Q8" s="10">
        <v>79.27927927927928</v>
      </c>
      <c r="R8" s="10">
        <v>90.370370370370367</v>
      </c>
      <c r="S8" s="11">
        <f t="shared" si="2"/>
        <v>-7.507507507508171E-4</v>
      </c>
      <c r="T8" s="11">
        <f t="shared" si="2"/>
        <v>0.13989898989898975</v>
      </c>
      <c r="U8" s="10">
        <v>80.158730158730165</v>
      </c>
      <c r="V8" s="10">
        <v>80.165289256198349</v>
      </c>
      <c r="W8" s="11">
        <f t="shared" si="3"/>
        <v>8.1826364454640199E-5</v>
      </c>
      <c r="X8" s="98">
        <v>77.41935483870968</v>
      </c>
      <c r="Y8" s="98">
        <v>89.10891089108911</v>
      </c>
      <c r="Z8" s="11">
        <f t="shared" si="4"/>
        <v>0.1509900990099009</v>
      </c>
    </row>
    <row r="9" spans="3:26" ht="15" customHeight="1">
      <c r="C9" s="294" t="s">
        <v>83</v>
      </c>
      <c r="D9" s="10">
        <v>72.483221476510096</v>
      </c>
      <c r="E9" s="10">
        <v>78.419452887538</v>
      </c>
      <c r="F9" s="10">
        <v>75</v>
      </c>
      <c r="G9" s="10">
        <v>85.014409221902014</v>
      </c>
      <c r="H9" s="11">
        <f t="shared" si="5"/>
        <v>8.1898007429922037E-2</v>
      </c>
      <c r="I9" s="11">
        <f t="shared" si="0"/>
        <v>-4.3604651162790775E-2</v>
      </c>
      <c r="J9" s="11">
        <f t="shared" si="0"/>
        <v>0.13352545629202694</v>
      </c>
      <c r="K9" s="10">
        <v>75.862068965517238</v>
      </c>
      <c r="L9" s="10">
        <v>82.012195121951223</v>
      </c>
      <c r="M9" s="10">
        <v>82.662538699690401</v>
      </c>
      <c r="N9" s="11">
        <f t="shared" si="1"/>
        <v>8.1069844789356971E-2</v>
      </c>
      <c r="O9" s="11">
        <f t="shared" si="1"/>
        <v>7.9298399070055758E-3</v>
      </c>
      <c r="P9" s="10">
        <v>72.636815920398007</v>
      </c>
      <c r="Q9" s="10">
        <v>85.353535353535349</v>
      </c>
      <c r="R9" s="10">
        <v>81.081081081081081</v>
      </c>
      <c r="S9" s="11">
        <f t="shared" si="2"/>
        <v>0.17507264425072644</v>
      </c>
      <c r="T9" s="11">
        <f t="shared" si="2"/>
        <v>-5.0055973132896114E-2</v>
      </c>
      <c r="U9" s="10">
        <v>73.333333333333329</v>
      </c>
      <c r="V9" s="10">
        <v>85.4368932038835</v>
      </c>
      <c r="W9" s="11">
        <f t="shared" si="3"/>
        <v>0.16504854368932054</v>
      </c>
      <c r="X9" s="10">
        <v>85.051546391752581</v>
      </c>
      <c r="Y9" s="10">
        <v>80.124223602484477</v>
      </c>
      <c r="Z9" s="11">
        <f t="shared" si="4"/>
        <v>-5.7933370976849252E-2</v>
      </c>
    </row>
    <row r="10" spans="3:26" ht="15" customHeight="1">
      <c r="C10" s="294" t="s">
        <v>86</v>
      </c>
      <c r="D10" s="10">
        <v>74.093264248704699</v>
      </c>
      <c r="E10" s="10">
        <v>83.393501805054157</v>
      </c>
      <c r="F10" s="10">
        <v>79.635258358662611</v>
      </c>
      <c r="G10" s="10">
        <v>84.132841328413278</v>
      </c>
      <c r="H10" s="11">
        <f t="shared" si="5"/>
        <v>0.12552068869758348</v>
      </c>
      <c r="I10" s="11">
        <f t="shared" si="0"/>
        <v>-4.5066382452400799E-2</v>
      </c>
      <c r="J10" s="11">
        <f t="shared" si="0"/>
        <v>5.6477282330075207E-2</v>
      </c>
      <c r="K10" s="10">
        <v>79.804560260586314</v>
      </c>
      <c r="L10" s="10">
        <v>82.770270270270274</v>
      </c>
      <c r="M10" s="10">
        <v>87.062937062937067</v>
      </c>
      <c r="N10" s="11">
        <f t="shared" si="1"/>
        <v>3.7162162162162282E-2</v>
      </c>
      <c r="O10" s="11">
        <f t="shared" si="1"/>
        <v>5.1862423290994775E-2</v>
      </c>
      <c r="P10" s="10">
        <v>78.461538461538467</v>
      </c>
      <c r="Q10" s="10">
        <v>83.734939759036138</v>
      </c>
      <c r="R10" s="10">
        <v>87.89473684210526</v>
      </c>
      <c r="S10" s="11">
        <f t="shared" si="2"/>
        <v>6.7210016536735084E-2</v>
      </c>
      <c r="T10" s="11">
        <f t="shared" si="2"/>
        <v>4.9678152215069993E-2</v>
      </c>
      <c r="U10" s="10">
        <v>78.391959798994975</v>
      </c>
      <c r="V10" s="10">
        <v>83.734939759036138</v>
      </c>
      <c r="W10" s="11">
        <f t="shared" si="3"/>
        <v>6.8157244362063496E-2</v>
      </c>
      <c r="X10" s="10">
        <v>83.734939759036138</v>
      </c>
      <c r="Y10" s="10">
        <v>86.428571428571431</v>
      </c>
      <c r="Z10" s="11">
        <f t="shared" si="4"/>
        <v>3.2168550873586943E-2</v>
      </c>
    </row>
    <row r="11" spans="3:26" ht="15" customHeight="1">
      <c r="C11" s="294" t="s">
        <v>74</v>
      </c>
      <c r="D11" s="10">
        <v>74.765917602996296</v>
      </c>
      <c r="E11" s="10">
        <v>78.032449137265004</v>
      </c>
      <c r="F11" s="10">
        <v>78.406436542953543</v>
      </c>
      <c r="G11" s="10">
        <v>82.025057530043469</v>
      </c>
      <c r="H11" s="11">
        <f t="shared" si="5"/>
        <v>4.3690114948014669E-2</v>
      </c>
      <c r="I11" s="11">
        <f t="shared" si="0"/>
        <v>4.7927164894012719E-3</v>
      </c>
      <c r="J11" s="11">
        <f t="shared" si="0"/>
        <v>4.6152090907836785E-2</v>
      </c>
      <c r="K11" s="10">
        <v>77.773000859845226</v>
      </c>
      <c r="L11" s="10">
        <v>79.294414111717771</v>
      </c>
      <c r="M11" s="10">
        <v>82.051282051282058</v>
      </c>
      <c r="N11" s="11">
        <f t="shared" si="1"/>
        <v>1.9562228987592745E-2</v>
      </c>
      <c r="O11" s="11">
        <f t="shared" si="1"/>
        <v>3.4767492394611077E-2</v>
      </c>
      <c r="P11" s="10">
        <v>78.206521739130437</v>
      </c>
      <c r="Q11" s="10">
        <v>80.104712041884824</v>
      </c>
      <c r="R11" s="10">
        <v>82.170119956379494</v>
      </c>
      <c r="S11" s="11">
        <f t="shared" si="2"/>
        <v>2.4271509083169329E-2</v>
      </c>
      <c r="T11" s="11">
        <f t="shared" si="2"/>
        <v>2.5783850435848521E-2</v>
      </c>
      <c r="U11" s="10">
        <v>78.176597272074659</v>
      </c>
      <c r="V11" s="10">
        <v>81.405817174515235</v>
      </c>
      <c r="W11" s="11">
        <f t="shared" si="3"/>
        <v>4.1306733921944172E-2</v>
      </c>
      <c r="X11" s="10">
        <v>78.89237199582027</v>
      </c>
      <c r="Y11" s="10">
        <v>77.968036529680361</v>
      </c>
      <c r="Z11" s="11">
        <f t="shared" si="4"/>
        <v>-1.1716411140342942E-2</v>
      </c>
    </row>
    <row r="12" spans="3:26" ht="15" customHeight="1">
      <c r="C12" s="75" t="s">
        <v>84</v>
      </c>
      <c r="D12" s="17">
        <v>64.090909090909093</v>
      </c>
      <c r="E12" s="17">
        <v>68.281818181818181</v>
      </c>
      <c r="F12" s="17">
        <v>70.63636363636364</v>
      </c>
      <c r="G12" s="17">
        <v>76.218181818181819</v>
      </c>
      <c r="H12" s="107">
        <f t="shared" si="5"/>
        <v>6.5390070921985677E-2</v>
      </c>
      <c r="I12" s="107">
        <f t="shared" si="0"/>
        <v>3.4482758620689724E-2</v>
      </c>
      <c r="J12" s="107">
        <f t="shared" si="0"/>
        <v>7.9021879021879071E-2</v>
      </c>
      <c r="K12" s="17">
        <v>69.715994020926757</v>
      </c>
      <c r="L12" s="17">
        <v>74.605796666166086</v>
      </c>
      <c r="M12" s="17">
        <v>77.564598483676306</v>
      </c>
      <c r="N12" s="107">
        <f t="shared" si="1"/>
        <v>7.0138893003111269E-2</v>
      </c>
      <c r="O12" s="107">
        <f t="shared" si="1"/>
        <v>3.9659141108696838E-2</v>
      </c>
      <c r="P12" s="17">
        <v>69.306379821958458</v>
      </c>
      <c r="Q12" s="17">
        <v>73.962751244698509</v>
      </c>
      <c r="R12" s="17">
        <v>77.183734939759034</v>
      </c>
      <c r="S12" s="107">
        <f t="shared" si="2"/>
        <v>6.7185321678925325E-2</v>
      </c>
      <c r="T12" s="107">
        <f t="shared" si="2"/>
        <v>4.3548727445308577E-2</v>
      </c>
      <c r="U12" s="17">
        <v>69.351885756133285</v>
      </c>
      <c r="V12" s="17">
        <v>75.239829993928353</v>
      </c>
      <c r="W12" s="107">
        <f t="shared" si="3"/>
        <v>8.4899554981089365E-2</v>
      </c>
      <c r="X12" s="17">
        <v>75.605536332179938</v>
      </c>
      <c r="Y12" s="17">
        <v>75.336322869955154</v>
      </c>
      <c r="Z12" s="107">
        <f t="shared" si="4"/>
        <v>-3.5607638710738465E-3</v>
      </c>
    </row>
    <row r="13" spans="3:26" ht="15" customHeight="1">
      <c r="C13" s="294" t="s">
        <v>85</v>
      </c>
      <c r="D13" s="10">
        <v>65.406976744186096</v>
      </c>
      <c r="E13" s="10">
        <v>65.096952908587255</v>
      </c>
      <c r="F13" s="10">
        <v>66.402116402116405</v>
      </c>
      <c r="G13" s="10">
        <v>73.80952380952381</v>
      </c>
      <c r="H13" s="11">
        <f t="shared" si="5"/>
        <v>-4.7399199753778154E-3</v>
      </c>
      <c r="I13" s="11">
        <f t="shared" si="0"/>
        <v>2.0049532815490378E-2</v>
      </c>
      <c r="J13" s="11">
        <f t="shared" si="0"/>
        <v>0.11155378486055767</v>
      </c>
      <c r="K13" s="98">
        <v>64.192139737991269</v>
      </c>
      <c r="L13" s="98">
        <v>73.094170403587441</v>
      </c>
      <c r="M13" s="10">
        <v>75</v>
      </c>
      <c r="N13" s="11">
        <f t="shared" si="1"/>
        <v>0.13867789268173625</v>
      </c>
      <c r="O13" s="11">
        <f t="shared" si="1"/>
        <v>2.6073619631901801E-2</v>
      </c>
      <c r="P13" s="98">
        <v>63.535911602209943</v>
      </c>
      <c r="Q13" s="98">
        <v>75.568181818181813</v>
      </c>
      <c r="R13" s="98">
        <v>74.157303370786522</v>
      </c>
      <c r="S13" s="11">
        <f t="shared" si="2"/>
        <v>0.18937747035573116</v>
      </c>
      <c r="T13" s="11">
        <f t="shared" si="2"/>
        <v>-1.8670271183576781E-2</v>
      </c>
      <c r="U13" s="98">
        <v>65.03496503496504</v>
      </c>
      <c r="V13" s="98">
        <v>74.358974358974365</v>
      </c>
      <c r="W13" s="11">
        <f t="shared" si="3"/>
        <v>0.14336917562724016</v>
      </c>
      <c r="X13" s="10">
        <v>76.041666666666671</v>
      </c>
      <c r="Y13" s="10">
        <v>77.272727272727266</v>
      </c>
      <c r="Z13" s="11">
        <f t="shared" si="4"/>
        <v>1.6189290161892744E-2</v>
      </c>
    </row>
    <row r="14" spans="3:26" ht="15" customHeight="1">
      <c r="C14" s="294" t="s">
        <v>79</v>
      </c>
      <c r="D14" s="10">
        <v>58.798017348203203</v>
      </c>
      <c r="E14" s="10">
        <v>63.289382373351842</v>
      </c>
      <c r="F14" s="10">
        <v>64.046579330422119</v>
      </c>
      <c r="G14" s="10">
        <v>72.701555869872706</v>
      </c>
      <c r="H14" s="11">
        <f t="shared" si="5"/>
        <v>7.638633456891375E-2</v>
      </c>
      <c r="I14" s="11">
        <f t="shared" si="0"/>
        <v>1.1964044025638998E-2</v>
      </c>
      <c r="J14" s="11">
        <f t="shared" si="0"/>
        <v>0.13513565642278524</v>
      </c>
      <c r="K14" s="10">
        <v>60.917030567685586</v>
      </c>
      <c r="L14" s="10">
        <v>65.738758029978584</v>
      </c>
      <c r="M14" s="10">
        <v>72.29580573951435</v>
      </c>
      <c r="N14" s="11">
        <f t="shared" si="1"/>
        <v>7.9152371961655588E-2</v>
      </c>
      <c r="O14" s="11">
        <f t="shared" si="1"/>
        <v>9.9744015646684225E-2</v>
      </c>
      <c r="P14" s="10">
        <v>63.239436619718312</v>
      </c>
      <c r="Q14" s="10">
        <v>70.22160664819944</v>
      </c>
      <c r="R14" s="10">
        <v>72.166427546628412</v>
      </c>
      <c r="S14" s="11">
        <f t="shared" si="2"/>
        <v>0.11040847929224062</v>
      </c>
      <c r="T14" s="11">
        <f t="shared" si="2"/>
        <v>2.7695477093998333E-2</v>
      </c>
      <c r="U14" s="10">
        <v>64.897959183673464</v>
      </c>
      <c r="V14" s="10">
        <v>71.769383697813126</v>
      </c>
      <c r="W14" s="11">
        <f t="shared" si="3"/>
        <v>0.10588044062668023</v>
      </c>
      <c r="X14" s="10">
        <v>67.669172932330824</v>
      </c>
      <c r="Y14" s="10">
        <v>69.190600522193208</v>
      </c>
      <c r="Z14" s="11">
        <f t="shared" si="4"/>
        <v>2.2483318827966281E-2</v>
      </c>
    </row>
    <row r="15" spans="3:26" ht="15" customHeight="1">
      <c r="C15" s="73" t="s">
        <v>81</v>
      </c>
      <c r="D15" s="98">
        <v>62.820512820512803</v>
      </c>
      <c r="E15" s="98">
        <v>71.428571428571431</v>
      </c>
      <c r="F15" s="98">
        <v>67.948717948717942</v>
      </c>
      <c r="G15" s="98">
        <v>70.886075949367083</v>
      </c>
      <c r="H15" s="11">
        <f t="shared" si="5"/>
        <v>0.1370262390670558</v>
      </c>
      <c r="I15" s="11">
        <f t="shared" si="0"/>
        <v>-4.8717948717948878E-2</v>
      </c>
      <c r="J15" s="11">
        <f t="shared" si="0"/>
        <v>4.3229042273704277E-2</v>
      </c>
      <c r="K15" s="10">
        <v>61.627906976744185</v>
      </c>
      <c r="L15" s="10">
        <v>65.957446808510639</v>
      </c>
      <c r="M15" s="98">
        <v>68.316831683168317</v>
      </c>
      <c r="N15" s="11">
        <f t="shared" si="1"/>
        <v>7.0252910477719865E-2</v>
      </c>
      <c r="O15" s="11">
        <f t="shared" si="1"/>
        <v>3.5771319067390506E-2</v>
      </c>
      <c r="P15" s="10">
        <v>68.831168831168824</v>
      </c>
      <c r="Q15" s="10">
        <v>64.935064935064929</v>
      </c>
      <c r="R15" s="10">
        <v>66.666666666666671</v>
      </c>
      <c r="S15" s="11">
        <f t="shared" si="2"/>
        <v>-5.6603773584905648E-2</v>
      </c>
      <c r="T15" s="11">
        <f t="shared" si="2"/>
        <v>2.6666666666666838E-2</v>
      </c>
      <c r="U15" s="10">
        <v>68.333333333333329</v>
      </c>
      <c r="V15" s="10">
        <v>69.642857142857139</v>
      </c>
      <c r="W15" s="11">
        <f t="shared" si="3"/>
        <v>1.9163763066202044E-2</v>
      </c>
      <c r="X15" s="98">
        <v>68.421052631578945</v>
      </c>
      <c r="Y15" s="98">
        <v>60.975609756097562</v>
      </c>
      <c r="Z15" s="11">
        <f t="shared" si="4"/>
        <v>-0.10881801125703561</v>
      </c>
    </row>
    <row r="16" spans="3:26" ht="15" customHeight="1">
      <c r="C16" s="294" t="s">
        <v>91</v>
      </c>
      <c r="D16" s="10">
        <v>48.731408573928299</v>
      </c>
      <c r="E16" s="10">
        <v>56.110223642172521</v>
      </c>
      <c r="F16" s="10">
        <v>62.841740469772816</v>
      </c>
      <c r="G16" s="10">
        <v>70.777690494893946</v>
      </c>
      <c r="H16" s="11">
        <f t="shared" si="5"/>
        <v>0.15141805427294686</v>
      </c>
      <c r="I16" s="11">
        <f t="shared" si="0"/>
        <v>0.11996952410185857</v>
      </c>
      <c r="J16" s="11">
        <f t="shared" si="0"/>
        <v>0.126284694946321</v>
      </c>
      <c r="K16" s="10">
        <v>61.620658949243101</v>
      </c>
      <c r="L16" s="10">
        <v>69.509043927648577</v>
      </c>
      <c r="M16" s="10">
        <v>74.682306940371461</v>
      </c>
      <c r="N16" s="11">
        <f t="shared" si="1"/>
        <v>0.12801526489522175</v>
      </c>
      <c r="O16" s="11">
        <f t="shared" si="1"/>
        <v>7.4425754123559784E-2</v>
      </c>
      <c r="P16" s="10">
        <v>59.644444444444446</v>
      </c>
      <c r="Q16" s="10">
        <v>64.455782312925166</v>
      </c>
      <c r="R16" s="10">
        <v>74.137931034482762</v>
      </c>
      <c r="S16" s="11">
        <f t="shared" si="2"/>
        <v>8.0666991088536699E-2</v>
      </c>
      <c r="T16" s="11">
        <f t="shared" si="2"/>
        <v>0.15021381130015476</v>
      </c>
      <c r="U16" s="10">
        <v>61.022514071294559</v>
      </c>
      <c r="V16" s="10">
        <v>69.694161260426327</v>
      </c>
      <c r="W16" s="11">
        <f t="shared" si="3"/>
        <v>0.14210570182343529</v>
      </c>
      <c r="X16" s="10">
        <v>70.616113744075832</v>
      </c>
      <c r="Y16" s="10">
        <v>73.086419753086417</v>
      </c>
      <c r="Z16" s="11">
        <f t="shared" si="4"/>
        <v>3.4982185765183527E-2</v>
      </c>
    </row>
    <row r="17" spans="3:26" ht="15" customHeight="1">
      <c r="C17" s="296" t="s">
        <v>88</v>
      </c>
      <c r="D17" s="63" t="s">
        <v>90</v>
      </c>
      <c r="E17" s="10">
        <v>55.802997858672377</v>
      </c>
      <c r="F17" s="10">
        <v>62.772521596051007</v>
      </c>
      <c r="G17" s="10">
        <v>70.539761021837663</v>
      </c>
      <c r="H17" s="11" t="str">
        <f t="shared" si="5"/>
        <v>-</v>
      </c>
      <c r="I17" s="11">
        <f>F17/E17-1</f>
        <v>0.12489514909270216</v>
      </c>
      <c r="J17" s="11">
        <f t="shared" si="0"/>
        <v>0.12373629779873752</v>
      </c>
      <c r="K17" s="10">
        <v>62.189054726368163</v>
      </c>
      <c r="L17" s="10">
        <v>68.698817106460424</v>
      </c>
      <c r="M17" s="10">
        <v>74.716202270381842</v>
      </c>
      <c r="N17" s="11">
        <f t="shared" si="1"/>
        <v>0.10467697907188356</v>
      </c>
      <c r="O17" s="11">
        <f t="shared" si="1"/>
        <v>8.7590811856286699E-2</v>
      </c>
      <c r="P17" s="10">
        <v>59.922178988326849</v>
      </c>
      <c r="Q17" s="10">
        <v>63.660714285714285</v>
      </c>
      <c r="R17" s="10">
        <v>73.968253968253961</v>
      </c>
      <c r="S17" s="11">
        <f t="shared" si="2"/>
        <v>6.2389842300556664E-2</v>
      </c>
      <c r="T17" s="11">
        <f t="shared" si="2"/>
        <v>0.16191366682250274</v>
      </c>
      <c r="U17" s="10">
        <v>61.125062782521347</v>
      </c>
      <c r="V17" s="10">
        <v>69.335274138767588</v>
      </c>
      <c r="W17" s="11">
        <f t="shared" si="3"/>
        <v>0.13431824823571303</v>
      </c>
      <c r="X17" s="10">
        <v>70.074812967581053</v>
      </c>
      <c r="Y17" s="10">
        <v>72.872340425531917</v>
      </c>
      <c r="Z17" s="11">
        <f t="shared" si="4"/>
        <v>3.9922011054743578E-2</v>
      </c>
    </row>
    <row r="18" spans="3:26" ht="15" customHeight="1">
      <c r="C18" s="296" t="s">
        <v>93</v>
      </c>
      <c r="D18" s="63" t="s">
        <v>90</v>
      </c>
      <c r="E18" s="10">
        <v>60.355029585798817</v>
      </c>
      <c r="F18" s="10">
        <v>63.855421686746986</v>
      </c>
      <c r="G18" s="10">
        <v>75.630252100840337</v>
      </c>
      <c r="H18" s="11" t="str">
        <f t="shared" si="5"/>
        <v>-</v>
      </c>
      <c r="I18" s="11">
        <f t="shared" ref="I18" si="6">F18/E18-1</f>
        <v>5.7996692652964699E-2</v>
      </c>
      <c r="J18" s="11">
        <f t="shared" si="0"/>
        <v>0.18439828761693366</v>
      </c>
      <c r="K18" s="10">
        <v>56.779661016949156</v>
      </c>
      <c r="L18" s="10">
        <v>83.870967741935488</v>
      </c>
      <c r="M18" s="10">
        <v>74.074074074074076</v>
      </c>
      <c r="N18" s="11">
        <f t="shared" si="1"/>
        <v>0.47713047664901298</v>
      </c>
      <c r="O18" s="11">
        <f t="shared" si="1"/>
        <v>-0.11680911680911688</v>
      </c>
      <c r="P18" s="10">
        <v>56.701030927835049</v>
      </c>
      <c r="Q18" s="10">
        <v>80.357142857142861</v>
      </c>
      <c r="R18" s="10">
        <v>78.048780487804876</v>
      </c>
      <c r="S18" s="11">
        <f t="shared" si="2"/>
        <v>0.41720779220779236</v>
      </c>
      <c r="T18" s="11">
        <f t="shared" si="2"/>
        <v>-2.8726287262872741E-2</v>
      </c>
      <c r="U18" s="10">
        <v>59.574468085106382</v>
      </c>
      <c r="V18" s="10">
        <v>77.319587628865975</v>
      </c>
      <c r="W18" s="11">
        <f t="shared" si="3"/>
        <v>0.29786450662739328</v>
      </c>
      <c r="X18" s="10">
        <v>80.952380952380949</v>
      </c>
      <c r="Y18" s="10">
        <v>75.862068965517238</v>
      </c>
      <c r="Z18" s="11">
        <f t="shared" si="4"/>
        <v>-6.2880324543610588E-2</v>
      </c>
    </row>
    <row r="19" spans="3:26" ht="15" customHeight="1">
      <c r="C19" s="295" t="s">
        <v>77</v>
      </c>
      <c r="D19" s="98">
        <v>46.963562753036399</v>
      </c>
      <c r="E19" s="98">
        <v>53.036437246963565</v>
      </c>
      <c r="F19" s="98">
        <v>58.431372549019606</v>
      </c>
      <c r="G19" s="98">
        <v>68.09210526315789</v>
      </c>
      <c r="H19" s="11">
        <f t="shared" si="5"/>
        <v>0.12931034482758719</v>
      </c>
      <c r="I19" s="11">
        <f t="shared" si="0"/>
        <v>0.10172129920670558</v>
      </c>
      <c r="J19" s="11">
        <f t="shared" si="0"/>
        <v>0.16533468738961488</v>
      </c>
      <c r="K19" s="10">
        <v>52.071005917159766</v>
      </c>
      <c r="L19" s="10">
        <v>63.75</v>
      </c>
      <c r="M19" s="98">
        <v>76.068376068376068</v>
      </c>
      <c r="N19" s="11">
        <f t="shared" si="1"/>
        <v>0.22428977272727257</v>
      </c>
      <c r="O19" s="11">
        <f t="shared" si="1"/>
        <v>0.19322942852354608</v>
      </c>
      <c r="P19" s="10">
        <v>52.348993288590606</v>
      </c>
      <c r="Q19" s="10">
        <v>64.473684210526315</v>
      </c>
      <c r="R19" s="10">
        <v>74.271844660194176</v>
      </c>
      <c r="S19" s="11">
        <f t="shared" si="2"/>
        <v>0.23161268556005399</v>
      </c>
      <c r="T19" s="11">
        <f t="shared" si="2"/>
        <v>0.15197146819893015</v>
      </c>
      <c r="U19" s="10">
        <v>56.542056074766357</v>
      </c>
      <c r="V19" s="10">
        <v>64.485981308411212</v>
      </c>
      <c r="W19" s="11">
        <f t="shared" si="3"/>
        <v>0.14049586776859502</v>
      </c>
      <c r="X19" s="98">
        <v>64.556962025316452</v>
      </c>
      <c r="Y19" s="98">
        <v>75</v>
      </c>
      <c r="Z19" s="11">
        <f t="shared" si="4"/>
        <v>0.16176470588235303</v>
      </c>
    </row>
    <row r="20" spans="3:26" ht="15" customHeight="1">
      <c r="C20" s="48" t="s">
        <v>159</v>
      </c>
      <c r="D20" s="10">
        <v>57.239057239057203</v>
      </c>
      <c r="E20" s="10">
        <v>61.611374407582936</v>
      </c>
      <c r="F20" s="10">
        <v>72.340425531914889</v>
      </c>
      <c r="G20" s="10">
        <v>67.486338797814213</v>
      </c>
      <c r="H20" s="11">
        <f t="shared" si="5"/>
        <v>7.638695288542019E-2</v>
      </c>
      <c r="I20" s="11">
        <f t="shared" si="0"/>
        <v>0.17414075286415698</v>
      </c>
      <c r="J20" s="11">
        <f t="shared" si="0"/>
        <v>-6.7100610736097632E-2</v>
      </c>
      <c r="K20" s="10">
        <v>68.518518518518519</v>
      </c>
      <c r="L20" s="10">
        <v>73.972602739726028</v>
      </c>
      <c r="M20" s="10">
        <v>68.778280542986423</v>
      </c>
      <c r="N20" s="11">
        <f t="shared" si="1"/>
        <v>7.960014809329885E-2</v>
      </c>
      <c r="O20" s="11">
        <f t="shared" si="1"/>
        <v>-7.0219540807776148E-2</v>
      </c>
      <c r="P20" s="10">
        <v>71.022727272727266</v>
      </c>
      <c r="Q20" s="10">
        <v>71.428571428571431</v>
      </c>
      <c r="R20" s="10">
        <v>71.014492753623188</v>
      </c>
      <c r="S20" s="11">
        <f t="shared" si="2"/>
        <v>5.7142857142857828E-3</v>
      </c>
      <c r="T20" s="11">
        <f t="shared" si="2"/>
        <v>-5.7971014492753659E-3</v>
      </c>
      <c r="U20" s="10">
        <v>71.698113207547166</v>
      </c>
      <c r="V20" s="10">
        <v>68.679245283018872</v>
      </c>
      <c r="W20" s="11">
        <f t="shared" si="3"/>
        <v>-4.2105263157894646E-2</v>
      </c>
      <c r="X20" s="10">
        <v>71.428571428571431</v>
      </c>
      <c r="Y20" s="10">
        <v>74.193548387096769</v>
      </c>
      <c r="Z20" s="11">
        <f t="shared" si="4"/>
        <v>3.8709677419354716E-2</v>
      </c>
    </row>
    <row r="21" spans="3:26" ht="15" customHeight="1">
      <c r="C21" s="294" t="s">
        <v>76</v>
      </c>
      <c r="D21" s="10">
        <v>58.148148148148103</v>
      </c>
      <c r="E21" s="10">
        <v>54.435483870967744</v>
      </c>
      <c r="F21" s="10">
        <v>62.776025236593057</v>
      </c>
      <c r="G21" s="10">
        <v>65.723270440251568</v>
      </c>
      <c r="H21" s="11">
        <f t="shared" si="5"/>
        <v>-6.3848366550235514E-2</v>
      </c>
      <c r="I21" s="11">
        <f t="shared" si="0"/>
        <v>0.15321883397593172</v>
      </c>
      <c r="J21" s="11">
        <f t="shared" si="0"/>
        <v>4.6948579374861632E-2</v>
      </c>
      <c r="K21" s="10">
        <v>51.515151515151516</v>
      </c>
      <c r="L21" s="10">
        <v>65.816326530612244</v>
      </c>
      <c r="M21" s="10">
        <v>64.86486486486487</v>
      </c>
      <c r="N21" s="11">
        <f t="shared" si="1"/>
        <v>0.27761104441776707</v>
      </c>
      <c r="O21" s="11">
        <f t="shared" si="1"/>
        <v>-1.4456316781898071E-2</v>
      </c>
      <c r="P21" s="10">
        <v>61.744966442953022</v>
      </c>
      <c r="Q21" s="10">
        <v>64.285714285714292</v>
      </c>
      <c r="R21" s="10">
        <v>68.292682926829272</v>
      </c>
      <c r="S21" s="11">
        <f t="shared" si="2"/>
        <v>4.1149068322981375E-2</v>
      </c>
      <c r="T21" s="11">
        <f t="shared" si="2"/>
        <v>6.2330623306233068E-2</v>
      </c>
      <c r="U21" s="10">
        <v>59.73451327433628</v>
      </c>
      <c r="V21" s="10">
        <v>66.350710900473928</v>
      </c>
      <c r="W21" s="11">
        <f t="shared" si="3"/>
        <v>0.11076004914867466</v>
      </c>
      <c r="X21" s="10">
        <v>63.888888888888886</v>
      </c>
      <c r="Y21" s="10">
        <v>71.05263157894737</v>
      </c>
      <c r="Z21" s="11">
        <f t="shared" si="4"/>
        <v>0.11212814645308922</v>
      </c>
    </row>
    <row r="22" spans="3:26" ht="15" customHeight="1">
      <c r="C22" s="294" t="s">
        <v>92</v>
      </c>
      <c r="D22" s="10">
        <v>52.702702702702702</v>
      </c>
      <c r="E22" s="10">
        <v>54.716981132075475</v>
      </c>
      <c r="F22" s="10">
        <v>61.53846153846154</v>
      </c>
      <c r="G22" s="10">
        <v>64.640883977900558</v>
      </c>
      <c r="H22" s="11">
        <f t="shared" si="5"/>
        <v>3.8219641993227027E-2</v>
      </c>
      <c r="I22" s="11">
        <f t="shared" si="0"/>
        <v>0.12466843501326252</v>
      </c>
      <c r="J22" s="11">
        <f t="shared" si="0"/>
        <v>5.0414364640884113E-2</v>
      </c>
      <c r="K22" s="98">
        <v>50.420168067226889</v>
      </c>
      <c r="L22" s="98">
        <v>62.222222222222221</v>
      </c>
      <c r="M22" s="10">
        <v>66.371681415929203</v>
      </c>
      <c r="N22" s="11">
        <f t="shared" si="1"/>
        <v>0.2340740740740741</v>
      </c>
      <c r="O22" s="11">
        <f t="shared" si="1"/>
        <v>6.6687737041719375E-2</v>
      </c>
      <c r="P22" s="98">
        <v>63.44086021505376</v>
      </c>
      <c r="Q22" s="98">
        <v>66.666666666666671</v>
      </c>
      <c r="R22" s="98">
        <v>70.909090909090907</v>
      </c>
      <c r="S22" s="11">
        <f t="shared" si="2"/>
        <v>5.0847457627118731E-2</v>
      </c>
      <c r="T22" s="11">
        <f t="shared" si="2"/>
        <v>6.3636363636363491E-2</v>
      </c>
      <c r="U22" s="98">
        <v>63.013698630136986</v>
      </c>
      <c r="V22" s="98">
        <v>65.41353383458646</v>
      </c>
      <c r="W22" s="11">
        <f t="shared" si="3"/>
        <v>3.8084341288002532E-2</v>
      </c>
      <c r="X22" s="10">
        <v>60</v>
      </c>
      <c r="Y22" s="10">
        <v>74.074074074074076</v>
      </c>
      <c r="Z22" s="11">
        <f t="shared" si="4"/>
        <v>0.23456790123456783</v>
      </c>
    </row>
    <row r="23" spans="3:26" ht="15" customHeight="1">
      <c r="C23" s="294" t="s">
        <v>87</v>
      </c>
      <c r="D23" s="10">
        <v>45.918367346938801</v>
      </c>
      <c r="E23" s="10">
        <v>47.085201793721971</v>
      </c>
      <c r="F23" s="10">
        <v>50.877192982456137</v>
      </c>
      <c r="G23" s="10">
        <v>63.636363636363633</v>
      </c>
      <c r="H23" s="11">
        <f t="shared" ref="H23" si="7">E23/D23-1</f>
        <v>2.5411061285500081E-2</v>
      </c>
      <c r="I23" s="11">
        <f t="shared" si="0"/>
        <v>8.0534670008354237E-2</v>
      </c>
      <c r="J23" s="11">
        <f t="shared" si="0"/>
        <v>0.2507836990595611</v>
      </c>
      <c r="K23" s="10">
        <v>43.548387096774192</v>
      </c>
      <c r="L23" s="10">
        <v>60</v>
      </c>
      <c r="M23" s="10">
        <v>55.862068965517238</v>
      </c>
      <c r="N23" s="11">
        <f t="shared" si="1"/>
        <v>0.37777777777777777</v>
      </c>
      <c r="O23" s="11">
        <f t="shared" si="1"/>
        <v>-6.8965517241379337E-2</v>
      </c>
      <c r="P23" s="10">
        <v>43.220338983050844</v>
      </c>
      <c r="Q23" s="10">
        <v>58.715596330275233</v>
      </c>
      <c r="R23" s="10">
        <v>55.79710144927536</v>
      </c>
      <c r="S23" s="11">
        <f t="shared" si="2"/>
        <v>0.35851771901421126</v>
      </c>
      <c r="T23" s="11">
        <f t="shared" si="2"/>
        <v>-4.9705615942029047E-2</v>
      </c>
      <c r="U23" s="10">
        <v>48.241206030150757</v>
      </c>
      <c r="V23" s="10">
        <v>63.402061855670105</v>
      </c>
      <c r="W23" s="11">
        <f t="shared" si="3"/>
        <v>0.31427190721649478</v>
      </c>
      <c r="X23" s="10">
        <v>56.944444444444443</v>
      </c>
      <c r="Y23" s="10">
        <v>44.615384615384613</v>
      </c>
      <c r="Z23" s="11">
        <f t="shared" si="4"/>
        <v>-0.21651031894934336</v>
      </c>
    </row>
    <row r="24" spans="3:26" ht="15" customHeight="1">
      <c r="C24" s="384" t="s">
        <v>354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</row>
    <row r="25" spans="3:26" ht="31.5" customHeigh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3:26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3:26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3:26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3:26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3:26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3:26" ht="36" customHeight="1">
      <c r="C31" s="418" t="s">
        <v>355</v>
      </c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</row>
    <row r="32" spans="3:26" ht="15" customHeight="1">
      <c r="C32" s="7"/>
      <c r="D32" s="7">
        <v>2007</v>
      </c>
      <c r="E32" s="7">
        <v>2008</v>
      </c>
      <c r="F32" s="7">
        <v>2009</v>
      </c>
      <c r="G32" s="7">
        <v>2010</v>
      </c>
      <c r="H32" s="8" t="s">
        <v>487</v>
      </c>
      <c r="I32" s="8" t="s">
        <v>488</v>
      </c>
      <c r="J32" s="8" t="s">
        <v>328</v>
      </c>
      <c r="K32" s="8" t="s">
        <v>149</v>
      </c>
      <c r="L32" s="8" t="s">
        <v>150</v>
      </c>
      <c r="M32" s="8" t="s">
        <v>111</v>
      </c>
      <c r="N32" s="8" t="s">
        <v>352</v>
      </c>
      <c r="O32" s="8" t="s">
        <v>353</v>
      </c>
      <c r="P32" s="8" t="s">
        <v>163</v>
      </c>
      <c r="Q32" s="8" t="s">
        <v>154</v>
      </c>
      <c r="R32" s="8" t="s">
        <v>112</v>
      </c>
      <c r="S32" s="8" t="s">
        <v>276</v>
      </c>
      <c r="T32" s="8" t="s">
        <v>172</v>
      </c>
      <c r="U32" s="8" t="s">
        <v>235</v>
      </c>
      <c r="V32" s="8" t="s">
        <v>236</v>
      </c>
      <c r="W32" s="8" t="s">
        <v>277</v>
      </c>
      <c r="X32" s="8" t="s">
        <v>51</v>
      </c>
      <c r="Y32" s="8" t="s">
        <v>52</v>
      </c>
      <c r="Z32" s="8" t="s">
        <v>110</v>
      </c>
    </row>
    <row r="33" spans="3:26" ht="15" customHeight="1">
      <c r="C33" s="294" t="s">
        <v>86</v>
      </c>
      <c r="D33" s="10">
        <v>36.269430051813501</v>
      </c>
      <c r="E33" s="10">
        <v>36.101083032490976</v>
      </c>
      <c r="F33" s="10">
        <v>41.945288753799389</v>
      </c>
      <c r="G33" s="10">
        <v>51.291512915129154</v>
      </c>
      <c r="H33" s="11">
        <f t="shared" ref="H33:J48" si="8">E33/D33-1</f>
        <v>-4.6415678184639209E-3</v>
      </c>
      <c r="I33" s="11">
        <f t="shared" si="8"/>
        <v>0.161884498480243</v>
      </c>
      <c r="J33" s="11">
        <f t="shared" si="8"/>
        <v>0.22281940210706463</v>
      </c>
      <c r="K33" s="10">
        <v>38.762214983713356</v>
      </c>
      <c r="L33" s="10">
        <v>43.581081081081081</v>
      </c>
      <c r="M33" s="10">
        <v>61.53846153846154</v>
      </c>
      <c r="N33" s="11">
        <f t="shared" ref="N33:O51" si="9">L33/K33-1</f>
        <v>0.12431864637746992</v>
      </c>
      <c r="O33" s="11">
        <f t="shared" si="9"/>
        <v>0.41204531902206321</v>
      </c>
      <c r="P33" s="10">
        <v>42.564102564102562</v>
      </c>
      <c r="Q33" s="10">
        <v>45.783132530120483</v>
      </c>
      <c r="R33" s="10">
        <v>61.05263157894737</v>
      </c>
      <c r="S33" s="11">
        <f t="shared" ref="S33:T51" si="10">Q33/P33-1</f>
        <v>7.5627812454637899E-2</v>
      </c>
      <c r="T33" s="11">
        <f t="shared" si="10"/>
        <v>0.33351800554016631</v>
      </c>
      <c r="U33" s="10">
        <v>42.713567839195981</v>
      </c>
      <c r="V33" s="10">
        <v>45.783132530120483</v>
      </c>
      <c r="W33" s="11">
        <f t="shared" ref="W33:W51" si="11">V33/U33-1</f>
        <v>7.1863926293408875E-2</v>
      </c>
      <c r="X33" s="10">
        <v>45.783132530120483</v>
      </c>
      <c r="Y33" s="10">
        <v>62.857142857142854</v>
      </c>
      <c r="Z33" s="11">
        <f t="shared" ref="Z33:Z51" si="12">Y33/X33-1</f>
        <v>0.37293233082706756</v>
      </c>
    </row>
    <row r="34" spans="3:26" ht="15" customHeight="1">
      <c r="C34" s="294" t="s">
        <v>74</v>
      </c>
      <c r="D34" s="10">
        <v>50.257490636704098</v>
      </c>
      <c r="E34" s="10">
        <v>53.978882307494203</v>
      </c>
      <c r="F34" s="10">
        <v>54.528938489488709</v>
      </c>
      <c r="G34" s="10">
        <v>58.194835080542063</v>
      </c>
      <c r="H34" s="11">
        <f t="shared" si="8"/>
        <v>7.4046507767188352E-2</v>
      </c>
      <c r="I34" s="11">
        <f t="shared" si="8"/>
        <v>1.019021066166359E-2</v>
      </c>
      <c r="J34" s="11">
        <f t="shared" si="8"/>
        <v>6.7228460567960946E-2</v>
      </c>
      <c r="K34" s="10">
        <v>54.901117798796214</v>
      </c>
      <c r="L34" s="10">
        <v>55.144897102057961</v>
      </c>
      <c r="M34" s="10">
        <v>60.053981106612689</v>
      </c>
      <c r="N34" s="11">
        <f t="shared" si="9"/>
        <v>4.4403340594112439E-3</v>
      </c>
      <c r="O34" s="11">
        <f t="shared" si="9"/>
        <v>8.9021546190744871E-2</v>
      </c>
      <c r="P34" s="10">
        <v>53.804347826086953</v>
      </c>
      <c r="Q34" s="10">
        <v>54.869109947643977</v>
      </c>
      <c r="R34" s="10">
        <v>59.651035986913847</v>
      </c>
      <c r="S34" s="11">
        <f t="shared" si="10"/>
        <v>1.9789518218837676E-2</v>
      </c>
      <c r="T34" s="11">
        <f t="shared" si="10"/>
        <v>8.7151514646998551E-2</v>
      </c>
      <c r="U34" s="10">
        <v>53.912419239052404</v>
      </c>
      <c r="V34" s="10">
        <v>56.855955678670362</v>
      </c>
      <c r="W34" s="11">
        <f t="shared" si="11"/>
        <v>5.4598485491182736E-2</v>
      </c>
      <c r="X34" s="10">
        <v>54.649947753396027</v>
      </c>
      <c r="Y34" s="10">
        <v>57.19178082191781</v>
      </c>
      <c r="Z34" s="11">
        <f t="shared" si="12"/>
        <v>4.6511171062626033E-2</v>
      </c>
    </row>
    <row r="35" spans="3:26" ht="15" customHeight="1">
      <c r="C35" s="294" t="s">
        <v>82</v>
      </c>
      <c r="D35" s="10">
        <v>41.558441558441601</v>
      </c>
      <c r="E35" s="10">
        <v>41.234347048300535</v>
      </c>
      <c r="F35" s="10">
        <v>44.642857142857146</v>
      </c>
      <c r="G35" s="10">
        <v>55.049504950495049</v>
      </c>
      <c r="H35" s="11">
        <f t="shared" si="8"/>
        <v>-7.7985241502693814E-3</v>
      </c>
      <c r="I35" s="11">
        <f t="shared" si="8"/>
        <v>8.2661915091416294E-2</v>
      </c>
      <c r="J35" s="11">
        <f t="shared" si="8"/>
        <v>0.23310891089108909</v>
      </c>
      <c r="K35" s="10">
        <v>41.601392515230636</v>
      </c>
      <c r="L35" s="10">
        <v>48.715509039010463</v>
      </c>
      <c r="M35" s="10">
        <v>59.561128526645767</v>
      </c>
      <c r="N35" s="11">
        <f t="shared" si="9"/>
        <v>0.17100669217202968</v>
      </c>
      <c r="O35" s="11">
        <f t="shared" si="9"/>
        <v>0.22263175940438873</v>
      </c>
      <c r="P35" s="10">
        <v>43.478260869565219</v>
      </c>
      <c r="Q35" s="10">
        <v>50.162866449511398</v>
      </c>
      <c r="R35" s="10">
        <v>57.788161993769471</v>
      </c>
      <c r="S35" s="11">
        <f t="shared" si="10"/>
        <v>0.15374592833876211</v>
      </c>
      <c r="T35" s="11">
        <f t="shared" si="10"/>
        <v>0.15201076182384599</v>
      </c>
      <c r="U35" s="10">
        <v>43.466299862448416</v>
      </c>
      <c r="V35" s="10">
        <v>51.010886469673409</v>
      </c>
      <c r="W35" s="11">
        <f t="shared" si="11"/>
        <v>0.17357324251432193</v>
      </c>
      <c r="X35" s="10">
        <v>50.085470085470085</v>
      </c>
      <c r="Y35" s="10">
        <v>57.831325301204821</v>
      </c>
      <c r="Z35" s="11">
        <f t="shared" si="12"/>
        <v>0.15465274065545453</v>
      </c>
    </row>
    <row r="36" spans="3:26" ht="15" customHeight="1">
      <c r="C36" s="294" t="s">
        <v>83</v>
      </c>
      <c r="D36" s="10">
        <v>38.9261744966443</v>
      </c>
      <c r="E36" s="10">
        <v>39.513677811550153</v>
      </c>
      <c r="F36" s="10">
        <v>40.697674418604649</v>
      </c>
      <c r="G36" s="10">
        <v>54.466858789625363</v>
      </c>
      <c r="H36" s="11">
        <f t="shared" si="8"/>
        <v>1.5092757572581439E-2</v>
      </c>
      <c r="I36" s="11">
        <f t="shared" si="8"/>
        <v>2.9964221824686943E-2</v>
      </c>
      <c r="J36" s="11">
        <f t="shared" si="8"/>
        <v>0.33832853025936616</v>
      </c>
      <c r="K36" s="10">
        <v>38.505747126436781</v>
      </c>
      <c r="L36" s="10">
        <v>44.207317073170735</v>
      </c>
      <c r="M36" s="10">
        <v>59.442724458204331</v>
      </c>
      <c r="N36" s="11">
        <f t="shared" si="9"/>
        <v>0.14807062249726988</v>
      </c>
      <c r="O36" s="11">
        <f t="shared" si="9"/>
        <v>0.34463542222696675</v>
      </c>
      <c r="P36" s="10">
        <v>42.786069651741293</v>
      </c>
      <c r="Q36" s="10">
        <v>47.474747474747474</v>
      </c>
      <c r="R36" s="10">
        <v>57.297297297297298</v>
      </c>
      <c r="S36" s="11">
        <f t="shared" si="10"/>
        <v>0.10958421423537712</v>
      </c>
      <c r="T36" s="11">
        <f t="shared" si="10"/>
        <v>0.20690051753881544</v>
      </c>
      <c r="U36" s="10">
        <v>41.428571428571431</v>
      </c>
      <c r="V36" s="10">
        <v>49.029126213592235</v>
      </c>
      <c r="W36" s="11">
        <f t="shared" si="11"/>
        <v>0.18346166722464008</v>
      </c>
      <c r="X36" s="10">
        <v>47.422680412371136</v>
      </c>
      <c r="Y36" s="10">
        <v>57.142857142857146</v>
      </c>
      <c r="Z36" s="11">
        <f t="shared" si="12"/>
        <v>0.20496894409937894</v>
      </c>
    </row>
    <row r="37" spans="3:26" ht="15" customHeight="1">
      <c r="C37" s="294" t="s">
        <v>75</v>
      </c>
      <c r="D37" s="10">
        <v>40.293040293040299</v>
      </c>
      <c r="E37" s="10">
        <v>42.456140350877192</v>
      </c>
      <c r="F37" s="10">
        <v>46.020761245674741</v>
      </c>
      <c r="G37" s="10">
        <v>59.722222222222221</v>
      </c>
      <c r="H37" s="11">
        <f t="shared" si="8"/>
        <v>5.3684210526315557E-2</v>
      </c>
      <c r="I37" s="11">
        <f t="shared" si="8"/>
        <v>8.3960078927049819E-2</v>
      </c>
      <c r="J37" s="11">
        <f t="shared" si="8"/>
        <v>0.29772347535505417</v>
      </c>
      <c r="K37" s="10">
        <v>41.287878787878789</v>
      </c>
      <c r="L37" s="10">
        <v>55.895196506550221</v>
      </c>
      <c r="M37" s="10">
        <v>57.777777777777779</v>
      </c>
      <c r="N37" s="11">
        <f t="shared" si="9"/>
        <v>0.35379191538800536</v>
      </c>
      <c r="O37" s="11">
        <f t="shared" si="9"/>
        <v>3.3680555555555491E-2</v>
      </c>
      <c r="P37" s="10">
        <v>42.196531791907518</v>
      </c>
      <c r="Q37" s="10">
        <v>57.553956834532372</v>
      </c>
      <c r="R37" s="10">
        <v>56.060606060606062</v>
      </c>
      <c r="S37" s="11">
        <f t="shared" si="10"/>
        <v>0.36394993594165737</v>
      </c>
      <c r="T37" s="11">
        <f t="shared" si="10"/>
        <v>-2.5946969696969635E-2</v>
      </c>
      <c r="U37" s="10">
        <v>43.229166666666664</v>
      </c>
      <c r="V37" s="10">
        <v>58</v>
      </c>
      <c r="W37" s="11">
        <f t="shared" si="11"/>
        <v>0.34168674698795187</v>
      </c>
      <c r="X37" s="10">
        <v>59.090909090909093</v>
      </c>
      <c r="Y37" s="10">
        <v>55.208333333333336</v>
      </c>
      <c r="Z37" s="11">
        <f t="shared" si="12"/>
        <v>-6.5705128205128194E-2</v>
      </c>
    </row>
    <row r="38" spans="3:26" ht="15" customHeight="1">
      <c r="C38" s="295" t="s">
        <v>78</v>
      </c>
      <c r="D38" s="98">
        <v>55</v>
      </c>
      <c r="E38" s="98">
        <v>48.458149779735685</v>
      </c>
      <c r="F38" s="98">
        <v>53.271028037383175</v>
      </c>
      <c r="G38" s="98">
        <v>56.25</v>
      </c>
      <c r="H38" s="11">
        <f t="shared" si="8"/>
        <v>-0.11894273127753296</v>
      </c>
      <c r="I38" s="11">
        <f t="shared" si="8"/>
        <v>9.9320305862361735E-2</v>
      </c>
      <c r="J38" s="11">
        <f t="shared" si="8"/>
        <v>5.5921052631578982E-2</v>
      </c>
      <c r="K38" s="98">
        <v>50.434782608695649</v>
      </c>
      <c r="L38" s="98">
        <v>55.555555555555557</v>
      </c>
      <c r="M38" s="98">
        <v>58.333333333333336</v>
      </c>
      <c r="N38" s="11">
        <f t="shared" si="9"/>
        <v>0.10153256704980862</v>
      </c>
      <c r="O38" s="11">
        <f t="shared" si="9"/>
        <v>5.0000000000000044E-2</v>
      </c>
      <c r="P38" s="98">
        <v>47.933884297520663</v>
      </c>
      <c r="Q38" s="98">
        <v>52.252252252252255</v>
      </c>
      <c r="R38" s="98">
        <v>55.555555555555557</v>
      </c>
      <c r="S38" s="11">
        <f t="shared" si="10"/>
        <v>9.0090090090090058E-2</v>
      </c>
      <c r="T38" s="11">
        <f t="shared" si="10"/>
        <v>6.3218390804597568E-2</v>
      </c>
      <c r="U38" s="98">
        <v>48.412698412698411</v>
      </c>
      <c r="V38" s="98">
        <v>52.892561983471076</v>
      </c>
      <c r="W38" s="11">
        <f t="shared" si="11"/>
        <v>9.2534886871697752E-2</v>
      </c>
      <c r="X38" s="98">
        <v>50.537634408602152</v>
      </c>
      <c r="Y38" s="98">
        <v>54.455445544554458</v>
      </c>
      <c r="Z38" s="11">
        <f t="shared" si="12"/>
        <v>7.7522645881609398E-2</v>
      </c>
    </row>
    <row r="39" spans="3:26" ht="15" customHeight="1">
      <c r="C39" s="294" t="s">
        <v>239</v>
      </c>
      <c r="D39" s="10">
        <v>47.972972972972997</v>
      </c>
      <c r="E39" s="10">
        <v>58.288770053475936</v>
      </c>
      <c r="F39" s="10">
        <v>52.258064516129032</v>
      </c>
      <c r="G39" s="10">
        <v>55.813953488372093</v>
      </c>
      <c r="H39" s="11">
        <f t="shared" si="8"/>
        <v>0.2150335166076669</v>
      </c>
      <c r="I39" s="11">
        <f t="shared" si="8"/>
        <v>-0.10346256288842859</v>
      </c>
      <c r="J39" s="11">
        <f t="shared" si="8"/>
        <v>6.8044788975021531E-2</v>
      </c>
      <c r="K39" s="10">
        <v>45.901639344262293</v>
      </c>
      <c r="L39" s="10">
        <v>47.787610619469028</v>
      </c>
      <c r="M39" s="10">
        <v>52.222222222222221</v>
      </c>
      <c r="N39" s="11">
        <f t="shared" si="9"/>
        <v>4.108723135271819E-2</v>
      </c>
      <c r="O39" s="11">
        <f t="shared" si="9"/>
        <v>9.2798353909465003E-2</v>
      </c>
      <c r="P39" s="10">
        <v>53.571428571428569</v>
      </c>
      <c r="Q39" s="10">
        <v>53.773584905660378</v>
      </c>
      <c r="R39" s="10">
        <v>51.515151515151516</v>
      </c>
      <c r="S39" s="11">
        <f t="shared" si="10"/>
        <v>3.7735849056603765E-3</v>
      </c>
      <c r="T39" s="11">
        <f t="shared" si="10"/>
        <v>-4.1998936735778813E-2</v>
      </c>
      <c r="U39" s="10">
        <v>55.357142857142854</v>
      </c>
      <c r="V39" s="10">
        <v>55.79710144927536</v>
      </c>
      <c r="W39" s="11">
        <f t="shared" si="11"/>
        <v>7.9476390836838995E-3</v>
      </c>
      <c r="X39" s="10">
        <v>52.238805970149251</v>
      </c>
      <c r="Y39" s="10">
        <v>41.666666666666664</v>
      </c>
      <c r="Z39" s="11">
        <f t="shared" si="12"/>
        <v>-0.20238095238095233</v>
      </c>
    </row>
    <row r="40" spans="3:26" ht="15" customHeight="1">
      <c r="C40" s="296" t="s">
        <v>93</v>
      </c>
      <c r="D40" s="10">
        <v>0</v>
      </c>
      <c r="E40" s="10">
        <v>34.911242603550299</v>
      </c>
      <c r="F40" s="10">
        <v>30.722891566265059</v>
      </c>
      <c r="G40" s="10">
        <v>46.218487394957982</v>
      </c>
      <c r="H40" s="11" t="str">
        <f>IFERROR(E40/D40-1,"-")</f>
        <v>-</v>
      </c>
      <c r="I40" s="11">
        <f t="shared" si="8"/>
        <v>-0.11997141106800091</v>
      </c>
      <c r="J40" s="11">
        <f t="shared" si="8"/>
        <v>0.50436645246333844</v>
      </c>
      <c r="K40" s="10">
        <v>27.966101694915253</v>
      </c>
      <c r="L40" s="10">
        <v>43.548387096774192</v>
      </c>
      <c r="M40" s="10">
        <v>48.148148148148145</v>
      </c>
      <c r="N40" s="11">
        <f t="shared" si="9"/>
        <v>0.55718475073313778</v>
      </c>
      <c r="O40" s="11">
        <f t="shared" si="9"/>
        <v>0.1056241426611797</v>
      </c>
      <c r="P40" s="10">
        <v>25.773195876288661</v>
      </c>
      <c r="Q40" s="10">
        <v>44.642857142857146</v>
      </c>
      <c r="R40" s="10">
        <v>48.780487804878049</v>
      </c>
      <c r="S40" s="11">
        <f t="shared" si="10"/>
        <v>0.73214285714285721</v>
      </c>
      <c r="T40" s="11">
        <f t="shared" si="10"/>
        <v>9.2682926829268153E-2</v>
      </c>
      <c r="U40" s="10">
        <v>28.368794326241133</v>
      </c>
      <c r="V40" s="10">
        <v>46.391752577319586</v>
      </c>
      <c r="W40" s="11">
        <f t="shared" si="11"/>
        <v>0.63530927835051543</v>
      </c>
      <c r="X40" s="10">
        <v>33.333333333333336</v>
      </c>
      <c r="Y40" s="10">
        <v>44.827586206896555</v>
      </c>
      <c r="Z40" s="11">
        <f t="shared" si="12"/>
        <v>0.34482758620689657</v>
      </c>
    </row>
    <row r="41" spans="3:26" ht="15" customHeight="1">
      <c r="C41" s="297" t="s">
        <v>84</v>
      </c>
      <c r="D41" s="17">
        <v>30.236363636363599</v>
      </c>
      <c r="E41" s="17">
        <v>32.518181818181816</v>
      </c>
      <c r="F41" s="17">
        <v>36.063636363636363</v>
      </c>
      <c r="G41" s="17">
        <v>41.127272727272725</v>
      </c>
      <c r="H41" s="107">
        <f>E41/D41-1</f>
        <v>7.5466025255563451E-2</v>
      </c>
      <c r="I41" s="107">
        <f t="shared" si="8"/>
        <v>0.10902991333519707</v>
      </c>
      <c r="J41" s="107">
        <f t="shared" si="8"/>
        <v>0.14040836904461806</v>
      </c>
      <c r="K41" s="17">
        <v>36.128550074738413</v>
      </c>
      <c r="L41" s="17">
        <v>40.111127796966514</v>
      </c>
      <c r="M41" s="17">
        <v>44.607767290731857</v>
      </c>
      <c r="N41" s="107">
        <f t="shared" si="9"/>
        <v>0.11023353314731477</v>
      </c>
      <c r="O41" s="107">
        <f t="shared" si="9"/>
        <v>0.11210453908267848</v>
      </c>
      <c r="P41" s="17">
        <v>35.274480712166174</v>
      </c>
      <c r="Q41" s="17">
        <v>38.20763415083902</v>
      </c>
      <c r="R41" s="17">
        <v>44.61596385542169</v>
      </c>
      <c r="S41" s="107">
        <f t="shared" si="10"/>
        <v>8.3152278345552055E-2</v>
      </c>
      <c r="T41" s="107">
        <f t="shared" si="10"/>
        <v>0.16772380303065559</v>
      </c>
      <c r="U41" s="17">
        <v>34.553887464909067</v>
      </c>
      <c r="V41" s="17">
        <v>39.599271402550094</v>
      </c>
      <c r="W41" s="107">
        <f t="shared" si="11"/>
        <v>0.14601494383996094</v>
      </c>
      <c r="X41" s="17">
        <v>40.934256055363321</v>
      </c>
      <c r="Y41" s="17">
        <v>43.834080717488789</v>
      </c>
      <c r="Z41" s="107">
        <f t="shared" si="12"/>
        <v>7.0841025135609526E-2</v>
      </c>
    </row>
    <row r="42" spans="3:26" ht="15" customHeight="1">
      <c r="C42" s="294" t="s">
        <v>91</v>
      </c>
      <c r="D42" s="10">
        <v>15.485564304461899</v>
      </c>
      <c r="E42" s="10">
        <v>21.405750798722046</v>
      </c>
      <c r="F42" s="10">
        <v>27.878321139776666</v>
      </c>
      <c r="G42" s="10">
        <v>35.035349567949723</v>
      </c>
      <c r="H42" s="11">
        <f>E42/D42-1</f>
        <v>0.38230356852764791</v>
      </c>
      <c r="I42" s="11">
        <f t="shared" si="8"/>
        <v>0.302375301007477</v>
      </c>
      <c r="J42" s="11">
        <f t="shared" si="8"/>
        <v>0.25672379596637329</v>
      </c>
      <c r="K42" s="10">
        <v>29.207479964381122</v>
      </c>
      <c r="L42" s="10">
        <v>36.606373815676143</v>
      </c>
      <c r="M42" s="10">
        <v>40.371456500488762</v>
      </c>
      <c r="N42" s="11">
        <f t="shared" si="9"/>
        <v>0.25332188399403388</v>
      </c>
      <c r="O42" s="11">
        <f t="shared" si="9"/>
        <v>0.10285319993099873</v>
      </c>
      <c r="P42" s="10">
        <v>27.644444444444446</v>
      </c>
      <c r="Q42" s="10">
        <v>31.802721088435373</v>
      </c>
      <c r="R42" s="10">
        <v>42.494929006085194</v>
      </c>
      <c r="S42" s="11">
        <f t="shared" si="10"/>
        <v>0.15041997506398053</v>
      </c>
      <c r="T42" s="11">
        <f t="shared" si="10"/>
        <v>0.33620418479027236</v>
      </c>
      <c r="U42" s="10">
        <v>26.50093808630394</v>
      </c>
      <c r="V42" s="10">
        <v>34.198331788693231</v>
      </c>
      <c r="W42" s="11">
        <f t="shared" si="11"/>
        <v>0.29045740484060123</v>
      </c>
      <c r="X42" s="10">
        <v>39.573459715639814</v>
      </c>
      <c r="Y42" s="10">
        <v>40.987654320987652</v>
      </c>
      <c r="Z42" s="11">
        <f t="shared" si="12"/>
        <v>3.5735935536334473E-2</v>
      </c>
    </row>
    <row r="43" spans="3:26" ht="15" customHeight="1">
      <c r="C43" s="295" t="s">
        <v>77</v>
      </c>
      <c r="D43" s="98">
        <v>17.408906882591101</v>
      </c>
      <c r="E43" s="98">
        <v>20.242914979757085</v>
      </c>
      <c r="F43" s="98">
        <v>32.156862745098039</v>
      </c>
      <c r="G43" s="98">
        <v>38.157894736842103</v>
      </c>
      <c r="H43" s="11">
        <f>E43/D43-1</f>
        <v>0.16279069767441801</v>
      </c>
      <c r="I43" s="11">
        <f t="shared" si="8"/>
        <v>0.58854901960784312</v>
      </c>
      <c r="J43" s="11">
        <f t="shared" si="8"/>
        <v>0.18661745827984588</v>
      </c>
      <c r="K43" s="98">
        <v>26.627218934911241</v>
      </c>
      <c r="L43" s="98">
        <v>35</v>
      </c>
      <c r="M43" s="98">
        <v>40.598290598290596</v>
      </c>
      <c r="N43" s="11">
        <f t="shared" si="9"/>
        <v>0.31444444444444453</v>
      </c>
      <c r="O43" s="11">
        <f t="shared" si="9"/>
        <v>0.15995115995115983</v>
      </c>
      <c r="P43" s="98">
        <v>26.845637583892618</v>
      </c>
      <c r="Q43" s="98">
        <v>35.526315789473685</v>
      </c>
      <c r="R43" s="98">
        <v>42.233009708737868</v>
      </c>
      <c r="S43" s="11">
        <f t="shared" si="10"/>
        <v>0.32335526315789465</v>
      </c>
      <c r="T43" s="11">
        <f t="shared" si="10"/>
        <v>0.18878101402373249</v>
      </c>
      <c r="U43" s="98">
        <v>30.373831775700936</v>
      </c>
      <c r="V43" s="98">
        <v>37.850467289719624</v>
      </c>
      <c r="W43" s="11">
        <f t="shared" si="11"/>
        <v>0.24615384615384617</v>
      </c>
      <c r="X43" s="98">
        <v>31.645569620253166</v>
      </c>
      <c r="Y43" s="98">
        <v>40.909090909090907</v>
      </c>
      <c r="Z43" s="11">
        <f t="shared" si="12"/>
        <v>0.2927272727272725</v>
      </c>
    </row>
    <row r="44" spans="3:26" ht="15" customHeight="1">
      <c r="C44" s="296" t="s">
        <v>88</v>
      </c>
      <c r="D44" s="10">
        <v>0</v>
      </c>
      <c r="E44" s="10">
        <v>20.428265524625267</v>
      </c>
      <c r="F44" s="10">
        <v>27.684080625257096</v>
      </c>
      <c r="G44" s="10">
        <v>34.487021013597037</v>
      </c>
      <c r="H44" s="11" t="str">
        <f>IFERROR(E44/D44-1,"-")</f>
        <v>-</v>
      </c>
      <c r="I44" s="11">
        <f t="shared" si="8"/>
        <v>0.35518507882547845</v>
      </c>
      <c r="J44" s="11">
        <f t="shared" si="8"/>
        <v>0.24573474121923322</v>
      </c>
      <c r="K44" s="10">
        <v>29.35323383084577</v>
      </c>
      <c r="L44" s="10">
        <v>36.214740673339399</v>
      </c>
      <c r="M44" s="10">
        <v>39.93808049535604</v>
      </c>
      <c r="N44" s="11">
        <f t="shared" si="9"/>
        <v>0.23375641954935933</v>
      </c>
      <c r="O44" s="11">
        <f t="shared" si="9"/>
        <v>0.10281282573860029</v>
      </c>
      <c r="P44" s="10">
        <v>27.821011673151752</v>
      </c>
      <c r="Q44" s="10">
        <v>31.160714285714285</v>
      </c>
      <c r="R44" s="10">
        <v>42.222222222222221</v>
      </c>
      <c r="S44" s="11">
        <f t="shared" si="10"/>
        <v>0.12004245754245746</v>
      </c>
      <c r="T44" s="11">
        <f t="shared" si="10"/>
        <v>0.35498248965297674</v>
      </c>
      <c r="U44" s="10">
        <v>26.36865896534405</v>
      </c>
      <c r="V44" s="10">
        <v>33.624454148471614</v>
      </c>
      <c r="W44" s="11">
        <f t="shared" si="11"/>
        <v>0.27516739446870431</v>
      </c>
      <c r="X44" s="10">
        <v>39.900249376558605</v>
      </c>
      <c r="Y44" s="10">
        <v>40.691489361702125</v>
      </c>
      <c r="Z44" s="11">
        <f t="shared" si="12"/>
        <v>1.9830452127659548E-2</v>
      </c>
    </row>
    <row r="45" spans="3:26" ht="15" customHeight="1">
      <c r="C45" s="294" t="s">
        <v>159</v>
      </c>
      <c r="D45" s="10">
        <v>18.181818181818201</v>
      </c>
      <c r="E45" s="10">
        <v>20.379146919431278</v>
      </c>
      <c r="F45" s="10">
        <v>29.179331306990882</v>
      </c>
      <c r="G45" s="10">
        <v>27.049180327868854</v>
      </c>
      <c r="H45" s="11">
        <f t="shared" ref="H45:J51" si="13">E45/D45-1</f>
        <v>0.12085308056871913</v>
      </c>
      <c r="I45" s="11">
        <f t="shared" si="8"/>
        <v>0.43182300134304108</v>
      </c>
      <c r="J45" s="11">
        <f t="shared" si="8"/>
        <v>-7.3002049180327822E-2</v>
      </c>
      <c r="K45" s="10">
        <v>28.395061728395063</v>
      </c>
      <c r="L45" s="10">
        <v>37.671232876712331</v>
      </c>
      <c r="M45" s="10">
        <v>30.316742081447963</v>
      </c>
      <c r="N45" s="11">
        <f t="shared" si="9"/>
        <v>0.32668254913639072</v>
      </c>
      <c r="O45" s="11">
        <f t="shared" si="9"/>
        <v>-0.19522830111065415</v>
      </c>
      <c r="P45" s="10">
        <v>26.136363636363637</v>
      </c>
      <c r="Q45" s="10">
        <v>28.571428571428573</v>
      </c>
      <c r="R45" s="10">
        <v>37.19806763285024</v>
      </c>
      <c r="S45" s="11">
        <f t="shared" si="10"/>
        <v>9.3167701863354102E-2</v>
      </c>
      <c r="T45" s="11">
        <f t="shared" si="10"/>
        <v>0.30193236714975824</v>
      </c>
      <c r="U45" s="10">
        <v>27.169811320754718</v>
      </c>
      <c r="V45" s="10">
        <v>27.547169811320753</v>
      </c>
      <c r="W45" s="11">
        <f t="shared" si="11"/>
        <v>1.388888888888884E-2</v>
      </c>
      <c r="X45" s="10">
        <v>39.682539682539684</v>
      </c>
      <c r="Y45" s="10">
        <v>34.408602150537632</v>
      </c>
      <c r="Z45" s="11">
        <f t="shared" si="12"/>
        <v>-0.13290322580645164</v>
      </c>
    </row>
    <row r="46" spans="3:26" ht="15" customHeight="1">
      <c r="C46" s="294" t="s">
        <v>92</v>
      </c>
      <c r="D46" s="10">
        <v>3.3783783783783798</v>
      </c>
      <c r="E46" s="10">
        <v>5.6603773584905657</v>
      </c>
      <c r="F46" s="10">
        <v>4.9450549450549453</v>
      </c>
      <c r="G46" s="10">
        <v>20.994475138121548</v>
      </c>
      <c r="H46" s="11">
        <f t="shared" si="13"/>
        <v>0.67547169811320673</v>
      </c>
      <c r="I46" s="11">
        <f t="shared" si="8"/>
        <v>-0.12637362637362626</v>
      </c>
      <c r="J46" s="11">
        <f t="shared" si="8"/>
        <v>3.2455494168201353</v>
      </c>
      <c r="K46" s="10">
        <v>6.7226890756302522</v>
      </c>
      <c r="L46" s="10">
        <v>10</v>
      </c>
      <c r="M46" s="10">
        <v>29.20353982300885</v>
      </c>
      <c r="N46" s="11">
        <f t="shared" si="9"/>
        <v>0.48750000000000004</v>
      </c>
      <c r="O46" s="11">
        <f t="shared" si="9"/>
        <v>1.9203539823008851</v>
      </c>
      <c r="P46" s="10">
        <v>7.5268817204301079</v>
      </c>
      <c r="Q46" s="10">
        <v>20.689655172413794</v>
      </c>
      <c r="R46" s="10">
        <v>35.454545454545453</v>
      </c>
      <c r="S46" s="11">
        <f t="shared" si="10"/>
        <v>1.7487684729064039</v>
      </c>
      <c r="T46" s="11">
        <f t="shared" si="10"/>
        <v>0.71363636363636362</v>
      </c>
      <c r="U46" s="10">
        <v>6.1643835616438354</v>
      </c>
      <c r="V46" s="10">
        <v>21.804511278195488</v>
      </c>
      <c r="W46" s="11">
        <f t="shared" si="11"/>
        <v>2.5371762740183792</v>
      </c>
      <c r="X46" s="10">
        <v>15</v>
      </c>
      <c r="Y46" s="10">
        <v>37.037037037037038</v>
      </c>
      <c r="Z46" s="11">
        <f t="shared" si="12"/>
        <v>1.4691358024691357</v>
      </c>
    </row>
    <row r="47" spans="3:26" ht="15" customHeight="1">
      <c r="C47" s="294" t="s">
        <v>87</v>
      </c>
      <c r="D47" s="10">
        <v>19.727891156462601</v>
      </c>
      <c r="E47" s="10">
        <v>17.937219730941703</v>
      </c>
      <c r="F47" s="10">
        <v>23.245614035087719</v>
      </c>
      <c r="G47" s="10">
        <v>28.925619834710744</v>
      </c>
      <c r="H47" s="11">
        <f t="shared" si="13"/>
        <v>-9.0768517086748934E-2</v>
      </c>
      <c r="I47" s="11">
        <f t="shared" si="8"/>
        <v>0.29594298245614037</v>
      </c>
      <c r="J47" s="11">
        <f t="shared" si="8"/>
        <v>0.24434741930453763</v>
      </c>
      <c r="K47" s="10">
        <v>20.161290322580644</v>
      </c>
      <c r="L47" s="10">
        <v>25.454545454545453</v>
      </c>
      <c r="M47" s="10">
        <v>27.586206896551722</v>
      </c>
      <c r="N47" s="11">
        <f t="shared" si="9"/>
        <v>0.26254545454545464</v>
      </c>
      <c r="O47" s="11">
        <f t="shared" si="9"/>
        <v>8.3743842364532028E-2</v>
      </c>
      <c r="P47" s="10">
        <v>20.338983050847457</v>
      </c>
      <c r="Q47" s="10">
        <v>26.605504587155963</v>
      </c>
      <c r="R47" s="10">
        <v>30.434782608695652</v>
      </c>
      <c r="S47" s="11">
        <f t="shared" si="10"/>
        <v>0.30810397553516822</v>
      </c>
      <c r="T47" s="11">
        <f t="shared" si="10"/>
        <v>0.14392803598200898</v>
      </c>
      <c r="U47" s="10">
        <v>21.608040201005025</v>
      </c>
      <c r="V47" s="10">
        <v>30.412371134020617</v>
      </c>
      <c r="W47" s="11">
        <f t="shared" si="11"/>
        <v>0.40745624550467507</v>
      </c>
      <c r="X47" s="10">
        <v>25</v>
      </c>
      <c r="Y47" s="10">
        <v>21.53846153846154</v>
      </c>
      <c r="Z47" s="11">
        <f t="shared" si="12"/>
        <v>-0.13846153846153841</v>
      </c>
    </row>
    <row r="48" spans="3:26" ht="15" customHeight="1">
      <c r="C48" s="294" t="s">
        <v>76</v>
      </c>
      <c r="D48" s="10">
        <v>12.2222222222222</v>
      </c>
      <c r="E48" s="10">
        <v>10.080645161290322</v>
      </c>
      <c r="F48" s="10">
        <v>20.820189274447948</v>
      </c>
      <c r="G48" s="10">
        <v>23.270440251572328</v>
      </c>
      <c r="H48" s="11">
        <f t="shared" si="13"/>
        <v>-0.17521994134897212</v>
      </c>
      <c r="I48" s="11">
        <f t="shared" si="8"/>
        <v>1.0653627760252364</v>
      </c>
      <c r="J48" s="11">
        <f t="shared" si="8"/>
        <v>0.11768629693158017</v>
      </c>
      <c r="K48" s="10">
        <v>16.363636363636363</v>
      </c>
      <c r="L48" s="10">
        <v>22.959183673469386</v>
      </c>
      <c r="M48" s="10">
        <v>28.828828828828829</v>
      </c>
      <c r="N48" s="11">
        <f t="shared" si="9"/>
        <v>0.40306122448979576</v>
      </c>
      <c r="O48" s="11">
        <f t="shared" si="9"/>
        <v>0.25565565565565573</v>
      </c>
      <c r="P48" s="10">
        <v>18.120805369127517</v>
      </c>
      <c r="Q48" s="10">
        <v>18.181818181818183</v>
      </c>
      <c r="R48" s="10">
        <v>28.048780487804876</v>
      </c>
      <c r="S48" s="11">
        <f t="shared" si="10"/>
        <v>3.3670033670034627E-3</v>
      </c>
      <c r="T48" s="11">
        <f t="shared" si="10"/>
        <v>0.54268292682926811</v>
      </c>
      <c r="U48" s="10">
        <v>19.026548672566371</v>
      </c>
      <c r="V48" s="10">
        <v>20.379146919431278</v>
      </c>
      <c r="W48" s="11">
        <f t="shared" si="11"/>
        <v>7.1090047393364886E-2</v>
      </c>
      <c r="X48" s="10">
        <v>25</v>
      </c>
      <c r="Y48" s="10">
        <v>34.210526315789473</v>
      </c>
      <c r="Z48" s="11">
        <f t="shared" si="12"/>
        <v>0.36842105263157898</v>
      </c>
    </row>
    <row r="49" spans="3:26" ht="15" customHeight="1">
      <c r="C49" s="294" t="s">
        <v>85</v>
      </c>
      <c r="D49" s="10">
        <v>11.337209302325601</v>
      </c>
      <c r="E49" s="10">
        <v>7.7562326869806091</v>
      </c>
      <c r="F49" s="10">
        <v>15.873015873015873</v>
      </c>
      <c r="G49" s="10">
        <v>28.306878306878307</v>
      </c>
      <c r="H49" s="11">
        <f t="shared" si="13"/>
        <v>-0.31586050145607047</v>
      </c>
      <c r="I49" s="11">
        <f t="shared" si="13"/>
        <v>1.0464852607709751</v>
      </c>
      <c r="J49" s="11">
        <f t="shared" si="13"/>
        <v>0.78333333333333321</v>
      </c>
      <c r="K49" s="10">
        <v>13.100436681222707</v>
      </c>
      <c r="L49" s="10">
        <v>17.04035874439462</v>
      </c>
      <c r="M49" s="10">
        <v>30.263157894736842</v>
      </c>
      <c r="N49" s="11">
        <f t="shared" si="9"/>
        <v>0.30074738415545599</v>
      </c>
      <c r="O49" s="11">
        <f t="shared" si="9"/>
        <v>0.77596952908587258</v>
      </c>
      <c r="P49" s="10">
        <v>16.574585635359117</v>
      </c>
      <c r="Q49" s="10">
        <v>15.909090909090908</v>
      </c>
      <c r="R49" s="10">
        <v>21.910112359550563</v>
      </c>
      <c r="S49" s="11">
        <f t="shared" si="10"/>
        <v>-4.0151515151515271E-2</v>
      </c>
      <c r="T49" s="11">
        <f t="shared" si="10"/>
        <v>0.37720706260032122</v>
      </c>
      <c r="U49" s="10">
        <v>15.734265734265735</v>
      </c>
      <c r="V49" s="10">
        <v>24.542124542124544</v>
      </c>
      <c r="W49" s="11">
        <f t="shared" si="11"/>
        <v>0.55978835978835972</v>
      </c>
      <c r="X49" s="10">
        <v>18.75</v>
      </c>
      <c r="Y49" s="10">
        <v>26.136363636363637</v>
      </c>
      <c r="Z49" s="11">
        <f t="shared" si="12"/>
        <v>0.39393939393939403</v>
      </c>
    </row>
    <row r="50" spans="3:26" ht="15" customHeight="1">
      <c r="C50" s="295" t="s">
        <v>81</v>
      </c>
      <c r="D50" s="98">
        <v>17.307692307692299</v>
      </c>
      <c r="E50" s="98">
        <v>9.7402597402597397</v>
      </c>
      <c r="F50" s="98">
        <v>15.384615384615385</v>
      </c>
      <c r="G50" s="98">
        <v>15.822784810126583</v>
      </c>
      <c r="H50" s="11">
        <f t="shared" si="13"/>
        <v>-0.43722943722943697</v>
      </c>
      <c r="I50" s="11">
        <f t="shared" si="13"/>
        <v>0.57948717948717965</v>
      </c>
      <c r="J50" s="11">
        <f t="shared" si="13"/>
        <v>2.8481012658227778E-2</v>
      </c>
      <c r="K50" s="98">
        <v>11.627906976744185</v>
      </c>
      <c r="L50" s="98">
        <v>14.893617021276595</v>
      </c>
      <c r="M50" s="98">
        <v>18.811881188118811</v>
      </c>
      <c r="N50" s="11">
        <f t="shared" si="9"/>
        <v>0.2808510638297872</v>
      </c>
      <c r="O50" s="11">
        <f t="shared" si="9"/>
        <v>0.26308345120226306</v>
      </c>
      <c r="P50" s="98">
        <v>15.584415584415584</v>
      </c>
      <c r="Q50" s="98">
        <v>10.38961038961039</v>
      </c>
      <c r="R50" s="98">
        <v>16.666666666666668</v>
      </c>
      <c r="S50" s="11">
        <f t="shared" si="10"/>
        <v>-0.33333333333333337</v>
      </c>
      <c r="T50" s="11">
        <f t="shared" si="10"/>
        <v>0.60416666666666674</v>
      </c>
      <c r="U50" s="98">
        <v>14.166666666666666</v>
      </c>
      <c r="V50" s="98">
        <v>12.5</v>
      </c>
      <c r="W50" s="11">
        <f t="shared" si="11"/>
        <v>-0.11764705882352933</v>
      </c>
      <c r="X50" s="98">
        <v>13.157894736842104</v>
      </c>
      <c r="Y50" s="98">
        <v>19.512195121951219</v>
      </c>
      <c r="Z50" s="11">
        <f t="shared" si="12"/>
        <v>0.48292682926829267</v>
      </c>
    </row>
    <row r="51" spans="3:26" ht="15" customHeight="1">
      <c r="C51" s="294" t="s">
        <v>79</v>
      </c>
      <c r="D51" s="10">
        <v>6.87732342007435</v>
      </c>
      <c r="E51" s="10">
        <v>8.258154059680777</v>
      </c>
      <c r="F51" s="10">
        <v>10.625909752547306</v>
      </c>
      <c r="G51" s="10">
        <v>12.376237623762377</v>
      </c>
      <c r="H51" s="11">
        <f t="shared" si="13"/>
        <v>0.20078023894817765</v>
      </c>
      <c r="I51" s="11">
        <f t="shared" si="13"/>
        <v>0.28671730701014031</v>
      </c>
      <c r="J51" s="11">
        <f t="shared" si="13"/>
        <v>0.16472263664722653</v>
      </c>
      <c r="K51" s="10">
        <v>9.497816593886462</v>
      </c>
      <c r="L51" s="10">
        <v>13.062098501070663</v>
      </c>
      <c r="M51" s="10">
        <v>14.45916114790287</v>
      </c>
      <c r="N51" s="11">
        <f t="shared" si="9"/>
        <v>0.37527381919318725</v>
      </c>
      <c r="O51" s="11">
        <f t="shared" si="9"/>
        <v>0.10695545181485921</v>
      </c>
      <c r="P51" s="10">
        <v>9.8591549295774641</v>
      </c>
      <c r="Q51" s="10">
        <v>11.0803324099723</v>
      </c>
      <c r="R51" s="10">
        <v>15.494978479196556</v>
      </c>
      <c r="S51" s="11">
        <f t="shared" si="10"/>
        <v>0.1238622872971904</v>
      </c>
      <c r="T51" s="11">
        <f t="shared" si="10"/>
        <v>0.39842180774748903</v>
      </c>
      <c r="U51" s="10">
        <v>9.387755102040817</v>
      </c>
      <c r="V51" s="10">
        <v>10.934393638170974</v>
      </c>
      <c r="W51" s="11">
        <f t="shared" si="11"/>
        <v>0.16475062667473406</v>
      </c>
      <c r="X51" s="10">
        <v>12.531328320802006</v>
      </c>
      <c r="Y51" s="10">
        <v>14.099216710182768</v>
      </c>
      <c r="Z51" s="11">
        <f t="shared" si="12"/>
        <v>0.12511749347258472</v>
      </c>
    </row>
    <row r="52" spans="3:26" ht="15" customHeight="1">
      <c r="C52" s="384" t="s">
        <v>212</v>
      </c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</row>
    <row r="53" spans="3:26">
      <c r="Y53"/>
    </row>
    <row r="54" spans="3:26">
      <c r="Y54"/>
    </row>
  </sheetData>
  <mergeCells count="4">
    <mergeCell ref="C3:Z3"/>
    <mergeCell ref="C24:Z24"/>
    <mergeCell ref="C31:Z31"/>
    <mergeCell ref="C52:Z5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Z52"/>
  <sheetViews>
    <sheetView showGridLines="0" zoomScaleNormal="100" workbookViewId="0"/>
  </sheetViews>
  <sheetFormatPr baseColWidth="10" defaultRowHeight="12.75"/>
  <cols>
    <col min="1" max="2" width="11.42578125" style="229"/>
    <col min="3" max="3" width="50.85546875" style="229" customWidth="1"/>
    <col min="4" max="10" width="9.7109375" style="229" customWidth="1"/>
    <col min="11" max="13" width="10" style="229" hidden="1" customWidth="1"/>
    <col min="14" max="15" width="12.7109375" style="229" hidden="1" customWidth="1"/>
    <col min="16" max="20" width="11.42578125" customWidth="1"/>
    <col min="21" max="23" width="11.28515625" style="229" hidden="1" customWidth="1"/>
    <col min="24" max="26" width="11.42578125" style="229" hidden="1" customWidth="1"/>
    <col min="27" max="16384" width="11.42578125" style="229"/>
  </cols>
  <sheetData>
    <row r="2" spans="3:26" ht="26.25" customHeight="1"/>
    <row r="3" spans="3:26" ht="36" customHeight="1">
      <c r="C3" s="374" t="s">
        <v>356</v>
      </c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</row>
    <row r="4" spans="3:26" ht="38.25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352</v>
      </c>
      <c r="O4" s="8" t="s">
        <v>353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7" t="s">
        <v>51</v>
      </c>
      <c r="Y4" s="7" t="s">
        <v>52</v>
      </c>
      <c r="Z4" s="8" t="s">
        <v>110</v>
      </c>
    </row>
    <row r="5" spans="3:26" ht="15" customHeight="1">
      <c r="C5" s="41" t="s">
        <v>357</v>
      </c>
      <c r="D5" s="198">
        <v>53.563636363636398</v>
      </c>
      <c r="E5" s="198">
        <v>54.581818181818178</v>
      </c>
      <c r="F5" s="198">
        <v>51.527272727272724</v>
      </c>
      <c r="G5" s="198">
        <v>52.427272727272729</v>
      </c>
      <c r="H5" s="107">
        <v>1.9008825526136475E-2</v>
      </c>
      <c r="I5" s="107">
        <v>-5.5962691538974041E-2</v>
      </c>
      <c r="J5" s="107">
        <v>1.7466478475652858E-2</v>
      </c>
      <c r="K5" s="198">
        <v>48.011958146487295</v>
      </c>
      <c r="L5" s="198">
        <v>47.499624568253495</v>
      </c>
      <c r="M5" s="198">
        <v>49.311465263809374</v>
      </c>
      <c r="N5" s="107">
        <v>-1.0670957778281864E-2</v>
      </c>
      <c r="O5" s="107">
        <v>3.8144316129328448E-2</v>
      </c>
      <c r="P5" s="198">
        <v>49.387982195845694</v>
      </c>
      <c r="Q5" s="198">
        <v>50.212059745528308</v>
      </c>
      <c r="R5" s="198">
        <v>53.237951807228917</v>
      </c>
      <c r="S5" s="107">
        <v>1.6685791017231111E-2</v>
      </c>
      <c r="T5" s="107">
        <v>6.0262257255242035E-2</v>
      </c>
      <c r="U5" s="298">
        <v>53.289393384596607</v>
      </c>
      <c r="V5" s="298">
        <v>54.013357619914999</v>
      </c>
      <c r="W5" s="280">
        <v>1.3585522171240427E-2</v>
      </c>
      <c r="X5" s="198">
        <v>47.889273356401382</v>
      </c>
      <c r="Y5" s="198">
        <v>49.327354260089685</v>
      </c>
      <c r="Z5" s="107">
        <v>3.0029290546670584E-2</v>
      </c>
    </row>
    <row r="6" spans="3:26" ht="15" customHeight="1">
      <c r="C6" s="199" t="s">
        <v>222</v>
      </c>
      <c r="D6" s="299">
        <v>29.845454545454501</v>
      </c>
      <c r="E6" s="299">
        <v>30.118181818181817</v>
      </c>
      <c r="F6" s="299">
        <v>27.681818181818183</v>
      </c>
      <c r="G6" s="299">
        <v>28.936363636363637</v>
      </c>
      <c r="H6" s="11">
        <f t="shared" ref="H6:J13" si="0">E6/D6-1</f>
        <v>9.1379835516309793E-3</v>
      </c>
      <c r="I6" s="11">
        <f t="shared" si="0"/>
        <v>-8.089345004527615E-2</v>
      </c>
      <c r="J6" s="11">
        <f t="shared" si="0"/>
        <v>4.5320197044334876E-2</v>
      </c>
      <c r="K6" s="299">
        <v>22.376681614349774</v>
      </c>
      <c r="L6" s="299">
        <v>22.19552485358162</v>
      </c>
      <c r="M6" s="299">
        <v>25.514466965805354</v>
      </c>
      <c r="N6" s="11">
        <f t="shared" ref="N6:O22" si="1">IFERROR(L6/K6-1,"-")</f>
        <v>-8.0957830964525357E-3</v>
      </c>
      <c r="O6" s="11">
        <f t="shared" si="1"/>
        <v>0.14953204008997178</v>
      </c>
      <c r="P6" s="299">
        <v>24.03560830860534</v>
      </c>
      <c r="Q6" s="299">
        <v>25.68688917573299</v>
      </c>
      <c r="R6" s="299">
        <v>30.082831325301203</v>
      </c>
      <c r="S6" s="11">
        <f t="shared" ref="S6:T13" si="2">Q6/P6-1</f>
        <v>6.870143854592814E-2</v>
      </c>
      <c r="T6" s="11">
        <f t="shared" si="2"/>
        <v>0.1711356373087467</v>
      </c>
      <c r="U6" s="300">
        <v>29.403149029659467</v>
      </c>
      <c r="V6" s="300">
        <v>30.528233151183972</v>
      </c>
      <c r="W6" s="50">
        <f t="shared" ref="W6:W13" si="3">V6/U6-1</f>
        <v>3.826406894001777E-2</v>
      </c>
      <c r="X6" s="299">
        <v>20.588235294117649</v>
      </c>
      <c r="Y6" s="299">
        <v>24.850523168908818</v>
      </c>
      <c r="Z6" s="11">
        <f t="shared" ref="Z6:Z13" si="4">Y6/X6-1</f>
        <v>0.20702541106128547</v>
      </c>
    </row>
    <row r="7" spans="3:26" ht="15" customHeight="1">
      <c r="C7" s="199" t="s">
        <v>231</v>
      </c>
      <c r="D7" s="299">
        <v>12.072727272727301</v>
      </c>
      <c r="E7" s="299">
        <v>13.50909090909091</v>
      </c>
      <c r="F7" s="299">
        <v>13.4</v>
      </c>
      <c r="G7" s="299">
        <v>12.618181818181819</v>
      </c>
      <c r="H7" s="11">
        <f t="shared" si="0"/>
        <v>0.11897590361445531</v>
      </c>
      <c r="I7" s="11">
        <f t="shared" si="0"/>
        <v>-8.0753701211305762E-3</v>
      </c>
      <c r="J7" s="11">
        <f t="shared" si="0"/>
        <v>-5.8344640434192629E-2</v>
      </c>
      <c r="K7" s="299">
        <v>15.874439461883409</v>
      </c>
      <c r="L7" s="299">
        <v>14.746959002853281</v>
      </c>
      <c r="M7" s="299">
        <v>13.925421630821599</v>
      </c>
      <c r="N7" s="11">
        <f t="shared" si="1"/>
        <v>-7.1024898972801842E-2</v>
      </c>
      <c r="O7" s="11">
        <f t="shared" si="1"/>
        <v>-5.5708934423207346E-2</v>
      </c>
      <c r="P7" s="299">
        <v>14.781157270029674</v>
      </c>
      <c r="Q7" s="299">
        <v>13.627143647427623</v>
      </c>
      <c r="R7" s="299">
        <v>13.121234939759036</v>
      </c>
      <c r="S7" s="11">
        <f t="shared" si="2"/>
        <v>-7.8073293012173917E-2</v>
      </c>
      <c r="T7" s="11">
        <f t="shared" si="2"/>
        <v>-3.7125073365179229E-2</v>
      </c>
      <c r="U7" s="300">
        <v>13.194190162333699</v>
      </c>
      <c r="V7" s="300">
        <v>12.155434122647238</v>
      </c>
      <c r="W7" s="50">
        <f t="shared" si="3"/>
        <v>-7.8728290778456778E-2</v>
      </c>
      <c r="X7" s="299">
        <v>16.020761245674741</v>
      </c>
      <c r="Y7" s="299">
        <v>13.751868460388639</v>
      </c>
      <c r="Z7" s="11">
        <f t="shared" si="4"/>
        <v>-0.14162203346602231</v>
      </c>
    </row>
    <row r="8" spans="3:26" ht="15" customHeight="1">
      <c r="C8" s="199" t="s">
        <v>224</v>
      </c>
      <c r="D8" s="299">
        <v>13.1</v>
      </c>
      <c r="E8" s="299">
        <v>13.345454545454546</v>
      </c>
      <c r="F8" s="299">
        <v>11.372727272727273</v>
      </c>
      <c r="G8" s="299">
        <v>10.836363636363636</v>
      </c>
      <c r="H8" s="11">
        <f t="shared" si="0"/>
        <v>1.8736988202637139E-2</v>
      </c>
      <c r="I8" s="11">
        <f t="shared" si="0"/>
        <v>-0.14782016348773841</v>
      </c>
      <c r="J8" s="11">
        <f t="shared" si="0"/>
        <v>-4.7162270183852995E-2</v>
      </c>
      <c r="K8" s="299">
        <v>9.1928251121076237</v>
      </c>
      <c r="L8" s="299">
        <v>8.7250337888571856</v>
      </c>
      <c r="M8" s="299">
        <v>8.8349063902212599</v>
      </c>
      <c r="N8" s="11">
        <f t="shared" si="1"/>
        <v>-5.0886568334072013E-2</v>
      </c>
      <c r="O8" s="11">
        <f t="shared" si="1"/>
        <v>1.2592799526391918E-2</v>
      </c>
      <c r="P8" s="299">
        <v>9.5882789317507413</v>
      </c>
      <c r="Q8" s="299">
        <v>9.4412686704775961</v>
      </c>
      <c r="R8" s="299">
        <v>10.9375</v>
      </c>
      <c r="S8" s="11">
        <f t="shared" si="2"/>
        <v>-1.5332288757926471E-2</v>
      </c>
      <c r="T8" s="11">
        <f t="shared" si="2"/>
        <v>0.158477783203125</v>
      </c>
      <c r="U8" s="300">
        <v>11.827169534968876</v>
      </c>
      <c r="V8" s="300">
        <v>11.657559198542804</v>
      </c>
      <c r="W8" s="50">
        <f t="shared" si="3"/>
        <v>-1.4340737733114617E-2</v>
      </c>
      <c r="X8" s="299">
        <v>7.0588235294117645</v>
      </c>
      <c r="Y8" s="299">
        <v>9.1928251121076237</v>
      </c>
      <c r="Z8" s="11">
        <f t="shared" si="4"/>
        <v>0.30231689088191338</v>
      </c>
    </row>
    <row r="9" spans="3:26" ht="15" customHeight="1">
      <c r="C9" s="199" t="s">
        <v>221</v>
      </c>
      <c r="D9" s="299">
        <v>5.3818181818181801</v>
      </c>
      <c r="E9" s="299">
        <v>5.5181818181818185</v>
      </c>
      <c r="F9" s="299">
        <v>4.9636363636363638</v>
      </c>
      <c r="G9" s="299">
        <v>5.5454545454545459</v>
      </c>
      <c r="H9" s="11">
        <f t="shared" si="0"/>
        <v>2.5337837837838162E-2</v>
      </c>
      <c r="I9" s="11">
        <f t="shared" si="0"/>
        <v>-0.10049423393739709</v>
      </c>
      <c r="J9" s="11">
        <f t="shared" si="0"/>
        <v>0.11721611721611724</v>
      </c>
      <c r="K9" s="299">
        <v>4.7234678624813151</v>
      </c>
      <c r="L9" s="299">
        <v>4.9106472443309803</v>
      </c>
      <c r="M9" s="299">
        <v>6.4521120222806747</v>
      </c>
      <c r="N9" s="11">
        <f t="shared" si="1"/>
        <v>3.9627533689058803E-2</v>
      </c>
      <c r="O9" s="11">
        <f t="shared" si="1"/>
        <v>0.31390256747299738</v>
      </c>
      <c r="P9" s="299">
        <v>4.525222551928783</v>
      </c>
      <c r="Q9" s="299">
        <v>4.8128342245989302</v>
      </c>
      <c r="R9" s="299">
        <v>6.4006024096385543</v>
      </c>
      <c r="S9" s="11">
        <f t="shared" si="2"/>
        <v>6.3557464714648848E-2</v>
      </c>
      <c r="T9" s="11">
        <f t="shared" si="2"/>
        <v>0.32990294511378848</v>
      </c>
      <c r="U9" s="300">
        <v>5.0408885634077869</v>
      </c>
      <c r="V9" s="300">
        <v>5.3066180935033396</v>
      </c>
      <c r="W9" s="50">
        <f t="shared" si="3"/>
        <v>5.271481937222422E-2</v>
      </c>
      <c r="X9" s="299">
        <v>4.7058823529411766</v>
      </c>
      <c r="Y9" s="299">
        <v>6.4648729446935729</v>
      </c>
      <c r="Z9" s="11">
        <f t="shared" si="4"/>
        <v>0.37378550074738426</v>
      </c>
    </row>
    <row r="10" spans="3:26" ht="15" customHeight="1">
      <c r="C10" s="199" t="s">
        <v>228</v>
      </c>
      <c r="D10" s="299">
        <v>5.3636363636363598</v>
      </c>
      <c r="E10" s="299">
        <v>5.7727272727272725</v>
      </c>
      <c r="F10" s="299">
        <v>5.2181818181818178</v>
      </c>
      <c r="G10" s="299">
        <v>5.290909090909091</v>
      </c>
      <c r="H10" s="11">
        <f t="shared" si="0"/>
        <v>7.6271186440678651E-2</v>
      </c>
      <c r="I10" s="11">
        <f t="shared" si="0"/>
        <v>-9.6062992125984237E-2</v>
      </c>
      <c r="J10" s="11">
        <f t="shared" si="0"/>
        <v>1.3937282229965264E-2</v>
      </c>
      <c r="K10" s="299">
        <v>5.5904334828101643</v>
      </c>
      <c r="L10" s="299">
        <v>4.5051809581018167</v>
      </c>
      <c r="M10" s="299">
        <v>5.4928051988240751</v>
      </c>
      <c r="N10" s="11">
        <f t="shared" si="1"/>
        <v>-0.19412672166574452</v>
      </c>
      <c r="O10" s="11">
        <f t="shared" si="1"/>
        <v>0.21921966063231735</v>
      </c>
      <c r="P10" s="299">
        <v>5.6194362017804158</v>
      </c>
      <c r="Q10" s="299">
        <v>4.9050341139590632</v>
      </c>
      <c r="R10" s="299">
        <v>5.5158132530120483</v>
      </c>
      <c r="S10" s="11">
        <f t="shared" si="2"/>
        <v>-0.12713056295487568</v>
      </c>
      <c r="T10" s="11">
        <f t="shared" si="2"/>
        <v>0.12452087485279462</v>
      </c>
      <c r="U10" s="300">
        <v>5.6267545465641398</v>
      </c>
      <c r="V10" s="300">
        <v>5.3066180935033396</v>
      </c>
      <c r="W10" s="50">
        <f t="shared" si="3"/>
        <v>-5.6895400432258936E-2</v>
      </c>
      <c r="X10" s="299">
        <v>4.9826989619377162</v>
      </c>
      <c r="Y10" s="299">
        <v>5.9043348281016446</v>
      </c>
      <c r="Z10" s="11">
        <f t="shared" si="4"/>
        <v>0.18496719813984397</v>
      </c>
    </row>
    <row r="11" spans="3:26" ht="15" customHeight="1">
      <c r="C11" s="199" t="s">
        <v>226</v>
      </c>
      <c r="D11" s="299">
        <v>5.1818181818181799</v>
      </c>
      <c r="E11" s="299">
        <v>4.8818181818181818</v>
      </c>
      <c r="F11" s="299">
        <v>4.4363636363636365</v>
      </c>
      <c r="G11" s="299">
        <v>4.5181818181818185</v>
      </c>
      <c r="H11" s="11">
        <f t="shared" si="0"/>
        <v>-5.7894736842104888E-2</v>
      </c>
      <c r="I11" s="11">
        <f t="shared" si="0"/>
        <v>-9.1247672253258805E-2</v>
      </c>
      <c r="J11" s="11">
        <f t="shared" si="0"/>
        <v>1.8442622950819665E-2</v>
      </c>
      <c r="K11" s="299">
        <v>4.9327354260089686</v>
      </c>
      <c r="L11" s="299">
        <v>4.2649046403363871</v>
      </c>
      <c r="M11" s="299">
        <v>4.3168807055546958</v>
      </c>
      <c r="N11" s="11">
        <f t="shared" si="1"/>
        <v>-0.1353875138227143</v>
      </c>
      <c r="O11" s="11">
        <f t="shared" si="1"/>
        <v>1.2186923179180242E-2</v>
      </c>
      <c r="P11" s="299">
        <v>5.7307121661721068</v>
      </c>
      <c r="Q11" s="299">
        <v>5.2000737599114881</v>
      </c>
      <c r="R11" s="299">
        <v>5.1957831325301207</v>
      </c>
      <c r="S11" s="11">
        <f t="shared" si="2"/>
        <v>-9.2595543254280099E-2</v>
      </c>
      <c r="T11" s="11">
        <f t="shared" si="2"/>
        <v>-8.2510894642395805E-4</v>
      </c>
      <c r="U11" s="300">
        <v>5.0652996460393016</v>
      </c>
      <c r="V11" s="300">
        <v>5.1001821493624773</v>
      </c>
      <c r="W11" s="50">
        <f t="shared" si="3"/>
        <v>6.8865626440186567E-3</v>
      </c>
      <c r="X11" s="299">
        <v>6.5051903114186853</v>
      </c>
      <c r="Y11" s="299">
        <v>6.3527653213751867</v>
      </c>
      <c r="Z11" s="11">
        <f t="shared" si="4"/>
        <v>-2.3431288363069736E-2</v>
      </c>
    </row>
    <row r="12" spans="3:26" ht="15" customHeight="1">
      <c r="C12" s="199" t="s">
        <v>219</v>
      </c>
      <c r="D12" s="299">
        <v>6.8090909090909104</v>
      </c>
      <c r="E12" s="299">
        <v>6.0363636363636362</v>
      </c>
      <c r="F12" s="299">
        <v>5.8636363636363633</v>
      </c>
      <c r="G12" s="299">
        <v>5.663636363636364</v>
      </c>
      <c r="H12" s="11">
        <f t="shared" si="0"/>
        <v>-0.11348464619492682</v>
      </c>
      <c r="I12" s="11">
        <f t="shared" si="0"/>
        <v>-2.8614457831325324E-2</v>
      </c>
      <c r="J12" s="11">
        <f t="shared" si="0"/>
        <v>-3.4108527131782806E-2</v>
      </c>
      <c r="K12" s="299">
        <v>4.9028400597907327</v>
      </c>
      <c r="L12" s="299">
        <v>5.6314761976272711</v>
      </c>
      <c r="M12" s="299">
        <v>5.1214606220021661</v>
      </c>
      <c r="N12" s="11">
        <f t="shared" si="1"/>
        <v>0.14861511469897692</v>
      </c>
      <c r="O12" s="11">
        <f t="shared" si="1"/>
        <v>-9.0565165815668647E-2</v>
      </c>
      <c r="P12" s="299">
        <v>5.6008902077151337</v>
      </c>
      <c r="Q12" s="299">
        <v>6.0851926977687629</v>
      </c>
      <c r="R12" s="299">
        <v>5.0828313253012052</v>
      </c>
      <c r="S12" s="11">
        <f t="shared" si="2"/>
        <v>8.6468841932753948E-2</v>
      </c>
      <c r="T12" s="11">
        <f t="shared" si="2"/>
        <v>-0.16472138554216864</v>
      </c>
      <c r="U12" s="300">
        <v>6.0783595752471626</v>
      </c>
      <c r="V12" s="300">
        <v>5.9502125075895567</v>
      </c>
      <c r="W12" s="50">
        <f t="shared" si="3"/>
        <v>-2.1082508540537503E-2</v>
      </c>
      <c r="X12" s="299">
        <v>5.6747404844290656</v>
      </c>
      <c r="Y12" s="299">
        <v>5.0448430493273539</v>
      </c>
      <c r="Z12" s="11">
        <f t="shared" si="4"/>
        <v>-0.11100021874658217</v>
      </c>
    </row>
    <row r="13" spans="3:26" ht="15" customHeight="1">
      <c r="C13" s="199" t="s">
        <v>217</v>
      </c>
      <c r="D13" s="299">
        <v>2.5909090909090899</v>
      </c>
      <c r="E13" s="299">
        <v>2.1727272727272728</v>
      </c>
      <c r="F13" s="299">
        <v>1.7363636363636363</v>
      </c>
      <c r="G13" s="299">
        <v>2.0272727272727273</v>
      </c>
      <c r="H13" s="11">
        <f t="shared" si="0"/>
        <v>-0.16140350877192944</v>
      </c>
      <c r="I13" s="11">
        <f t="shared" si="0"/>
        <v>-0.20083682008368209</v>
      </c>
      <c r="J13" s="11">
        <f t="shared" si="0"/>
        <v>0.16753926701570676</v>
      </c>
      <c r="K13" s="299">
        <v>2.1375186846038865</v>
      </c>
      <c r="L13" s="299">
        <v>2.1775041297492117</v>
      </c>
      <c r="M13" s="299">
        <v>2.2899582237351077</v>
      </c>
      <c r="N13" s="11">
        <f t="shared" si="1"/>
        <v>1.8706477484071726E-2</v>
      </c>
      <c r="O13" s="11">
        <f t="shared" si="1"/>
        <v>5.1643573231177964E-2</v>
      </c>
      <c r="P13" s="299">
        <v>1.7989614243323442</v>
      </c>
      <c r="Q13" s="299">
        <v>2.1574774110271067</v>
      </c>
      <c r="R13" s="299">
        <v>2.6167168674698793</v>
      </c>
      <c r="S13" s="11">
        <f t="shared" si="2"/>
        <v>0.19929053610908865</v>
      </c>
      <c r="T13" s="11">
        <f t="shared" si="2"/>
        <v>0.21285945062300482</v>
      </c>
      <c r="U13" s="300">
        <v>1.6233369949957281</v>
      </c>
      <c r="V13" s="300">
        <v>1.955069823922283</v>
      </c>
      <c r="W13" s="50">
        <f t="shared" si="3"/>
        <v>0.20435241108235069</v>
      </c>
      <c r="X13" s="299">
        <v>2.2145328719723185</v>
      </c>
      <c r="Y13" s="299">
        <v>2.1300448430493275</v>
      </c>
      <c r="Z13" s="11">
        <f t="shared" si="4"/>
        <v>-3.8151625560538083E-2</v>
      </c>
    </row>
    <row r="14" spans="3:26" ht="15" customHeight="1">
      <c r="C14" s="199" t="s">
        <v>232</v>
      </c>
      <c r="D14" s="301" t="s">
        <v>90</v>
      </c>
      <c r="E14" s="301" t="s">
        <v>90</v>
      </c>
      <c r="F14" s="301" t="s">
        <v>90</v>
      </c>
      <c r="G14" s="301" t="s">
        <v>90</v>
      </c>
      <c r="H14" s="11" t="str">
        <f>IFERROR(E14/D14-1,"-")</f>
        <v>-</v>
      </c>
      <c r="I14" s="11" t="str">
        <f>IFERROR(F14/E14-1,"-")</f>
        <v>-</v>
      </c>
      <c r="J14" s="11" t="str">
        <f>IFERROR(G14/F14-1,"-")</f>
        <v>-</v>
      </c>
      <c r="K14" s="299">
        <v>0</v>
      </c>
      <c r="L14" s="299">
        <v>0</v>
      </c>
      <c r="M14" s="299">
        <v>1.7847485127095728</v>
      </c>
      <c r="N14" s="11" t="str">
        <f t="shared" si="1"/>
        <v>-</v>
      </c>
      <c r="O14" s="11" t="str">
        <f t="shared" si="1"/>
        <v>-</v>
      </c>
      <c r="P14" s="299">
        <v>0</v>
      </c>
      <c r="Q14" s="299">
        <v>0</v>
      </c>
      <c r="R14" s="299">
        <v>1.9201807228915662</v>
      </c>
      <c r="S14" s="11" t="str">
        <f>IFERROR(Q14/P14-1,"-")</f>
        <v>-</v>
      </c>
      <c r="T14" s="11" t="str">
        <f>IFERROR(R14/Q14-1,"-")</f>
        <v>-</v>
      </c>
      <c r="U14" s="300">
        <v>0</v>
      </c>
      <c r="V14" s="300">
        <v>0</v>
      </c>
      <c r="W14" s="50" t="str">
        <f>IFERROR(V14/U14-1,"-")</f>
        <v>-</v>
      </c>
      <c r="X14" s="299">
        <v>0</v>
      </c>
      <c r="Y14" s="299">
        <v>1.7189835575485799</v>
      </c>
      <c r="Z14" s="11" t="str">
        <f>IFERROR(Y14/X14-1,"-")</f>
        <v>-</v>
      </c>
    </row>
    <row r="15" spans="3:26" ht="15" customHeight="1">
      <c r="C15" s="199" t="s">
        <v>218</v>
      </c>
      <c r="D15" s="299">
        <v>2.5636363636363599</v>
      </c>
      <c r="E15" s="299">
        <v>2.5</v>
      </c>
      <c r="F15" s="299">
        <v>1.8818181818181818</v>
      </c>
      <c r="G15" s="299">
        <v>1.9363636363636363</v>
      </c>
      <c r="H15" s="11">
        <f t="shared" ref="H15:J16" si="5">E15/D15-1</f>
        <v>-2.4822695035459641E-2</v>
      </c>
      <c r="I15" s="11">
        <f t="shared" si="5"/>
        <v>-0.24727272727272731</v>
      </c>
      <c r="J15" s="11">
        <f t="shared" si="5"/>
        <v>2.8985507246376718E-2</v>
      </c>
      <c r="K15" s="299">
        <v>1.4050822122571001</v>
      </c>
      <c r="L15" s="299">
        <v>1.2914852079891876</v>
      </c>
      <c r="M15" s="299">
        <v>1.6710505956985919</v>
      </c>
      <c r="N15" s="11">
        <f t="shared" si="1"/>
        <v>-8.0847229633226991E-2</v>
      </c>
      <c r="O15" s="11">
        <f t="shared" si="1"/>
        <v>0.29389836241359579</v>
      </c>
      <c r="P15" s="299">
        <v>1.5022255192878338</v>
      </c>
      <c r="Q15" s="299">
        <v>1.4567582518900977</v>
      </c>
      <c r="R15" s="299">
        <v>1.7319277108433735</v>
      </c>
      <c r="S15" s="11">
        <f>Q15/P15-1</f>
        <v>-3.0266605655381862E-2</v>
      </c>
      <c r="T15" s="11">
        <f>R15/Q15-1</f>
        <v>0.1888916425194449</v>
      </c>
      <c r="U15" s="300">
        <v>2.0505309410472354</v>
      </c>
      <c r="V15" s="300">
        <v>1.9429265330904675</v>
      </c>
      <c r="W15" s="50">
        <f>V15/U15-1</f>
        <v>-5.2476363951773797E-2</v>
      </c>
      <c r="X15" s="299">
        <v>1.2110726643598615</v>
      </c>
      <c r="Y15" s="299">
        <v>1.4200298953662183</v>
      </c>
      <c r="Z15" s="11">
        <f>Y15/X15-1</f>
        <v>0.17253897074524893</v>
      </c>
    </row>
    <row r="16" spans="3:26" ht="15" customHeight="1">
      <c r="C16" s="199" t="s">
        <v>223</v>
      </c>
      <c r="D16" s="299">
        <v>2.28181818181818</v>
      </c>
      <c r="E16" s="299">
        <v>2.2363636363636363</v>
      </c>
      <c r="F16" s="299">
        <v>2.0909090909090908</v>
      </c>
      <c r="G16" s="299">
        <v>1.9090909090909092</v>
      </c>
      <c r="H16" s="11">
        <f t="shared" si="5"/>
        <v>-1.9920318725098807E-2</v>
      </c>
      <c r="I16" s="11">
        <f t="shared" si="5"/>
        <v>-6.5040650406504086E-2</v>
      </c>
      <c r="J16" s="11">
        <f t="shared" si="5"/>
        <v>-8.6956521739130377E-2</v>
      </c>
      <c r="K16" s="299">
        <v>1.8535127055306428</v>
      </c>
      <c r="L16" s="299">
        <v>1.6068478750563147</v>
      </c>
      <c r="M16" s="299">
        <v>1.4234875444839858</v>
      </c>
      <c r="N16" s="11">
        <f t="shared" si="1"/>
        <v>-0.13307965450590775</v>
      </c>
      <c r="O16" s="11">
        <f t="shared" si="1"/>
        <v>-0.11411181694216244</v>
      </c>
      <c r="P16" s="299">
        <v>1.7804154302670623</v>
      </c>
      <c r="Q16" s="299">
        <v>1.6595980084823898</v>
      </c>
      <c r="R16" s="299">
        <v>1.7319277108433735</v>
      </c>
      <c r="S16" s="11">
        <f>Q16/P16-1</f>
        <v>-6.7859118569057686E-2</v>
      </c>
      <c r="T16" s="11">
        <f>R16/Q16-1</f>
        <v>4.3582663989290449E-2</v>
      </c>
      <c r="U16" s="300">
        <v>2.1603808128890516</v>
      </c>
      <c r="V16" s="300">
        <v>1.955069823922283</v>
      </c>
      <c r="W16" s="50">
        <f>V16/U16-1</f>
        <v>-9.5034628960719458E-2</v>
      </c>
      <c r="X16" s="299">
        <v>1.2110726643598615</v>
      </c>
      <c r="Y16" s="299">
        <v>1.2331838565022422</v>
      </c>
      <c r="Z16" s="11">
        <f>Y16/X16-1</f>
        <v>1.825752722613716E-2</v>
      </c>
    </row>
    <row r="17" spans="3:26" ht="15" customHeight="1">
      <c r="C17" s="199" t="s">
        <v>225</v>
      </c>
      <c r="D17" s="301" t="s">
        <v>90</v>
      </c>
      <c r="E17" s="301" t="s">
        <v>90</v>
      </c>
      <c r="F17" s="301" t="s">
        <v>90</v>
      </c>
      <c r="G17" s="301" t="s">
        <v>90</v>
      </c>
      <c r="H17" s="11" t="str">
        <f>IFERROR(E17/D17-1,"-")</f>
        <v>-</v>
      </c>
      <c r="I17" s="11" t="str">
        <f>IFERROR(F17/E17-1,"-")</f>
        <v>-</v>
      </c>
      <c r="J17" s="11" t="str">
        <f>IFERROR(G17/F17-1,"-")</f>
        <v>-</v>
      </c>
      <c r="K17" s="299">
        <v>0</v>
      </c>
      <c r="L17" s="299">
        <v>0</v>
      </c>
      <c r="M17" s="299">
        <v>1.5413737155219038</v>
      </c>
      <c r="N17" s="11" t="str">
        <f t="shared" si="1"/>
        <v>-</v>
      </c>
      <c r="O17" s="11" t="str">
        <f t="shared" si="1"/>
        <v>-</v>
      </c>
      <c r="P17" s="299">
        <v>0</v>
      </c>
      <c r="Q17" s="299">
        <v>0</v>
      </c>
      <c r="R17" s="299">
        <v>1.5813253012048192</v>
      </c>
      <c r="S17" s="11" t="str">
        <f>IFERROR(Q17/P17-1,"-")</f>
        <v>-</v>
      </c>
      <c r="T17" s="11" t="str">
        <f>IFERROR(R17/Q17-1,"-")</f>
        <v>-</v>
      </c>
      <c r="U17" s="300">
        <v>0</v>
      </c>
      <c r="V17" s="300">
        <v>0</v>
      </c>
      <c r="W17" s="50" t="str">
        <f>IFERROR(V17/U17-1,"-")</f>
        <v>-</v>
      </c>
      <c r="X17" s="299">
        <v>0</v>
      </c>
      <c r="Y17" s="299">
        <v>1.3452914798206279</v>
      </c>
      <c r="Z17" s="11" t="str">
        <f>IFERROR(Y17/X17-1,"-")</f>
        <v>-</v>
      </c>
    </row>
    <row r="18" spans="3:26" ht="15" customHeight="1">
      <c r="C18" s="199" t="s">
        <v>358</v>
      </c>
      <c r="D18" s="299">
        <v>1.63636363636364</v>
      </c>
      <c r="E18" s="299">
        <v>1.6272727272727272</v>
      </c>
      <c r="F18" s="299">
        <v>1.2</v>
      </c>
      <c r="G18" s="299">
        <v>1.7545454545454546</v>
      </c>
      <c r="H18" s="11">
        <f>E18/D18-1</f>
        <v>-5.5555555555578673E-3</v>
      </c>
      <c r="I18" s="11">
        <f>F18/E18-1</f>
        <v>-0.26256983240223464</v>
      </c>
      <c r="J18" s="11">
        <f>G18/F18-1</f>
        <v>0.46212121212121215</v>
      </c>
      <c r="K18" s="299">
        <v>0.88191330343796714</v>
      </c>
      <c r="L18" s="299">
        <v>0.94608800120138159</v>
      </c>
      <c r="M18" s="299">
        <v>1.2842333281757699</v>
      </c>
      <c r="N18" s="11">
        <f t="shared" si="1"/>
        <v>7.2767581023261529E-2</v>
      </c>
      <c r="O18" s="11">
        <f t="shared" si="1"/>
        <v>0.35741424322578585</v>
      </c>
      <c r="P18" s="299">
        <v>1.0942136498516319</v>
      </c>
      <c r="Q18" s="299">
        <v>1.2354785174257792</v>
      </c>
      <c r="R18" s="299">
        <v>1.3177710843373494</v>
      </c>
      <c r="S18" s="11">
        <f>Q18/P18-1</f>
        <v>0.12910172304403433</v>
      </c>
      <c r="T18" s="11">
        <f>R18/Q18-1</f>
        <v>6.6607849307678269E-2</v>
      </c>
      <c r="U18" s="300">
        <v>1.3548150860490662</v>
      </c>
      <c r="V18" s="300">
        <v>1.7850637522768671</v>
      </c>
      <c r="W18" s="50">
        <f>V18/U18-1</f>
        <v>0.31757002904543907</v>
      </c>
      <c r="X18" s="299">
        <v>1.1418685121107266</v>
      </c>
      <c r="Y18" s="299">
        <v>1.0089686098654709</v>
      </c>
      <c r="Z18" s="11">
        <f>Y18/X18-1</f>
        <v>-0.11638809620872392</v>
      </c>
    </row>
    <row r="19" spans="3:26" ht="15" customHeight="1">
      <c r="C19" s="199" t="s">
        <v>229</v>
      </c>
      <c r="D19" s="301" t="s">
        <v>90</v>
      </c>
      <c r="E19" s="301" t="s">
        <v>90</v>
      </c>
      <c r="F19" s="301" t="s">
        <v>90</v>
      </c>
      <c r="G19" s="301" t="s">
        <v>90</v>
      </c>
      <c r="H19" s="11" t="str">
        <f>IFERROR(E19/D19-1,"-")</f>
        <v>-</v>
      </c>
      <c r="I19" s="11" t="str">
        <f>IFERROR(F19/E19-1,"-")</f>
        <v>-</v>
      </c>
      <c r="J19" s="11" t="str">
        <f>IFERROR(G19/F19-1,"-")</f>
        <v>-</v>
      </c>
      <c r="K19" s="299">
        <v>0</v>
      </c>
      <c r="L19" s="299">
        <v>0</v>
      </c>
      <c r="M19" s="299">
        <v>1.2439156300703083</v>
      </c>
      <c r="N19" s="11" t="str">
        <f t="shared" si="1"/>
        <v>-</v>
      </c>
      <c r="O19" s="11" t="str">
        <f t="shared" si="1"/>
        <v>-</v>
      </c>
      <c r="P19" s="299">
        <v>0</v>
      </c>
      <c r="Q19" s="299">
        <v>0</v>
      </c>
      <c r="R19" s="299">
        <v>1.2612951807228916</v>
      </c>
      <c r="S19" s="11" t="str">
        <f>IFERROR(Q19/P19-1,"-")</f>
        <v>-</v>
      </c>
      <c r="T19" s="11" t="str">
        <f>IFERROR(R19/Q19-1,"-")</f>
        <v>-</v>
      </c>
      <c r="U19" s="300">
        <v>0</v>
      </c>
      <c r="V19" s="300">
        <v>0</v>
      </c>
      <c r="W19" s="50" t="str">
        <f>IFERROR(V19/U19-1,"-")</f>
        <v>-</v>
      </c>
      <c r="X19" s="299">
        <v>0</v>
      </c>
      <c r="Y19" s="299">
        <v>1.195814648729447</v>
      </c>
      <c r="Z19" s="11" t="str">
        <f>IFERROR(Y19/X19-1,"-")</f>
        <v>-</v>
      </c>
    </row>
    <row r="20" spans="3:26" ht="15" customHeight="1">
      <c r="C20" s="199" t="s">
        <v>220</v>
      </c>
      <c r="D20" s="299">
        <v>0.95454545454545503</v>
      </c>
      <c r="E20" s="299">
        <v>0.94545454545454544</v>
      </c>
      <c r="F20" s="299">
        <v>0.8545454545454545</v>
      </c>
      <c r="G20" s="299">
        <v>0.86363636363636365</v>
      </c>
      <c r="H20" s="11">
        <f>E20/D20-1</f>
        <v>-9.5238095238100451E-3</v>
      </c>
      <c r="I20" s="11">
        <f>F20/E20-1</f>
        <v>-9.6153846153846145E-2</v>
      </c>
      <c r="J20" s="11">
        <f>G20/F20-1</f>
        <v>1.0638297872340496E-2</v>
      </c>
      <c r="K20" s="299">
        <v>0.44843049327354262</v>
      </c>
      <c r="L20" s="299">
        <v>0.84096711217900588</v>
      </c>
      <c r="M20" s="299">
        <v>1.0676156583629892</v>
      </c>
      <c r="N20" s="11">
        <f t="shared" si="1"/>
        <v>0.87535666015918312</v>
      </c>
      <c r="O20" s="11">
        <f t="shared" si="1"/>
        <v>0.26950940518556155</v>
      </c>
      <c r="P20" s="299">
        <v>0.44510385756676557</v>
      </c>
      <c r="Q20" s="299">
        <v>0.60851926977687631</v>
      </c>
      <c r="R20" s="299">
        <v>1.1295180722891567</v>
      </c>
      <c r="S20" s="11">
        <f>Q20/P20-1</f>
        <v>0.3671399594320488</v>
      </c>
      <c r="T20" s="11">
        <f>R20/Q20-1</f>
        <v>0.8561746987951806</v>
      </c>
      <c r="U20" s="300">
        <v>0.81777126815574275</v>
      </c>
      <c r="V20" s="300">
        <v>0.81360048573163324</v>
      </c>
      <c r="W20" s="50">
        <f>V20/U20-1</f>
        <v>-5.1001821493625865E-3</v>
      </c>
      <c r="X20" s="299">
        <v>0.76124567474048443</v>
      </c>
      <c r="Y20" s="299">
        <v>0.85949177877428995</v>
      </c>
      <c r="Z20" s="11">
        <f>Y20/X20-1</f>
        <v>0.12905965484440807</v>
      </c>
    </row>
    <row r="21" spans="3:26" ht="15" customHeight="1">
      <c r="C21" s="199" t="s">
        <v>230</v>
      </c>
      <c r="D21" s="301" t="s">
        <v>90</v>
      </c>
      <c r="E21" s="301" t="s">
        <v>90</v>
      </c>
      <c r="F21" s="301" t="s">
        <v>90</v>
      </c>
      <c r="G21" s="301" t="s">
        <v>90</v>
      </c>
      <c r="H21" s="11" t="str">
        <f t="shared" ref="H21:J22" si="6">IFERROR(E21/D21-1,"-")</f>
        <v>-</v>
      </c>
      <c r="I21" s="11" t="str">
        <f t="shared" si="6"/>
        <v>-</v>
      </c>
      <c r="J21" s="11" t="str">
        <f t="shared" si="6"/>
        <v>-</v>
      </c>
      <c r="K21" s="299">
        <v>0</v>
      </c>
      <c r="L21" s="299">
        <v>0</v>
      </c>
      <c r="M21" s="299">
        <v>0.64899945916711732</v>
      </c>
      <c r="N21" s="11" t="str">
        <f t="shared" si="1"/>
        <v>-</v>
      </c>
      <c r="O21" s="11" t="str">
        <f t="shared" si="1"/>
        <v>-</v>
      </c>
      <c r="P21" s="299">
        <v>0</v>
      </c>
      <c r="Q21" s="299">
        <v>0</v>
      </c>
      <c r="R21" s="299">
        <v>0.67771084337349397</v>
      </c>
      <c r="S21" s="11" t="str">
        <f>IFERROR(Q21/P21-1,"-")</f>
        <v>-</v>
      </c>
      <c r="T21" s="11" t="str">
        <f>IFERROR(R21/Q21-1,"-")</f>
        <v>-</v>
      </c>
      <c r="U21" s="300">
        <v>0</v>
      </c>
      <c r="V21" s="300">
        <v>0</v>
      </c>
      <c r="W21" s="50" t="str">
        <f>IFERROR(V21/U21-1,"-")</f>
        <v>-</v>
      </c>
      <c r="X21" s="299">
        <v>0</v>
      </c>
      <c r="Y21" s="299">
        <v>0.59790732436472349</v>
      </c>
      <c r="Z21" s="11" t="str">
        <f>IFERROR(Y21/X21-1,"-")</f>
        <v>-</v>
      </c>
    </row>
    <row r="22" spans="3:26" ht="15" customHeight="1">
      <c r="C22" s="199" t="s">
        <v>227</v>
      </c>
      <c r="D22" s="301" t="s">
        <v>90</v>
      </c>
      <c r="E22" s="301" t="s">
        <v>90</v>
      </c>
      <c r="F22" s="301" t="s">
        <v>90</v>
      </c>
      <c r="G22" s="301" t="s">
        <v>90</v>
      </c>
      <c r="H22" s="11" t="str">
        <f t="shared" si="6"/>
        <v>-</v>
      </c>
      <c r="I22" s="11" t="str">
        <f t="shared" si="6"/>
        <v>-</v>
      </c>
      <c r="J22" s="11" t="str">
        <f t="shared" si="6"/>
        <v>-</v>
      </c>
      <c r="K22" s="299">
        <v>0</v>
      </c>
      <c r="L22" s="299">
        <v>0</v>
      </c>
      <c r="M22" s="299">
        <v>0.27041644131963222</v>
      </c>
      <c r="N22" s="11" t="str">
        <f t="shared" si="1"/>
        <v>-</v>
      </c>
      <c r="O22" s="11" t="str">
        <f t="shared" si="1"/>
        <v>-</v>
      </c>
      <c r="P22" s="299">
        <v>0</v>
      </c>
      <c r="Q22" s="299">
        <v>0</v>
      </c>
      <c r="R22" s="299">
        <v>0.37650602409638556</v>
      </c>
      <c r="S22" s="11" t="str">
        <f>IFERROR(Q22/P22-1,"-")</f>
        <v>-</v>
      </c>
      <c r="T22" s="11" t="str">
        <f>IFERROR(R22/Q22-1,"-")</f>
        <v>-</v>
      </c>
      <c r="U22" s="300">
        <v>0</v>
      </c>
      <c r="V22" s="300">
        <v>0</v>
      </c>
      <c r="W22" s="50" t="str">
        <f>IFERROR(V22/U22-1,"-")</f>
        <v>-</v>
      </c>
      <c r="X22" s="299">
        <v>0</v>
      </c>
      <c r="Y22" s="299">
        <v>0.29895366218236175</v>
      </c>
      <c r="Z22" s="11" t="str">
        <f>IFERROR(Y22/X22-1,"-")</f>
        <v>-</v>
      </c>
    </row>
    <row r="23" spans="3:26" ht="15" hidden="1" customHeight="1">
      <c r="C23" s="199" t="s">
        <v>359</v>
      </c>
      <c r="D23" s="299">
        <v>0</v>
      </c>
      <c r="E23" s="299">
        <v>2.9545454545454546</v>
      </c>
      <c r="F23" s="299">
        <v>2.6</v>
      </c>
      <c r="G23" s="299">
        <v>2.290909090909091</v>
      </c>
      <c r="H23" s="11" t="s">
        <v>90</v>
      </c>
      <c r="I23" s="11">
        <f>F23/E23-1</f>
        <v>-0.12</v>
      </c>
      <c r="J23" s="11">
        <f>G23/F23-1</f>
        <v>-0.11888111888111885</v>
      </c>
      <c r="K23" s="299">
        <v>2.2720478325859492</v>
      </c>
      <c r="L23" s="299">
        <v>0</v>
      </c>
      <c r="M23" s="299">
        <v>0</v>
      </c>
      <c r="N23" s="11">
        <f t="shared" ref="N23:O23" si="7">IFERROR(L23/K23-1,"-")</f>
        <v>-1</v>
      </c>
      <c r="O23" s="11" t="str">
        <f t="shared" si="7"/>
        <v>-</v>
      </c>
      <c r="P23" s="299">
        <v>2.3553412462908012</v>
      </c>
      <c r="Q23" s="299">
        <v>0</v>
      </c>
      <c r="R23" s="299">
        <v>0</v>
      </c>
      <c r="S23" s="11">
        <f>Q23/P23-1</f>
        <v>-1</v>
      </c>
      <c r="T23" s="11" t="str">
        <f>IFERROR(R23/Q23-1,"-")</f>
        <v>-</v>
      </c>
      <c r="U23" s="300">
        <v>2.8560966678872206</v>
      </c>
      <c r="V23" s="300">
        <v>2.3679417122040074</v>
      </c>
      <c r="W23" s="50">
        <f>V23/U23-1</f>
        <v>-0.17091681845780193</v>
      </c>
      <c r="X23" s="299">
        <v>0</v>
      </c>
      <c r="Y23" s="299">
        <v>0</v>
      </c>
      <c r="Z23" s="11" t="str">
        <f>IFERROR(Y23/X23-1,"-")</f>
        <v>-</v>
      </c>
    </row>
    <row r="24" spans="3:26" ht="39" customHeight="1">
      <c r="C24" s="376" t="s">
        <v>512</v>
      </c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</row>
    <row r="25" spans="3:26" ht="15" customHeight="1">
      <c r="U25"/>
    </row>
    <row r="26" spans="3:26" ht="15" customHeight="1">
      <c r="C26" s="302"/>
      <c r="U26"/>
    </row>
    <row r="27" spans="3:26" ht="35.1" customHeight="1">
      <c r="U27"/>
    </row>
    <row r="28" spans="3:26">
      <c r="U28"/>
    </row>
    <row r="29" spans="3:26">
      <c r="U29"/>
    </row>
    <row r="30" spans="3:26">
      <c r="U30"/>
    </row>
    <row r="31" spans="3:26">
      <c r="U31"/>
    </row>
    <row r="32" spans="3:26">
      <c r="U32"/>
    </row>
    <row r="33" spans="21:21">
      <c r="U33"/>
    </row>
    <row r="34" spans="21:21">
      <c r="U34"/>
    </row>
    <row r="35" spans="21:21">
      <c r="U35"/>
    </row>
    <row r="36" spans="21:21">
      <c r="U36"/>
    </row>
    <row r="37" spans="21:21">
      <c r="U37"/>
    </row>
    <row r="38" spans="21:21">
      <c r="U38"/>
    </row>
    <row r="39" spans="21:21">
      <c r="U39"/>
    </row>
    <row r="40" spans="21:21">
      <c r="U40"/>
    </row>
    <row r="41" spans="21:21">
      <c r="U41"/>
    </row>
    <row r="42" spans="21:21">
      <c r="U42"/>
    </row>
    <row r="43" spans="21:21">
      <c r="U43"/>
    </row>
    <row r="44" spans="21:21">
      <c r="U44"/>
    </row>
    <row r="45" spans="21:21">
      <c r="U45"/>
    </row>
    <row r="46" spans="21:21">
      <c r="U46"/>
    </row>
    <row r="47" spans="21:21">
      <c r="U47"/>
    </row>
    <row r="48" spans="21:21">
      <c r="U48"/>
    </row>
    <row r="49" spans="21:21">
      <c r="U49"/>
    </row>
    <row r="50" spans="21:21">
      <c r="U50"/>
    </row>
    <row r="51" spans="21:21">
      <c r="U51"/>
    </row>
    <row r="52" spans="21:21">
      <c r="U52"/>
    </row>
  </sheetData>
  <mergeCells count="2">
    <mergeCell ref="C3:Z3"/>
    <mergeCell ref="C24:Z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34"/>
  <sheetViews>
    <sheetView showGridLines="0" zoomScaleNormal="100" workbookViewId="0">
      <selection activeCell="S30" sqref="S30"/>
    </sheetView>
  </sheetViews>
  <sheetFormatPr baseColWidth="10" defaultRowHeight="12.75"/>
  <cols>
    <col min="3" max="3" width="17.42578125" customWidth="1"/>
    <col min="4" max="10" width="9.7109375" customWidth="1"/>
    <col min="11" max="11" width="9.85546875" hidden="1" customWidth="1"/>
    <col min="12" max="12" width="10.28515625" hidden="1" customWidth="1"/>
    <col min="13" max="13" width="11.5703125" hidden="1" customWidth="1"/>
    <col min="14" max="15" width="12.28515625" hidden="1" customWidth="1"/>
    <col min="16" max="18" width="11.42578125" customWidth="1"/>
    <col min="19" max="20" width="12.85546875" bestFit="1" customWidth="1"/>
    <col min="21" max="23" width="12.140625" hidden="1" customWidth="1"/>
    <col min="24" max="25" width="13.85546875" hidden="1" customWidth="1"/>
    <col min="26" max="26" width="9" hidden="1" customWidth="1"/>
    <col min="27" max="27" width="18.5703125" customWidth="1"/>
    <col min="28" max="28" width="22.5703125" customWidth="1"/>
    <col min="29" max="29" width="21.85546875" customWidth="1"/>
    <col min="30" max="30" width="17.42578125" customWidth="1"/>
    <col min="31" max="31" width="20.28515625" customWidth="1"/>
    <col min="32" max="32" width="23.85546875" bestFit="1" customWidth="1"/>
    <col min="33" max="33" width="16.85546875" customWidth="1"/>
    <col min="34" max="34" width="18" customWidth="1"/>
    <col min="35" max="35" width="21.7109375" bestFit="1" customWidth="1"/>
    <col min="36" max="36" width="19.85546875" customWidth="1"/>
    <col min="37" max="37" width="14.5703125" bestFit="1" customWidth="1"/>
    <col min="38" max="38" width="21" bestFit="1" customWidth="1"/>
    <col min="39" max="39" width="22" customWidth="1"/>
    <col min="40" max="40" width="18.5703125" bestFit="1" customWidth="1"/>
    <col min="41" max="41" width="22.5703125" bestFit="1" customWidth="1"/>
    <col min="42" max="42" width="21.85546875" customWidth="1"/>
    <col min="43" max="43" width="17.42578125" bestFit="1" customWidth="1"/>
    <col min="44" max="44" width="20.28515625" bestFit="1" customWidth="1"/>
  </cols>
  <sheetData>
    <row r="2" spans="3:26" ht="32.25" customHeight="1"/>
    <row r="3" spans="3:26" ht="36" customHeight="1">
      <c r="C3" s="418" t="s">
        <v>360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</row>
    <row r="4" spans="3:26" ht="28.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7" t="s">
        <v>149</v>
      </c>
      <c r="L4" s="7" t="s">
        <v>150</v>
      </c>
      <c r="M4" s="7" t="s">
        <v>111</v>
      </c>
      <c r="N4" s="8" t="s">
        <v>352</v>
      </c>
      <c r="O4" s="8" t="s">
        <v>353</v>
      </c>
      <c r="P4" s="7" t="s">
        <v>163</v>
      </c>
      <c r="Q4" s="7" t="s">
        <v>154</v>
      </c>
      <c r="R4" s="7" t="s">
        <v>112</v>
      </c>
      <c r="S4" s="8" t="s">
        <v>276</v>
      </c>
      <c r="T4" s="8" t="s">
        <v>172</v>
      </c>
      <c r="U4" s="7" t="s">
        <v>235</v>
      </c>
      <c r="V4" s="7" t="s">
        <v>236</v>
      </c>
      <c r="W4" s="8" t="s">
        <v>277</v>
      </c>
      <c r="X4" s="7" t="s">
        <v>51</v>
      </c>
      <c r="Y4" s="7" t="s">
        <v>52</v>
      </c>
      <c r="Z4" s="8" t="s">
        <v>110</v>
      </c>
    </row>
    <row r="5" spans="3:26" ht="15" customHeight="1">
      <c r="C5" s="205" t="s">
        <v>79</v>
      </c>
      <c r="D5" s="10">
        <v>72.862453531598504</v>
      </c>
      <c r="E5" s="10">
        <v>75.01734906315059</v>
      </c>
      <c r="F5" s="10">
        <v>74.81804949053857</v>
      </c>
      <c r="G5" s="10">
        <v>74.752475247524757</v>
      </c>
      <c r="H5" s="11">
        <f>E5/D5-1</f>
        <v>2.9574841734056667E-2</v>
      </c>
      <c r="I5" s="11">
        <f>F5/E5-1</f>
        <v>-2.6567130817198858E-3</v>
      </c>
      <c r="J5" s="11">
        <f>G5/F5-1</f>
        <v>-8.7644951265541948E-4</v>
      </c>
      <c r="K5" s="10">
        <v>74.017467248908304</v>
      </c>
      <c r="L5" s="10">
        <v>71.734475374732341</v>
      </c>
      <c r="M5" s="10">
        <v>74.282560706401767</v>
      </c>
      <c r="N5" s="11">
        <f>L5/K5-1</f>
        <v>-3.0843961013940713E-2</v>
      </c>
      <c r="O5" s="11">
        <f>IFERROR(M5/L5-1,"-")</f>
        <v>3.5521070145958955E-2</v>
      </c>
      <c r="P5" s="10">
        <v>75.91549295774648</v>
      </c>
      <c r="Q5" s="10">
        <v>74.37673130193906</v>
      </c>
      <c r="R5" s="10">
        <v>78.622668579626975</v>
      </c>
      <c r="S5" s="11">
        <f>Q5/P5-1</f>
        <v>-2.0269402145144166E-2</v>
      </c>
      <c r="T5" s="11">
        <f>R5/Q5-1</f>
        <v>5.7086903435580538E-2</v>
      </c>
      <c r="U5" s="208">
        <v>80.136986301369859</v>
      </c>
      <c r="V5" s="208">
        <v>83.458646616541358</v>
      </c>
      <c r="W5" s="84">
        <f t="shared" ref="W5:W23" si="0">V5/U5-1</f>
        <v>4.1449778291883677E-2</v>
      </c>
      <c r="X5" s="10">
        <v>80</v>
      </c>
      <c r="Y5" s="10">
        <v>51.851851851851855</v>
      </c>
      <c r="Z5" s="11">
        <f t="shared" ref="Z5:Z23" si="1">Y5/X5-1</f>
        <v>-0.35185185185185186</v>
      </c>
    </row>
    <row r="6" spans="3:26" ht="15" customHeight="1">
      <c r="C6" s="219" t="s">
        <v>81</v>
      </c>
      <c r="D6" s="98">
        <v>71.794871794871796</v>
      </c>
      <c r="E6" s="98">
        <v>72.727272727272734</v>
      </c>
      <c r="F6" s="98">
        <v>70.512820512820511</v>
      </c>
      <c r="G6" s="98">
        <v>68.987341772151893</v>
      </c>
      <c r="H6" s="11">
        <f>E6/D6-1</f>
        <v>1.2987012987013102E-2</v>
      </c>
      <c r="I6" s="11">
        <f>F6/E6-1</f>
        <v>-3.0448717948718063E-2</v>
      </c>
      <c r="J6" s="11">
        <f>G6/F6-1</f>
        <v>-2.1634062140391319E-2</v>
      </c>
      <c r="K6" s="98">
        <v>67.441860465116278</v>
      </c>
      <c r="L6" s="98">
        <v>61.702127659574465</v>
      </c>
      <c r="M6" s="98">
        <v>68.316831683168317</v>
      </c>
      <c r="N6" s="11">
        <f>L6/K6-1</f>
        <v>-8.5106382978723416E-2</v>
      </c>
      <c r="O6" s="11">
        <f>IFERROR(M6/L6-1,"-")</f>
        <v>0.10720382383065896</v>
      </c>
      <c r="P6" s="98">
        <v>75.324675324675326</v>
      </c>
      <c r="Q6" s="98">
        <v>70.129870129870127</v>
      </c>
      <c r="R6" s="98">
        <v>73.80952380952381</v>
      </c>
      <c r="S6" s="11">
        <f>Q6/P6-1</f>
        <v>-6.8965517241379337E-2</v>
      </c>
      <c r="T6" s="11">
        <f>R6/Q6-1</f>
        <v>5.2469135802469147E-2</v>
      </c>
      <c r="U6" s="208">
        <v>77.448979591836732</v>
      </c>
      <c r="V6" s="208">
        <v>76.143141153081515</v>
      </c>
      <c r="W6" s="84">
        <f t="shared" si="0"/>
        <v>-1.6860628062979055E-2</v>
      </c>
      <c r="X6" s="10">
        <v>73.43358395989975</v>
      </c>
      <c r="Y6" s="10">
        <v>78.590078328981718</v>
      </c>
      <c r="Z6" s="11">
        <f t="shared" si="1"/>
        <v>7.0219837995348255E-2</v>
      </c>
    </row>
    <row r="7" spans="3:26" ht="15" customHeight="1">
      <c r="C7" s="205" t="s">
        <v>159</v>
      </c>
      <c r="D7" s="10">
        <v>65.656565656565704</v>
      </c>
      <c r="E7" s="10">
        <v>71.800947867298575</v>
      </c>
      <c r="F7" s="10">
        <v>68.693009118541028</v>
      </c>
      <c r="G7" s="10">
        <v>69.945355191256837</v>
      </c>
      <c r="H7" s="11">
        <f>E7/D7-1</f>
        <v>9.358366751731606E-2</v>
      </c>
      <c r="I7" s="11">
        <f>F7/E7-1</f>
        <v>-4.3285483563553995E-2</v>
      </c>
      <c r="J7" s="11">
        <f>G7/F7-1</f>
        <v>1.8231055660332007E-2</v>
      </c>
      <c r="K7" s="10">
        <v>72.222222222222229</v>
      </c>
      <c r="L7" s="10">
        <v>69.863013698630141</v>
      </c>
      <c r="M7" s="10">
        <v>69.68325791855203</v>
      </c>
      <c r="N7" s="11">
        <f>L7/K7-1</f>
        <v>-3.2665964172813533E-2</v>
      </c>
      <c r="O7" s="11">
        <f>IFERROR(M7/L7-1,"-")</f>
        <v>-2.5729748913141393E-3</v>
      </c>
      <c r="P7" s="10">
        <v>71.590909090909093</v>
      </c>
      <c r="Q7" s="10">
        <v>72.142857142857139</v>
      </c>
      <c r="R7" s="10">
        <v>72.946859903381636</v>
      </c>
      <c r="S7" s="11">
        <f>Q7/P7-1</f>
        <v>7.7097505668932698E-3</v>
      </c>
      <c r="T7" s="11">
        <f>R7/Q7-1</f>
        <v>1.1144592720141455E-2</v>
      </c>
      <c r="U7" s="208">
        <v>68.679245283018872</v>
      </c>
      <c r="V7" s="208">
        <v>69.433962264150949</v>
      </c>
      <c r="W7" s="84">
        <f t="shared" si="0"/>
        <v>1.098901098901095E-2</v>
      </c>
      <c r="X7" s="10">
        <v>74.603174603174608</v>
      </c>
      <c r="Y7" s="10">
        <v>70.967741935483872</v>
      </c>
      <c r="Z7" s="11">
        <f t="shared" si="1"/>
        <v>-4.8730267673301353E-2</v>
      </c>
    </row>
    <row r="8" spans="3:26" ht="15" customHeight="1">
      <c r="C8" s="219" t="s">
        <v>77</v>
      </c>
      <c r="D8" s="98">
        <v>69.230769230769198</v>
      </c>
      <c r="E8" s="98">
        <v>62.753036437246962</v>
      </c>
      <c r="F8" s="98">
        <v>65.490196078431367</v>
      </c>
      <c r="G8" s="98">
        <v>64.14473684210526</v>
      </c>
      <c r="H8" s="11">
        <f>E8/D8-1</f>
        <v>-9.3567251461987855E-2</v>
      </c>
      <c r="I8" s="11">
        <f>F8/E8-1</f>
        <v>4.3617963314357855E-2</v>
      </c>
      <c r="J8" s="11">
        <f>G8/F8-1</f>
        <v>-2.0544437440907615E-2</v>
      </c>
      <c r="K8" s="98">
        <v>63.905325443786985</v>
      </c>
      <c r="L8" s="98">
        <v>60.625</v>
      </c>
      <c r="M8" s="98">
        <v>65.384615384615387</v>
      </c>
      <c r="N8" s="11">
        <f>L8/K8-1</f>
        <v>-5.1331018518518512E-2</v>
      </c>
      <c r="O8" s="11">
        <f>IFERROR(M8/L8-1,"-")</f>
        <v>7.8509119746233091E-2</v>
      </c>
      <c r="P8" s="98">
        <v>67.114093959731548</v>
      </c>
      <c r="Q8" s="98">
        <v>63.815789473684212</v>
      </c>
      <c r="R8" s="98">
        <v>66.504854368932044</v>
      </c>
      <c r="S8" s="11">
        <f>Q8/P8-1</f>
        <v>-4.9144736842105297E-2</v>
      </c>
      <c r="T8" s="11">
        <f>R8/Q8-1</f>
        <v>4.2137924131718574E-2</v>
      </c>
      <c r="U8" s="216">
        <v>75</v>
      </c>
      <c r="V8" s="216">
        <v>72.321428571428569</v>
      </c>
      <c r="W8" s="84">
        <f t="shared" si="0"/>
        <v>-3.5714285714285698E-2</v>
      </c>
      <c r="X8" s="98">
        <v>71.05263157894737</v>
      </c>
      <c r="Y8" s="98">
        <v>80.487804878048777</v>
      </c>
      <c r="Z8" s="11">
        <f t="shared" si="1"/>
        <v>0.13279132791327908</v>
      </c>
    </row>
    <row r="9" spans="3:26" ht="15" customHeight="1">
      <c r="C9" s="205" t="s">
        <v>87</v>
      </c>
      <c r="D9" s="10">
        <v>65.646258503401398</v>
      </c>
      <c r="E9" s="10">
        <v>69.058295964125563</v>
      </c>
      <c r="F9" s="10">
        <v>67.10526315789474</v>
      </c>
      <c r="G9" s="10">
        <v>62.396694214876035</v>
      </c>
      <c r="H9" s="11">
        <f>E9/D9-1</f>
        <v>5.1976114686678843E-2</v>
      </c>
      <c r="I9" s="11">
        <f>F9/E9-1</f>
        <v>-2.8280929596719018E-2</v>
      </c>
      <c r="J9" s="11">
        <f>G9/F9-1</f>
        <v>-7.0166909739102223E-2</v>
      </c>
      <c r="K9" s="10">
        <v>66.935483870967744</v>
      </c>
      <c r="L9" s="10">
        <v>61.81818181818182</v>
      </c>
      <c r="M9" s="10">
        <v>60.689655172413794</v>
      </c>
      <c r="N9" s="11">
        <f>L9/K9-1</f>
        <v>-7.6451259583789732E-2</v>
      </c>
      <c r="O9" s="11">
        <f>IFERROR(M9/L9-1,"-")</f>
        <v>-1.8255578093306357E-2</v>
      </c>
      <c r="P9" s="10">
        <v>62.711864406779661</v>
      </c>
      <c r="Q9" s="10">
        <v>57.798165137614681</v>
      </c>
      <c r="R9" s="10">
        <v>63.768115942028984</v>
      </c>
      <c r="S9" s="11">
        <f>Q9/P9-1</f>
        <v>-7.8353582940738908E-2</v>
      </c>
      <c r="T9" s="11">
        <f>R9/Q9-1</f>
        <v>0.10328962502875538</v>
      </c>
      <c r="U9" s="216">
        <v>67.757009345794387</v>
      </c>
      <c r="V9" s="216">
        <v>64.485981308411212</v>
      </c>
      <c r="W9" s="84">
        <f t="shared" si="0"/>
        <v>-4.8275862068965503E-2</v>
      </c>
      <c r="X9" s="98">
        <v>63.291139240506332</v>
      </c>
      <c r="Y9" s="98">
        <v>67.045454545454547</v>
      </c>
      <c r="Z9" s="11">
        <f t="shared" si="1"/>
        <v>5.9318181818181825E-2</v>
      </c>
    </row>
    <row r="10" spans="3:26" ht="15" customHeight="1">
      <c r="C10" s="205" t="s">
        <v>88</v>
      </c>
      <c r="D10" s="10">
        <v>0</v>
      </c>
      <c r="E10" s="10">
        <v>64.325481798715202</v>
      </c>
      <c r="F10" s="10">
        <v>60.880296174413822</v>
      </c>
      <c r="G10" s="10">
        <v>61.557478368355994</v>
      </c>
      <c r="H10" s="11" t="str">
        <f>IFERROR(E10/D10-1,"-")</f>
        <v>-</v>
      </c>
      <c r="I10" s="11">
        <f>F10/E10-1</f>
        <v>-5.3558644692035418E-2</v>
      </c>
      <c r="J10" s="11">
        <f>G10/F10-1</f>
        <v>1.1123175091036552E-2</v>
      </c>
      <c r="K10" s="10">
        <v>55.4228855721393</v>
      </c>
      <c r="L10" s="10">
        <v>54.140127388535035</v>
      </c>
      <c r="M10" s="10">
        <v>59.029927760577912</v>
      </c>
      <c r="N10" s="11">
        <f>L10/K10-1</f>
        <v>-2.3144918752644239E-2</v>
      </c>
      <c r="O10" s="11">
        <f>IFERROR(M10/L10-1,"-")</f>
        <v>9.0317489224791991E-2</v>
      </c>
      <c r="P10" s="10">
        <v>56.128404669260703</v>
      </c>
      <c r="Q10" s="10">
        <v>56.785714285714285</v>
      </c>
      <c r="R10" s="10">
        <v>61.693121693121697</v>
      </c>
      <c r="S10" s="11">
        <f>Q10/P10-1</f>
        <v>1.171081950977948E-2</v>
      </c>
      <c r="T10" s="11">
        <f>R10/Q10-1</f>
        <v>8.6419753086419915E-2</v>
      </c>
      <c r="U10" s="208">
        <v>67.8391959798995</v>
      </c>
      <c r="V10" s="208">
        <v>60.824742268041234</v>
      </c>
      <c r="W10" s="84">
        <f t="shared" si="0"/>
        <v>-0.10339824360442929</v>
      </c>
      <c r="X10" s="10">
        <v>58.333333333333336</v>
      </c>
      <c r="Y10" s="10">
        <v>53.846153846153847</v>
      </c>
      <c r="Z10" s="11">
        <f t="shared" si="1"/>
        <v>-7.6923076923076983E-2</v>
      </c>
    </row>
    <row r="11" spans="3:26" ht="15" customHeight="1">
      <c r="C11" s="205" t="s">
        <v>91</v>
      </c>
      <c r="D11" s="10">
        <v>62.860892388451397</v>
      </c>
      <c r="E11" s="10">
        <v>63.138977635782744</v>
      </c>
      <c r="F11" s="10">
        <v>59.684251058914128</v>
      </c>
      <c r="G11" s="10">
        <v>60.447761194029852</v>
      </c>
      <c r="H11" s="11">
        <f>E11/D11-1</f>
        <v>4.4238195922021717E-3</v>
      </c>
      <c r="I11" s="11">
        <f>F11/E11-1</f>
        <v>-5.4716226113086797E-2</v>
      </c>
      <c r="J11" s="11">
        <f>G11/F11-1</f>
        <v>1.2792489167067878E-2</v>
      </c>
      <c r="K11" s="10">
        <v>53.606411398040962</v>
      </c>
      <c r="L11" s="10">
        <v>53.057708871662363</v>
      </c>
      <c r="M11" s="10">
        <v>57.673509286412511</v>
      </c>
      <c r="N11" s="11">
        <f>L11/K11-1</f>
        <v>-1.0235763075135629E-2</v>
      </c>
      <c r="O11" s="11">
        <f>IFERROR(M11/L11-1,"-")</f>
        <v>8.6995848726053815E-2</v>
      </c>
      <c r="P11" s="10">
        <v>54.755555555555553</v>
      </c>
      <c r="Q11" s="10">
        <v>55.867346938775512</v>
      </c>
      <c r="R11" s="10">
        <v>60.750507099391484</v>
      </c>
      <c r="S11" s="11">
        <f>Q11/P11-1</f>
        <v>2.0304631592896971E-2</v>
      </c>
      <c r="T11" s="11">
        <f>R11/Q11-1</f>
        <v>8.7406337121527899E-2</v>
      </c>
      <c r="U11" s="208">
        <v>60.834896810506564</v>
      </c>
      <c r="V11" s="208">
        <v>61.399443929564413</v>
      </c>
      <c r="W11" s="84">
        <f t="shared" si="0"/>
        <v>9.2799881097249681E-3</v>
      </c>
      <c r="X11" s="10">
        <v>51.421800947867297</v>
      </c>
      <c r="Y11" s="10">
        <v>58.271604938271608</v>
      </c>
      <c r="Z11" s="11">
        <f t="shared" si="1"/>
        <v>0.13320816976730976</v>
      </c>
    </row>
    <row r="12" spans="3:26" ht="15" customHeight="1">
      <c r="C12" s="205" t="s">
        <v>76</v>
      </c>
      <c r="D12" s="10">
        <v>52.592592592592602</v>
      </c>
      <c r="E12" s="10">
        <v>53.225806451612904</v>
      </c>
      <c r="F12" s="10">
        <v>46.687697160883282</v>
      </c>
      <c r="G12" s="10">
        <v>47.79874213836478</v>
      </c>
      <c r="H12" s="11">
        <f>E12/D12-1</f>
        <v>1.2039981826442281E-2</v>
      </c>
      <c r="I12" s="11">
        <f>F12/E12-1</f>
        <v>-0.12283720485613225</v>
      </c>
      <c r="J12" s="11">
        <f>G12/F12-1</f>
        <v>2.3797382287948254E-2</v>
      </c>
      <c r="K12" s="10">
        <v>43.030303030303031</v>
      </c>
      <c r="L12" s="10">
        <v>42.857142857142854</v>
      </c>
      <c r="M12" s="10">
        <v>48.198198198198199</v>
      </c>
      <c r="N12" s="11">
        <f>L12/K12-1</f>
        <v>-4.0241448692154291E-3</v>
      </c>
      <c r="O12" s="11">
        <f>IFERROR(M12/L12-1,"-")</f>
        <v>0.12462462462462476</v>
      </c>
      <c r="P12" s="10">
        <v>42.95302013422819</v>
      </c>
      <c r="Q12" s="10">
        <v>50</v>
      </c>
      <c r="R12" s="10">
        <v>57.31707317073171</v>
      </c>
      <c r="S12" s="11">
        <f>Q12/P12-1</f>
        <v>0.1640625</v>
      </c>
      <c r="T12" s="11">
        <f>R12/Q12-1</f>
        <v>0.14634146341463428</v>
      </c>
      <c r="U12" s="208">
        <v>62.129583124058264</v>
      </c>
      <c r="V12" s="208">
        <v>62.396894711305194</v>
      </c>
      <c r="W12" s="84">
        <f t="shared" si="0"/>
        <v>4.3024848036268271E-3</v>
      </c>
      <c r="X12" s="10">
        <v>52.867830423940148</v>
      </c>
      <c r="Y12" s="10">
        <v>60.106382978723403</v>
      </c>
      <c r="Z12" s="11">
        <f t="shared" si="1"/>
        <v>0.13691790445604179</v>
      </c>
    </row>
    <row r="13" spans="3:26" ht="15" customHeight="1">
      <c r="C13" s="205" t="s">
        <v>86</v>
      </c>
      <c r="D13" s="10">
        <v>53.8860103626943</v>
      </c>
      <c r="E13" s="10">
        <v>55.595667870036102</v>
      </c>
      <c r="F13" s="10">
        <v>52.887537993920972</v>
      </c>
      <c r="G13" s="10">
        <v>56.82656826568266</v>
      </c>
      <c r="H13" s="11">
        <f>E13/D13-1</f>
        <v>3.1727297972785395E-2</v>
      </c>
      <c r="I13" s="11">
        <f>F13/E13-1</f>
        <v>-4.8711167252200704E-2</v>
      </c>
      <c r="J13" s="11">
        <f>G13/F13-1</f>
        <v>7.4479365483310023E-2</v>
      </c>
      <c r="K13" s="10">
        <v>49.185667752442995</v>
      </c>
      <c r="L13" s="10">
        <v>57.094594594594597</v>
      </c>
      <c r="M13" s="10">
        <v>56.993006993006993</v>
      </c>
      <c r="N13" s="11">
        <f>L13/K13-1</f>
        <v>0.16079738679076439</v>
      </c>
      <c r="O13" s="11">
        <f>IFERROR(M13/L13-1,"-")</f>
        <v>-1.7792858029545E-3</v>
      </c>
      <c r="P13" s="10">
        <v>49.743589743589745</v>
      </c>
      <c r="Q13" s="10">
        <v>55.421686746987952</v>
      </c>
      <c r="R13" s="10">
        <v>56.842105263157897</v>
      </c>
      <c r="S13" s="11">
        <f>Q13/P13-1</f>
        <v>0.11414731089305663</v>
      </c>
      <c r="T13" s="11">
        <f>R13/Q13-1</f>
        <v>2.5629290617849021E-2</v>
      </c>
      <c r="U13" s="208">
        <v>42.553191489361701</v>
      </c>
      <c r="V13" s="208">
        <v>40.206185567010309</v>
      </c>
      <c r="W13" s="84">
        <f t="shared" si="0"/>
        <v>-5.5154639175257758E-2</v>
      </c>
      <c r="X13" s="10">
        <v>23.80952380952381</v>
      </c>
      <c r="Y13" s="10">
        <v>34.482758620689658</v>
      </c>
      <c r="Z13" s="11">
        <f t="shared" si="1"/>
        <v>0.44827586206896552</v>
      </c>
    </row>
    <row r="14" spans="3:26" ht="15" customHeight="1">
      <c r="C14" s="205" t="s">
        <v>75</v>
      </c>
      <c r="D14" s="10">
        <v>49.816849816849803</v>
      </c>
      <c r="E14" s="10">
        <v>48.771929824561404</v>
      </c>
      <c r="F14" s="10">
        <v>41.522491349480966</v>
      </c>
      <c r="G14" s="10">
        <v>47.222222222222221</v>
      </c>
      <c r="H14" s="11">
        <f>E14/D14-1</f>
        <v>-2.0975232198142124E-2</v>
      </c>
      <c r="I14" s="11">
        <f>F14/E14-1</f>
        <v>-0.14863956585596583</v>
      </c>
      <c r="J14" s="11">
        <f>G14/F14-1</f>
        <v>0.13726851851851851</v>
      </c>
      <c r="K14" s="10">
        <v>43.939393939393938</v>
      </c>
      <c r="L14" s="10">
        <v>44.104803493449779</v>
      </c>
      <c r="M14" s="10">
        <v>49.444444444444443</v>
      </c>
      <c r="N14" s="11">
        <f>L14/K14-1</f>
        <v>3.7644932992018099E-3</v>
      </c>
      <c r="O14" s="11">
        <f>IFERROR(M14/L14-1,"-")</f>
        <v>0.121067106710671</v>
      </c>
      <c r="P14" s="10">
        <v>40.462427745664741</v>
      </c>
      <c r="Q14" s="10">
        <v>46.762589928057551</v>
      </c>
      <c r="R14" s="10">
        <v>56.81818181818182</v>
      </c>
      <c r="S14" s="11">
        <f>Q14/P14-1</f>
        <v>0.15570400822199382</v>
      </c>
      <c r="T14" s="11">
        <f>R14/Q14-1</f>
        <v>0.21503496503496522</v>
      </c>
      <c r="U14" s="208">
        <v>48.743718592964825</v>
      </c>
      <c r="V14" s="208">
        <v>55.421686746987952</v>
      </c>
      <c r="W14" s="84">
        <f t="shared" si="0"/>
        <v>0.13700161470624761</v>
      </c>
      <c r="X14" s="10">
        <v>55.421686746987952</v>
      </c>
      <c r="Y14" s="10">
        <v>53.571428571428569</v>
      </c>
      <c r="Z14" s="11">
        <f t="shared" si="1"/>
        <v>-3.3385093167701885E-2</v>
      </c>
    </row>
    <row r="15" spans="3:26" ht="15" customHeight="1">
      <c r="C15" s="205" t="s">
        <v>92</v>
      </c>
      <c r="D15" s="10">
        <v>87.162162162162204</v>
      </c>
      <c r="E15" s="10">
        <v>85.84905660377359</v>
      </c>
      <c r="F15" s="10">
        <v>80.219780219780219</v>
      </c>
      <c r="G15" s="10">
        <v>78.453038674033152</v>
      </c>
      <c r="H15" s="11">
        <f>E15/D15-1</f>
        <v>-1.5065087026474022E-2</v>
      </c>
      <c r="I15" s="11">
        <f>F15/E15-1</f>
        <v>-6.5571790846516209E-2</v>
      </c>
      <c r="J15" s="11">
        <f>G15/F15-1</f>
        <v>-2.2023764474381258E-2</v>
      </c>
      <c r="K15" s="10">
        <v>81.512605042016801</v>
      </c>
      <c r="L15" s="10">
        <v>81.111111111111114</v>
      </c>
      <c r="M15" s="10">
        <v>58.407079646017699</v>
      </c>
      <c r="N15" s="11">
        <f>L15/K15-1</f>
        <v>-4.9255441008017042E-3</v>
      </c>
      <c r="O15" s="11">
        <f>IFERROR(M15/L15-1,"-")</f>
        <v>-0.2799127166929325</v>
      </c>
      <c r="P15" s="10">
        <v>78.494623655913983</v>
      </c>
      <c r="Q15" s="10">
        <v>83.908045977011497</v>
      </c>
      <c r="R15" s="10">
        <v>54.545454545454547</v>
      </c>
      <c r="S15" s="11">
        <f>Q15/P15-1</f>
        <v>6.8965517241379226E-2</v>
      </c>
      <c r="T15" s="11">
        <f>R15/Q15-1</f>
        <v>-0.34993773349937729</v>
      </c>
      <c r="U15" s="208">
        <v>55.594405594405593</v>
      </c>
      <c r="V15" s="208">
        <v>56.043956043956044</v>
      </c>
      <c r="W15" s="84">
        <f t="shared" si="0"/>
        <v>8.0862533692722671E-3</v>
      </c>
      <c r="X15" s="10">
        <v>52.083333333333336</v>
      </c>
      <c r="Y15" s="10">
        <v>53.409090909090907</v>
      </c>
      <c r="Z15" s="11">
        <f t="shared" si="1"/>
        <v>2.5454545454545396E-2</v>
      </c>
    </row>
    <row r="16" spans="3:26" ht="15" customHeight="1">
      <c r="C16" s="205" t="s">
        <v>85</v>
      </c>
      <c r="D16" s="10">
        <v>49.709302325581397</v>
      </c>
      <c r="E16" s="10">
        <v>50.692520775623265</v>
      </c>
      <c r="F16" s="10">
        <v>53.174603174603178</v>
      </c>
      <c r="G16" s="10">
        <v>54.4973544973545</v>
      </c>
      <c r="H16" s="11">
        <f>E16/D16-1</f>
        <v>1.9779365310783836E-2</v>
      </c>
      <c r="I16" s="11">
        <f>F16/E16-1</f>
        <v>4.8963483389713014E-2</v>
      </c>
      <c r="J16" s="11">
        <f>G16/F16-1</f>
        <v>2.4875621890547261E-2</v>
      </c>
      <c r="K16" s="10">
        <v>51.965065502183407</v>
      </c>
      <c r="L16" s="10">
        <v>49.327354260089685</v>
      </c>
      <c r="M16" s="10">
        <v>51.754385964912281</v>
      </c>
      <c r="N16" s="11">
        <f>L16/K16-1</f>
        <v>-5.0759317179786767E-2</v>
      </c>
      <c r="O16" s="11">
        <f>IFERROR(M16/L16-1,"-")</f>
        <v>4.9202551834130803E-2</v>
      </c>
      <c r="P16" s="10">
        <v>54.696132596685082</v>
      </c>
      <c r="Q16" s="10">
        <v>50.56818181818182</v>
      </c>
      <c r="R16" s="10">
        <v>53.370786516853933</v>
      </c>
      <c r="S16" s="11">
        <f>Q16/P16-1</f>
        <v>-7.547061524334242E-2</v>
      </c>
      <c r="T16" s="11">
        <f>R16/Q16-1</f>
        <v>5.5422295164751834E-2</v>
      </c>
      <c r="U16" s="212">
        <v>53.289393384596607</v>
      </c>
      <c r="V16" s="212">
        <v>54.013357619914999</v>
      </c>
      <c r="W16" s="213">
        <f t="shared" si="0"/>
        <v>1.3585522171240427E-2</v>
      </c>
      <c r="X16" s="17">
        <v>47.889273356401382</v>
      </c>
      <c r="Y16" s="17">
        <v>49.327354260089685</v>
      </c>
      <c r="Z16" s="107">
        <f t="shared" si="1"/>
        <v>3.0029290546670584E-2</v>
      </c>
    </row>
    <row r="17" spans="3:26" ht="15" customHeight="1">
      <c r="C17" s="210" t="s">
        <v>84</v>
      </c>
      <c r="D17" s="17">
        <v>53.563636363636398</v>
      </c>
      <c r="E17" s="17">
        <v>54.581818181818178</v>
      </c>
      <c r="F17" s="17">
        <v>51.527272727272724</v>
      </c>
      <c r="G17" s="17">
        <v>52.427272727272729</v>
      </c>
      <c r="H17" s="107">
        <f>E17/D17-1</f>
        <v>1.9008825526136475E-2</v>
      </c>
      <c r="I17" s="107">
        <f>F17/E17-1</f>
        <v>-5.5962691538974041E-2</v>
      </c>
      <c r="J17" s="107">
        <f>G17/F17-1</f>
        <v>1.7466478475652858E-2</v>
      </c>
      <c r="K17" s="17">
        <v>48.011958146487295</v>
      </c>
      <c r="L17" s="17">
        <v>47.499624568253495</v>
      </c>
      <c r="M17" s="17">
        <v>49.311465263809374</v>
      </c>
      <c r="N17" s="107">
        <f>L17/K17-1</f>
        <v>-1.0670957778281864E-2</v>
      </c>
      <c r="O17" s="107">
        <f>IFERROR(M17/L17-1,"-")</f>
        <v>3.8144316129328448E-2</v>
      </c>
      <c r="P17" s="17">
        <v>49.387982195845694</v>
      </c>
      <c r="Q17" s="17">
        <v>50.212059745528308</v>
      </c>
      <c r="R17" s="17">
        <v>53.237951807228917</v>
      </c>
      <c r="S17" s="107">
        <f>Q17/P17-1</f>
        <v>1.6685791017231111E-2</v>
      </c>
      <c r="T17" s="107">
        <f>R17/Q17-1</f>
        <v>6.0262257255242035E-2</v>
      </c>
      <c r="U17" s="208">
        <v>40.178571428571431</v>
      </c>
      <c r="V17" s="208">
        <v>49.275362318840578</v>
      </c>
      <c r="W17" s="84">
        <f t="shared" si="0"/>
        <v>0.22640901771336552</v>
      </c>
      <c r="X17" s="10">
        <v>43.28358208955224</v>
      </c>
      <c r="Y17" s="10">
        <v>38.888888888888886</v>
      </c>
      <c r="Z17" s="11">
        <f t="shared" si="1"/>
        <v>-0.10153256704980851</v>
      </c>
    </row>
    <row r="18" spans="3:26" ht="15" customHeight="1">
      <c r="C18" s="219" t="s">
        <v>78</v>
      </c>
      <c r="D18" s="98">
        <v>43.75</v>
      </c>
      <c r="E18" s="98">
        <v>48.458149779735685</v>
      </c>
      <c r="F18" s="98">
        <v>47.663551401869157</v>
      </c>
      <c r="G18" s="98">
        <v>43.75</v>
      </c>
      <c r="H18" s="11">
        <f>E18/D18-1</f>
        <v>0.10761485210824429</v>
      </c>
      <c r="I18" s="11">
        <f>F18/E18-1</f>
        <v>-1.6397621070518342E-2</v>
      </c>
      <c r="J18" s="11">
        <f>G18/F18-1</f>
        <v>-8.2107843137254832E-2</v>
      </c>
      <c r="K18" s="98">
        <v>46.956521739130437</v>
      </c>
      <c r="L18" s="98">
        <v>44.444444444444443</v>
      </c>
      <c r="M18" s="98">
        <v>49.404761904761905</v>
      </c>
      <c r="N18" s="11">
        <f>L18/K18-1</f>
        <v>-5.3497942386831365E-2</v>
      </c>
      <c r="O18" s="11">
        <f>IFERROR(M18/L18-1,"-")</f>
        <v>0.11160714285714279</v>
      </c>
      <c r="P18" s="98">
        <v>47.933884297520663</v>
      </c>
      <c r="Q18" s="98">
        <v>43.243243243243242</v>
      </c>
      <c r="R18" s="98">
        <v>51.851851851851855</v>
      </c>
      <c r="S18" s="11">
        <f>Q18/P18-1</f>
        <v>-9.7856477166822109E-2</v>
      </c>
      <c r="T18" s="11">
        <f>R18/Q18-1</f>
        <v>0.19907407407407418</v>
      </c>
      <c r="U18" s="208">
        <v>48.230088495575224</v>
      </c>
      <c r="V18" s="208">
        <v>51.658767772511851</v>
      </c>
      <c r="W18" s="84">
        <f t="shared" si="0"/>
        <v>7.1090047393364886E-2</v>
      </c>
      <c r="X18" s="10">
        <v>45.833333333333336</v>
      </c>
      <c r="Y18" s="10">
        <v>48.684210526315788</v>
      </c>
      <c r="Z18" s="11">
        <f t="shared" si="1"/>
        <v>6.2200956937799035E-2</v>
      </c>
    </row>
    <row r="19" spans="3:26" ht="15" customHeight="1">
      <c r="C19" s="205" t="s">
        <v>82</v>
      </c>
      <c r="D19" s="10">
        <v>45.346320346320297</v>
      </c>
      <c r="E19" s="10">
        <v>48.479427549194988</v>
      </c>
      <c r="F19" s="10">
        <v>46.853741496598637</v>
      </c>
      <c r="G19" s="10">
        <v>47.227722772277225</v>
      </c>
      <c r="H19" s="11">
        <f>E19/D19-1</f>
        <v>6.9092865285351301E-2</v>
      </c>
      <c r="I19" s="11">
        <f>F19/E19-1</f>
        <v>-3.3533524110751278E-2</v>
      </c>
      <c r="J19" s="11">
        <f>G19/F19-1</f>
        <v>7.9818871179313522E-3</v>
      </c>
      <c r="K19" s="10">
        <v>46.127067014795472</v>
      </c>
      <c r="L19" s="10">
        <v>47.38344433872502</v>
      </c>
      <c r="M19" s="10">
        <v>47.54440961337513</v>
      </c>
      <c r="N19" s="11">
        <f>L19/K19-1</f>
        <v>2.7237312173491457E-2</v>
      </c>
      <c r="O19" s="11">
        <f>IFERROR(M19/L19-1,"-")</f>
        <v>3.3970783866921206E-3</v>
      </c>
      <c r="P19" s="10">
        <v>46.956521739130437</v>
      </c>
      <c r="Q19" s="10">
        <v>48.045602605863195</v>
      </c>
      <c r="R19" s="10">
        <v>50.623052959501557</v>
      </c>
      <c r="S19" s="11">
        <f>Q19/P19-1</f>
        <v>2.3193388828568029E-2</v>
      </c>
      <c r="T19" s="11">
        <f>R19/Q19-1</f>
        <v>5.3645915835049296E-2</v>
      </c>
      <c r="U19" s="208">
        <v>46.767537826685007</v>
      </c>
      <c r="V19" s="208">
        <v>48.989113530326591</v>
      </c>
      <c r="W19" s="84">
        <f t="shared" si="0"/>
        <v>4.7502515780806887E-2</v>
      </c>
      <c r="X19" s="10">
        <v>48.205128205128204</v>
      </c>
      <c r="Y19" s="10">
        <v>48.795180722891565</v>
      </c>
      <c r="Z19" s="11">
        <f t="shared" si="1"/>
        <v>1.2240451166367627E-2</v>
      </c>
    </row>
    <row r="20" spans="3:26" ht="15" customHeight="1">
      <c r="C20" s="205" t="s">
        <v>239</v>
      </c>
      <c r="D20" s="10">
        <v>54.054054054054099</v>
      </c>
      <c r="E20" s="10">
        <v>49.732620320855617</v>
      </c>
      <c r="F20" s="10">
        <v>41.29032258064516</v>
      </c>
      <c r="G20" s="10">
        <v>49.418604651162788</v>
      </c>
      <c r="H20" s="11">
        <f>E20/D20-1</f>
        <v>-7.9946524064171909E-2</v>
      </c>
      <c r="I20" s="11">
        <f>F20/E20-1</f>
        <v>-0.16975372875476935</v>
      </c>
      <c r="J20" s="11">
        <f>G20/F20-1</f>
        <v>0.19685683139534871</v>
      </c>
      <c r="K20" s="10">
        <v>37.704918032786885</v>
      </c>
      <c r="L20" s="10">
        <v>43.362831858407077</v>
      </c>
      <c r="M20" s="10">
        <v>43.333333333333336</v>
      </c>
      <c r="N20" s="11">
        <f>L20/K20-1</f>
        <v>0.15005771450557903</v>
      </c>
      <c r="O20" s="11">
        <f>IFERROR(M20/L20-1,"-")</f>
        <v>-6.8027210884347156E-4</v>
      </c>
      <c r="P20" s="10">
        <v>39.285714285714285</v>
      </c>
      <c r="Q20" s="10">
        <v>48.113207547169814</v>
      </c>
      <c r="R20" s="10">
        <v>42.424242424242422</v>
      </c>
      <c r="S20" s="11">
        <f>Q20/P20-1</f>
        <v>0.22469982847341341</v>
      </c>
      <c r="T20" s="11">
        <f>R20/Q20-1</f>
        <v>-0.11824123588829483</v>
      </c>
      <c r="U20" s="208">
        <v>41.145833333333336</v>
      </c>
      <c r="V20" s="208">
        <v>50</v>
      </c>
      <c r="W20" s="218">
        <f t="shared" si="0"/>
        <v>0.21518987341772156</v>
      </c>
      <c r="X20" s="10">
        <v>45.454545454545453</v>
      </c>
      <c r="Y20" s="10">
        <v>54.166666666666664</v>
      </c>
      <c r="Z20" s="11">
        <f t="shared" si="1"/>
        <v>0.19166666666666665</v>
      </c>
    </row>
    <row r="21" spans="3:26" ht="15" customHeight="1">
      <c r="C21" s="205" t="s">
        <v>93</v>
      </c>
      <c r="D21" s="10">
        <v>0</v>
      </c>
      <c r="E21" s="10">
        <v>46.745562130177518</v>
      </c>
      <c r="F21" s="10">
        <v>42.168674698795179</v>
      </c>
      <c r="G21" s="10">
        <v>37.815126050420169</v>
      </c>
      <c r="H21" s="11" t="str">
        <f>IFERROR(E21/D21-1,"-")</f>
        <v>-</v>
      </c>
      <c r="I21" s="11">
        <f>F21/E21-1</f>
        <v>-9.7910629861217124E-2</v>
      </c>
      <c r="J21" s="11">
        <f>G21/F21-1</f>
        <v>-0.10324129651860736</v>
      </c>
      <c r="K21" s="10">
        <v>38.135593220338983</v>
      </c>
      <c r="L21" s="10">
        <v>33.87096774193548</v>
      </c>
      <c r="M21" s="10">
        <v>33.333333333333336</v>
      </c>
      <c r="N21" s="11">
        <f>L21/K21-1</f>
        <v>-0.11182795698924741</v>
      </c>
      <c r="O21" s="11">
        <f>IFERROR(M21/L21-1,"-")</f>
        <v>-1.5873015873015706E-2</v>
      </c>
      <c r="P21" s="10">
        <v>40.206185567010309</v>
      </c>
      <c r="Q21" s="10">
        <v>37.5</v>
      </c>
      <c r="R21" s="10">
        <v>39.024390243902438</v>
      </c>
      <c r="S21" s="11">
        <f>Q21/P21-1</f>
        <v>-6.7307692307692291E-2</v>
      </c>
      <c r="T21" s="11">
        <f>R21/Q21-1</f>
        <v>4.0650406504064929E-2</v>
      </c>
      <c r="U21" s="216">
        <v>49.206349206349209</v>
      </c>
      <c r="V21" s="216">
        <v>44.628099173553721</v>
      </c>
      <c r="W21" s="84">
        <f t="shared" si="0"/>
        <v>-9.3041855505198612E-2</v>
      </c>
      <c r="X21" s="98">
        <v>46.236559139784944</v>
      </c>
      <c r="Y21" s="98">
        <v>50.495049504950494</v>
      </c>
      <c r="Z21" s="11">
        <f t="shared" si="1"/>
        <v>9.210223347916191E-2</v>
      </c>
    </row>
    <row r="22" spans="3:26" ht="15" customHeight="1">
      <c r="C22" s="205" t="s">
        <v>83</v>
      </c>
      <c r="D22" s="10">
        <v>36.577181208053702</v>
      </c>
      <c r="E22" s="10">
        <v>42.249240121580549</v>
      </c>
      <c r="F22" s="10">
        <v>45.058139534883722</v>
      </c>
      <c r="G22" s="10">
        <v>41.498559077809801</v>
      </c>
      <c r="H22" s="11">
        <f>E22/D22-1</f>
        <v>0.15507096846155966</v>
      </c>
      <c r="I22" s="11">
        <f>F22/E22-1</f>
        <v>6.6484022084657868E-2</v>
      </c>
      <c r="J22" s="11">
        <f>G22/F22-1</f>
        <v>-7.8999721111834065E-2</v>
      </c>
      <c r="K22" s="10">
        <v>44.540229885057471</v>
      </c>
      <c r="L22" s="10">
        <v>42.68292682926829</v>
      </c>
      <c r="M22" s="10">
        <v>37.151702786377712</v>
      </c>
      <c r="N22" s="11">
        <f>L22/K22-1</f>
        <v>-4.1699449252557086E-2</v>
      </c>
      <c r="O22" s="11">
        <f>IFERROR(M22/L22-1,"-")</f>
        <v>-0.12958867757629355</v>
      </c>
      <c r="P22" s="10">
        <v>49.253731343283583</v>
      </c>
      <c r="Q22" s="10">
        <v>45.454545454545453</v>
      </c>
      <c r="R22" s="10">
        <v>38.918918918918919</v>
      </c>
      <c r="S22" s="11">
        <f>Q22/P22-1</f>
        <v>-7.7134986225895319E-2</v>
      </c>
      <c r="T22" s="11">
        <f>R22/Q22-1</f>
        <v>-0.14378378378378376</v>
      </c>
      <c r="U22" s="208">
        <v>48.571428571428569</v>
      </c>
      <c r="V22" s="208">
        <v>45.631067961165051</v>
      </c>
      <c r="W22" s="218">
        <f t="shared" si="0"/>
        <v>-6.0536836093660673E-2</v>
      </c>
      <c r="X22" s="10">
        <v>44.845360824742265</v>
      </c>
      <c r="Y22" s="10">
        <v>40.372670807453417</v>
      </c>
      <c r="Z22" s="11">
        <f t="shared" si="1"/>
        <v>-9.9735846362532965E-2</v>
      </c>
    </row>
    <row r="23" spans="3:26" ht="15" customHeight="1">
      <c r="C23" s="205" t="s">
        <v>74</v>
      </c>
      <c r="D23" s="10">
        <v>39.021535580524301</v>
      </c>
      <c r="E23" s="10">
        <v>38.269379345866597</v>
      </c>
      <c r="F23" s="10">
        <v>34.362834155203736</v>
      </c>
      <c r="G23" s="10">
        <v>35.745333674252109</v>
      </c>
      <c r="H23" s="11">
        <f>E23/D23-1</f>
        <v>-1.9275413524041496E-2</v>
      </c>
      <c r="I23" s="11">
        <f>F23/E23-1</f>
        <v>-0.10208018152990506</v>
      </c>
      <c r="J23" s="11">
        <f>G23/F23-1</f>
        <v>4.0232406698590406E-2</v>
      </c>
      <c r="K23" s="10">
        <v>30.223559759243336</v>
      </c>
      <c r="L23" s="10">
        <v>30.99538009239815</v>
      </c>
      <c r="M23" s="10">
        <v>30.364372469635626</v>
      </c>
      <c r="N23" s="11">
        <f>L23/K23-1</f>
        <v>2.5537042601964322E-2</v>
      </c>
      <c r="O23" s="11">
        <f>IFERROR(M23/L23-1,"-")</f>
        <v>-2.0358118560942717E-2</v>
      </c>
      <c r="P23" s="10">
        <v>30.271739130434781</v>
      </c>
      <c r="Q23" s="10">
        <v>32.931937172774866</v>
      </c>
      <c r="R23" s="10">
        <v>34.950926935659758</v>
      </c>
      <c r="S23" s="11">
        <f>Q23/P23-1</f>
        <v>8.7877278238882583E-2</v>
      </c>
      <c r="T23" s="11">
        <f>R23/Q23-1</f>
        <v>6.1307956233865646E-2</v>
      </c>
      <c r="U23" s="208">
        <v>35.463029432878677</v>
      </c>
      <c r="V23" s="208">
        <v>37.396121883656512</v>
      </c>
      <c r="W23" s="84">
        <f t="shared" si="0"/>
        <v>5.451007659784457E-2</v>
      </c>
      <c r="X23" s="10">
        <v>29.467084639498431</v>
      </c>
      <c r="Y23" s="10">
        <v>26.826484018264839</v>
      </c>
      <c r="Z23" s="11">
        <f t="shared" si="1"/>
        <v>-8.9611872146118654E-2</v>
      </c>
    </row>
    <row r="24" spans="3:26" ht="15" customHeight="1">
      <c r="C24" s="384" t="s">
        <v>212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</row>
    <row r="25" spans="3:26" ht="31.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3:26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3:26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3:26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3:26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3:26">
      <c r="C30" s="14"/>
      <c r="D30" s="14"/>
      <c r="E30" s="14"/>
      <c r="I30" s="14"/>
      <c r="J30" s="14"/>
    </row>
    <row r="31" spans="3:26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3:26">
      <c r="C32" s="14"/>
      <c r="D32" s="14"/>
      <c r="E32" s="14"/>
    </row>
    <row r="34" spans="3:5">
      <c r="C34" s="14"/>
      <c r="D34" s="14"/>
      <c r="E34" s="14"/>
    </row>
  </sheetData>
  <sortState ref="C5:T23">
    <sortCondition descending="1" ref="R5:R23"/>
  </sortState>
  <mergeCells count="2">
    <mergeCell ref="C3:Z3"/>
    <mergeCell ref="C24:Z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Z58"/>
  <sheetViews>
    <sheetView showGridLines="0" zoomScaleNormal="100" workbookViewId="0">
      <selection activeCell="AA25" sqref="AA25"/>
    </sheetView>
  </sheetViews>
  <sheetFormatPr baseColWidth="10" defaultRowHeight="12.75"/>
  <cols>
    <col min="1" max="2" width="11.42578125" style="229"/>
    <col min="3" max="3" width="25.28515625" style="229" customWidth="1"/>
    <col min="4" max="10" width="9.7109375" style="229" customWidth="1"/>
    <col min="11" max="13" width="11" style="229" hidden="1" customWidth="1"/>
    <col min="14" max="15" width="13.42578125" hidden="1" customWidth="1"/>
    <col min="16" max="18" width="11.42578125" customWidth="1"/>
    <col min="19" max="20" width="12.85546875" bestFit="1" customWidth="1"/>
    <col min="21" max="23" width="11.7109375" style="229" hidden="1" customWidth="1"/>
    <col min="24" max="26" width="11.42578125" style="229" hidden="1" customWidth="1"/>
    <col min="27" max="16384" width="11.42578125" style="229"/>
  </cols>
  <sheetData>
    <row r="2" spans="3:26" ht="15" customHeight="1"/>
    <row r="3" spans="3:26" ht="18" customHeight="1">
      <c r="C3" s="374" t="s">
        <v>361</v>
      </c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</row>
    <row r="4" spans="3:26" ht="25.5" customHeight="1">
      <c r="C4" s="67"/>
      <c r="D4" s="67">
        <v>2007</v>
      </c>
      <c r="E4" s="67">
        <v>2008</v>
      </c>
      <c r="F4" s="67">
        <v>2009</v>
      </c>
      <c r="G4" s="67">
        <v>2010</v>
      </c>
      <c r="H4" s="8" t="s">
        <v>487</v>
      </c>
      <c r="I4" s="8" t="s">
        <v>488</v>
      </c>
      <c r="J4" s="8" t="s">
        <v>328</v>
      </c>
      <c r="K4" s="8" t="s">
        <v>149</v>
      </c>
      <c r="L4" s="8" t="s">
        <v>150</v>
      </c>
      <c r="M4" s="8" t="s">
        <v>111</v>
      </c>
      <c r="N4" s="8" t="s">
        <v>352</v>
      </c>
      <c r="O4" s="8" t="s">
        <v>353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67" t="s">
        <v>51</v>
      </c>
      <c r="Y4" s="67" t="s">
        <v>52</v>
      </c>
      <c r="Z4" s="8" t="s">
        <v>110</v>
      </c>
    </row>
    <row r="5" spans="3:26">
      <c r="C5" s="41" t="s">
        <v>362</v>
      </c>
      <c r="D5" s="198">
        <v>55.227272727272805</v>
      </c>
      <c r="E5" s="198">
        <v>56.554545454545455</v>
      </c>
      <c r="F5" s="198">
        <v>54.954545454545453</v>
      </c>
      <c r="G5" s="198">
        <v>54.772727272727273</v>
      </c>
      <c r="H5" s="107">
        <v>2.4032921810698049E-2</v>
      </c>
      <c r="I5" s="107">
        <v>-2.8291271499758852E-2</v>
      </c>
      <c r="J5" s="107">
        <v>-3.3085194375516158E-3</v>
      </c>
      <c r="K5" s="198">
        <v>51.943198804185357</v>
      </c>
      <c r="L5" s="198">
        <v>52.109926415377679</v>
      </c>
      <c r="M5" s="198">
        <v>53.365310227448553</v>
      </c>
      <c r="N5" s="107">
        <v>3.2098063852565861E-3</v>
      </c>
      <c r="O5" s="107">
        <v>2.4091068601094889E-2</v>
      </c>
      <c r="P5" s="198">
        <v>53.746290801186944</v>
      </c>
      <c r="Q5" s="198">
        <v>53.863175364189559</v>
      </c>
      <c r="R5" s="198">
        <v>54.913403614457827</v>
      </c>
      <c r="S5" s="107">
        <v>2.1747465966532875E-3</v>
      </c>
      <c r="T5" s="107">
        <v>1.949807532079717E-2</v>
      </c>
      <c r="U5" s="298">
        <v>56.157695593799581</v>
      </c>
      <c r="V5" s="298">
        <v>56.041287188828171</v>
      </c>
      <c r="W5" s="280">
        <v>-2.072884290221122E-3</v>
      </c>
      <c r="X5" s="198">
        <v>52.802768166089969</v>
      </c>
      <c r="Y5" s="198">
        <v>53.8863976083707</v>
      </c>
      <c r="Z5" s="107">
        <v>2.0522208965866984E-2</v>
      </c>
    </row>
    <row r="6" spans="3:26" ht="15" customHeight="1">
      <c r="C6" s="199" t="s">
        <v>363</v>
      </c>
      <c r="D6" s="299">
        <v>37.937619350732</v>
      </c>
      <c r="E6" s="299">
        <v>39.214259730811207</v>
      </c>
      <c r="F6" s="299">
        <v>37.401109393470946</v>
      </c>
      <c r="G6" s="299">
        <v>36.071688500727802</v>
      </c>
      <c r="H6" s="11">
        <f t="shared" ref="H6:J10" si="0">E6/D6-1</f>
        <v>3.3651040891014006E-2</v>
      </c>
      <c r="I6" s="11">
        <f t="shared" si="0"/>
        <v>-4.6237015559817962E-2</v>
      </c>
      <c r="J6" s="11">
        <f t="shared" si="0"/>
        <v>-3.5544958807430915E-2</v>
      </c>
      <c r="K6" s="299">
        <v>33.283492822966508</v>
      </c>
      <c r="L6" s="299">
        <v>32.997746055597297</v>
      </c>
      <c r="M6" s="299">
        <v>33.441709242916858</v>
      </c>
      <c r="N6" s="11">
        <f t="shared" ref="N6:O19" si="1">IFERROR(L6/K6-1,"-")</f>
        <v>-8.5852398030785704E-3</v>
      </c>
      <c r="O6" s="11">
        <f t="shared" si="1"/>
        <v>1.3454348868905619E-2</v>
      </c>
      <c r="P6" s="299">
        <v>35.818957521795582</v>
      </c>
      <c r="Q6" s="299">
        <v>34.090070136581765</v>
      </c>
      <c r="R6" s="299">
        <v>35.166698059898287</v>
      </c>
      <c r="S6" s="11">
        <f t="shared" ref="S6:T19" si="2">IFERROR(Q6/P6-1,"-")</f>
        <v>-4.8267384224172427E-2</v>
      </c>
      <c r="T6" s="11">
        <f t="shared" si="2"/>
        <v>3.1581862959008777E-2</v>
      </c>
      <c r="U6" s="300">
        <v>38.656898656898655</v>
      </c>
      <c r="V6" s="300">
        <v>37.355693279863893</v>
      </c>
      <c r="W6" s="50">
        <f t="shared" ref="W6:W19" si="3">V6/U6-1</f>
        <v>-3.3660366512680673E-2</v>
      </c>
      <c r="X6" s="299">
        <v>31.128808864265928</v>
      </c>
      <c r="Y6" s="299">
        <v>32.174887892376681</v>
      </c>
      <c r="Z6" s="11">
        <f>Y6/X6-1</f>
        <v>3.3604852426961651E-2</v>
      </c>
    </row>
    <row r="7" spans="3:26" ht="15" customHeight="1">
      <c r="C7" s="199" t="s">
        <v>364</v>
      </c>
      <c r="D7" s="299">
        <v>28.957564575645801</v>
      </c>
      <c r="E7" s="299">
        <v>29.712078005703248</v>
      </c>
      <c r="F7" s="299">
        <v>29.460811561978876</v>
      </c>
      <c r="G7" s="299">
        <v>29.0346352247605</v>
      </c>
      <c r="H7" s="11">
        <f t="shared" si="0"/>
        <v>2.6055831735656954E-2</v>
      </c>
      <c r="I7" s="11">
        <f t="shared" si="0"/>
        <v>-8.4567105564323786E-3</v>
      </c>
      <c r="J7" s="11">
        <f t="shared" si="0"/>
        <v>-1.4465872276525626E-2</v>
      </c>
      <c r="K7" s="299">
        <v>27.240746405628634</v>
      </c>
      <c r="L7" s="299">
        <v>26.5284342125324</v>
      </c>
      <c r="M7" s="299">
        <v>27.425168468892021</v>
      </c>
      <c r="N7" s="11">
        <f t="shared" si="1"/>
        <v>-2.6148776633706849E-2</v>
      </c>
      <c r="O7" s="11">
        <f t="shared" si="1"/>
        <v>3.3802758548636458E-2</v>
      </c>
      <c r="P7" s="299">
        <v>28.614916286149164</v>
      </c>
      <c r="Q7" s="299">
        <v>28.25070159027128</v>
      </c>
      <c r="R7" s="299">
        <v>28.950381679389313</v>
      </c>
      <c r="S7" s="11">
        <f t="shared" si="2"/>
        <v>-1.2728141233604773E-2</v>
      </c>
      <c r="T7" s="11">
        <f t="shared" si="2"/>
        <v>2.4766821697588703E-2</v>
      </c>
      <c r="U7" s="300">
        <v>30.754857997010465</v>
      </c>
      <c r="V7" s="300">
        <v>30.103422802265452</v>
      </c>
      <c r="W7" s="50">
        <f t="shared" si="3"/>
        <v>-2.1181538045415005E-2</v>
      </c>
      <c r="X7" s="299">
        <v>26.825842696629213</v>
      </c>
      <c r="Y7" s="299">
        <v>27.645051194539249</v>
      </c>
      <c r="Z7" s="11">
        <f>Y7/X7-1</f>
        <v>3.0538034058217089E-2</v>
      </c>
    </row>
    <row r="8" spans="3:26" ht="15" customHeight="1">
      <c r="C8" s="199" t="s">
        <v>365</v>
      </c>
      <c r="D8" s="299">
        <v>27.6427235727643</v>
      </c>
      <c r="E8" s="299">
        <v>28.297707387307565</v>
      </c>
      <c r="F8" s="299">
        <v>26.158068057080133</v>
      </c>
      <c r="G8" s="299">
        <v>25.781505282648951</v>
      </c>
      <c r="H8" s="11">
        <f t="shared" si="0"/>
        <v>2.3694619411113393E-2</v>
      </c>
      <c r="I8" s="11">
        <f t="shared" si="0"/>
        <v>-7.5611755431011729E-2</v>
      </c>
      <c r="J8" s="11">
        <f t="shared" si="0"/>
        <v>-1.4395664603726654E-2</v>
      </c>
      <c r="K8" s="299">
        <v>24.324807726703632</v>
      </c>
      <c r="L8" s="299">
        <v>23.126223962969558</v>
      </c>
      <c r="M8" s="299">
        <v>23.928052325581394</v>
      </c>
      <c r="N8" s="11">
        <f t="shared" si="1"/>
        <v>-4.9274131051744163E-2</v>
      </c>
      <c r="O8" s="11">
        <f t="shared" si="1"/>
        <v>3.4671823809012237E-2</v>
      </c>
      <c r="P8" s="299">
        <v>25.217391304347824</v>
      </c>
      <c r="Q8" s="299">
        <v>24.900662251655628</v>
      </c>
      <c r="R8" s="299">
        <v>26.034063260340634</v>
      </c>
      <c r="S8" s="11">
        <f t="shared" si="2"/>
        <v>-1.2559945192966437E-2</v>
      </c>
      <c r="T8" s="11">
        <f t="shared" si="2"/>
        <v>4.5516902210488208E-2</v>
      </c>
      <c r="U8" s="300">
        <v>27.451564828614011</v>
      </c>
      <c r="V8" s="300">
        <v>26.851851851851851</v>
      </c>
      <c r="W8" s="50">
        <f t="shared" si="3"/>
        <v>-2.1846221900510776E-2</v>
      </c>
      <c r="X8" s="299">
        <v>23.18424292162495</v>
      </c>
      <c r="Y8" s="299">
        <v>23.81161971830986</v>
      </c>
      <c r="Z8" s="11">
        <f>Y8/X8-1</f>
        <v>2.7060482363205685E-2</v>
      </c>
    </row>
    <row r="9" spans="3:26" ht="15" customHeight="1">
      <c r="C9" s="199" t="s">
        <v>366</v>
      </c>
      <c r="D9" s="299">
        <v>23.627479160678401</v>
      </c>
      <c r="E9" s="299">
        <v>25.666602723959333</v>
      </c>
      <c r="F9" s="299">
        <v>24.584653798136944</v>
      </c>
      <c r="G9" s="299">
        <v>24.632637277648879</v>
      </c>
      <c r="H9" s="11">
        <f t="shared" si="0"/>
        <v>8.6303052027425053E-2</v>
      </c>
      <c r="I9" s="11">
        <f t="shared" si="0"/>
        <v>-4.215395926989618E-2</v>
      </c>
      <c r="J9" s="11">
        <f t="shared" si="0"/>
        <v>1.9517655162413217E-3</v>
      </c>
      <c r="K9" s="299">
        <v>21.445553970518308</v>
      </c>
      <c r="L9" s="299">
        <v>21.555733761026463</v>
      </c>
      <c r="M9" s="299">
        <v>22.399868139113234</v>
      </c>
      <c r="N9" s="11">
        <f t="shared" si="1"/>
        <v>5.1376518722539011E-3</v>
      </c>
      <c r="O9" s="11">
        <f t="shared" si="1"/>
        <v>3.9160549459605898E-2</v>
      </c>
      <c r="P9" s="299">
        <v>22.672143974960875</v>
      </c>
      <c r="Q9" s="299">
        <v>23.632084722494607</v>
      </c>
      <c r="R9" s="299">
        <v>23.337991615092832</v>
      </c>
      <c r="S9" s="11">
        <f t="shared" si="2"/>
        <v>4.234009578423148E-2</v>
      </c>
      <c r="T9" s="11">
        <f t="shared" si="2"/>
        <v>-1.2444653565490849E-2</v>
      </c>
      <c r="U9" s="300">
        <v>26.000257300913418</v>
      </c>
      <c r="V9" s="300">
        <v>25.586491363753545</v>
      </c>
      <c r="W9" s="50">
        <f t="shared" si="3"/>
        <v>-1.5913917019018786E-2</v>
      </c>
      <c r="X9" s="299">
        <v>21.907600596125185</v>
      </c>
      <c r="Y9" s="299">
        <v>20.95808383233533</v>
      </c>
      <c r="Z9" s="11">
        <f>Y9/X9-1</f>
        <v>-4.3341887653264854E-2</v>
      </c>
    </row>
    <row r="10" spans="3:26" ht="15" customHeight="1">
      <c r="C10" s="199" t="s">
        <v>367</v>
      </c>
      <c r="D10" s="299">
        <v>20.0729261622607</v>
      </c>
      <c r="E10" s="299">
        <v>21.674562682215743</v>
      </c>
      <c r="F10" s="299">
        <v>20.524733533752393</v>
      </c>
      <c r="G10" s="299">
        <v>20.777443197372023</v>
      </c>
      <c r="H10" s="11">
        <f t="shared" si="0"/>
        <v>7.9790883850621386E-2</v>
      </c>
      <c r="I10" s="11">
        <f t="shared" si="0"/>
        <v>-5.3049704638645334E-2</v>
      </c>
      <c r="J10" s="11">
        <f t="shared" si="0"/>
        <v>1.2312445528418481E-2</v>
      </c>
      <c r="K10" s="299">
        <v>18.094667465548234</v>
      </c>
      <c r="L10" s="299">
        <v>17.093373493975903</v>
      </c>
      <c r="M10" s="299">
        <v>18.936567164179106</v>
      </c>
      <c r="N10" s="11">
        <f t="shared" si="1"/>
        <v>-5.5336411872656255E-2</v>
      </c>
      <c r="O10" s="11">
        <f t="shared" si="1"/>
        <v>0.10783088960483944</v>
      </c>
      <c r="P10" s="299">
        <v>19.732441471571907</v>
      </c>
      <c r="Q10" s="299">
        <v>18.484288354898336</v>
      </c>
      <c r="R10" s="299">
        <v>19.60710238005289</v>
      </c>
      <c r="S10" s="11">
        <f t="shared" si="2"/>
        <v>-6.3253861336508121E-2</v>
      </c>
      <c r="T10" s="11">
        <f t="shared" si="2"/>
        <v>6.0744238760861435E-2</v>
      </c>
      <c r="U10" s="300">
        <v>21.900220102714599</v>
      </c>
      <c r="V10" s="300">
        <v>21.459018389964683</v>
      </c>
      <c r="W10" s="50">
        <f t="shared" si="3"/>
        <v>-2.0145994454878857E-2</v>
      </c>
      <c r="X10" s="299">
        <v>16.684009712105446</v>
      </c>
      <c r="Y10" s="299">
        <v>18.437852046564025</v>
      </c>
      <c r="Z10" s="11">
        <f>Y10/X10-1</f>
        <v>0.10512115281172729</v>
      </c>
    </row>
    <row r="11" spans="3:26" ht="15" customHeight="1">
      <c r="C11" s="361" t="s">
        <v>368</v>
      </c>
      <c r="D11" s="299">
        <v>0</v>
      </c>
      <c r="E11" s="299">
        <v>0</v>
      </c>
      <c r="F11" s="299">
        <v>0</v>
      </c>
      <c r="G11" s="299">
        <v>0</v>
      </c>
      <c r="H11" s="11" t="str">
        <f>IFERROR(E11/D11-1,"-")</f>
        <v>-</v>
      </c>
      <c r="I11" s="11" t="str">
        <f>IFERROR(F11/E11-1,"-")</f>
        <v>-</v>
      </c>
      <c r="J11" s="11" t="str">
        <f>IFERROR(G11/F11-1,"-")</f>
        <v>-</v>
      </c>
      <c r="K11" s="299">
        <v>0</v>
      </c>
      <c r="L11" s="299">
        <v>0</v>
      </c>
      <c r="M11" s="299">
        <v>10.072721646294291</v>
      </c>
      <c r="N11" s="11" t="str">
        <f t="shared" si="1"/>
        <v>-</v>
      </c>
      <c r="O11" s="11" t="str">
        <f t="shared" si="1"/>
        <v>-</v>
      </c>
      <c r="P11" s="299">
        <v>0</v>
      </c>
      <c r="Q11" s="299">
        <v>0</v>
      </c>
      <c r="R11" s="299">
        <v>18.298192771084338</v>
      </c>
      <c r="S11" s="11" t="str">
        <f t="shared" si="2"/>
        <v>-</v>
      </c>
      <c r="T11" s="11" t="str">
        <f t="shared" si="2"/>
        <v>-</v>
      </c>
      <c r="U11" s="300">
        <v>0</v>
      </c>
      <c r="V11" s="300">
        <v>0</v>
      </c>
      <c r="W11" s="50" t="e">
        <f t="shared" si="3"/>
        <v>#DIV/0!</v>
      </c>
      <c r="X11" s="299">
        <v>0</v>
      </c>
      <c r="Y11" s="299">
        <v>17.077727952167415</v>
      </c>
      <c r="Z11" s="11" t="str">
        <f>IFERROR(Y11/X11-1,"-")</f>
        <v>-</v>
      </c>
    </row>
    <row r="12" spans="3:26" ht="15" customHeight="1">
      <c r="C12" s="199" t="s">
        <v>369</v>
      </c>
      <c r="D12" s="299">
        <v>13.0060450631984</v>
      </c>
      <c r="E12" s="299">
        <v>14.051779343152502</v>
      </c>
      <c r="F12" s="299">
        <v>15.202116981476411</v>
      </c>
      <c r="G12" s="299">
        <v>15.866217078283059</v>
      </c>
      <c r="H12" s="11">
        <f t="shared" ref="H12:J16" si="4">E12/D12-1</f>
        <v>8.0403710341823142E-2</v>
      </c>
      <c r="I12" s="11">
        <f t="shared" si="4"/>
        <v>8.1864197425251639E-2</v>
      </c>
      <c r="J12" s="11">
        <f t="shared" si="4"/>
        <v>4.3684711650084251E-2</v>
      </c>
      <c r="K12" s="299">
        <v>14.253461770018061</v>
      </c>
      <c r="L12" s="299">
        <v>13.971695272508281</v>
      </c>
      <c r="M12" s="299">
        <v>15.544523735650015</v>
      </c>
      <c r="N12" s="11">
        <f t="shared" si="1"/>
        <v>-1.9768285210717829E-2</v>
      </c>
      <c r="O12" s="11">
        <f t="shared" si="1"/>
        <v>0.11257248547615739</v>
      </c>
      <c r="P12" s="299">
        <v>15.191053122087604</v>
      </c>
      <c r="Q12" s="299">
        <v>15.313482522655816</v>
      </c>
      <c r="R12" s="299">
        <v>17.057045712126936</v>
      </c>
      <c r="S12" s="11">
        <f t="shared" si="2"/>
        <v>8.0593096202263848E-3</v>
      </c>
      <c r="T12" s="11">
        <f t="shared" si="2"/>
        <v>0.11385804547669487</v>
      </c>
      <c r="U12" s="300">
        <v>15.972051973522923</v>
      </c>
      <c r="V12" s="300">
        <v>16.293229420360447</v>
      </c>
      <c r="W12" s="50">
        <f t="shared" si="3"/>
        <v>2.0108715359175244E-2</v>
      </c>
      <c r="X12" s="299">
        <v>14.082552896288588</v>
      </c>
      <c r="Y12" s="299">
        <v>14.891222805701425</v>
      </c>
      <c r="Z12" s="11">
        <f>Y12/X12-1</f>
        <v>5.7423530759537211E-2</v>
      </c>
    </row>
    <row r="13" spans="3:26" ht="15" customHeight="1">
      <c r="C13" s="199" t="s">
        <v>370</v>
      </c>
      <c r="D13" s="299">
        <v>15.7037576198708</v>
      </c>
      <c r="E13" s="299">
        <v>17.026117026117028</v>
      </c>
      <c r="F13" s="299">
        <v>16.527120495085548</v>
      </c>
      <c r="G13" s="299">
        <v>16.192122259619758</v>
      </c>
      <c r="H13" s="11">
        <f t="shared" si="4"/>
        <v>8.4206559872840758E-2</v>
      </c>
      <c r="I13" s="11">
        <f t="shared" si="4"/>
        <v>-2.9307711809219317E-2</v>
      </c>
      <c r="J13" s="11">
        <f t="shared" si="4"/>
        <v>-2.0269606890408021E-2</v>
      </c>
      <c r="K13" s="299">
        <v>14.373409192992963</v>
      </c>
      <c r="L13" s="299">
        <v>14.105263157894736</v>
      </c>
      <c r="M13" s="299">
        <v>14.579786410772327</v>
      </c>
      <c r="N13" s="11">
        <f t="shared" si="1"/>
        <v>-1.8655701754386023E-2</v>
      </c>
      <c r="O13" s="11">
        <f t="shared" si="1"/>
        <v>3.3641573898038235E-2</v>
      </c>
      <c r="P13" s="299">
        <v>16.171555885629409</v>
      </c>
      <c r="Q13" s="299">
        <v>15.709802473693927</v>
      </c>
      <c r="R13" s="299">
        <v>16.120527306967986</v>
      </c>
      <c r="S13" s="11">
        <f t="shared" si="2"/>
        <v>-2.8553431420028863E-2</v>
      </c>
      <c r="T13" s="11">
        <f t="shared" si="2"/>
        <v>2.6144493793720081E-2</v>
      </c>
      <c r="U13" s="300">
        <v>17.607526881720432</v>
      </c>
      <c r="V13" s="300">
        <v>17.170980678089684</v>
      </c>
      <c r="W13" s="50">
        <f t="shared" si="3"/>
        <v>-2.4793158435211904E-2</v>
      </c>
      <c r="X13" s="299">
        <v>13.340263340263339</v>
      </c>
      <c r="Y13" s="299">
        <v>14.573991031390134</v>
      </c>
      <c r="Z13" s="11">
        <f>Y13/X13-1</f>
        <v>9.2481509521868288E-2</v>
      </c>
    </row>
    <row r="14" spans="3:26" ht="15" customHeight="1">
      <c r="C14" s="199" t="s">
        <v>371</v>
      </c>
      <c r="D14" s="299">
        <v>13.9</v>
      </c>
      <c r="E14" s="299">
        <v>14.963636363636363</v>
      </c>
      <c r="F14" s="299">
        <v>14.809090909090909</v>
      </c>
      <c r="G14" s="299">
        <v>15.145454545454545</v>
      </c>
      <c r="H14" s="11">
        <f t="shared" si="4"/>
        <v>7.6520601700457824E-2</v>
      </c>
      <c r="I14" s="11">
        <f t="shared" si="4"/>
        <v>-1.0328068043742422E-2</v>
      </c>
      <c r="J14" s="11">
        <f t="shared" si="4"/>
        <v>2.2713321055862545E-2</v>
      </c>
      <c r="K14" s="299">
        <v>14.095665171898355</v>
      </c>
      <c r="L14" s="299">
        <v>13.710767382489863</v>
      </c>
      <c r="M14" s="299">
        <v>14.853783072876373</v>
      </c>
      <c r="N14" s="11">
        <f t="shared" si="1"/>
        <v>-2.7306110404483719E-2</v>
      </c>
      <c r="O14" s="11">
        <f t="shared" si="1"/>
        <v>8.3366281295550682E-2</v>
      </c>
      <c r="P14" s="299">
        <v>14.94807121661721</v>
      </c>
      <c r="Q14" s="299">
        <v>13.737783514659782</v>
      </c>
      <c r="R14" s="299">
        <v>14.194277108433734</v>
      </c>
      <c r="S14" s="11">
        <f t="shared" si="2"/>
        <v>-8.0966145024248815E-2</v>
      </c>
      <c r="T14" s="11">
        <f t="shared" si="2"/>
        <v>3.3229057168270515E-2</v>
      </c>
      <c r="U14" s="300">
        <v>15.305748809959722</v>
      </c>
      <c r="V14" s="300">
        <v>14.82695810564663</v>
      </c>
      <c r="W14" s="50">
        <f t="shared" si="3"/>
        <v>-3.1281756303326635E-2</v>
      </c>
      <c r="X14" s="299">
        <v>13.667820069204152</v>
      </c>
      <c r="Y14" s="299">
        <v>14.162929745889388</v>
      </c>
      <c r="Z14" s="11">
        <f>Y14/X14-1</f>
        <v>3.6224480142286852E-2</v>
      </c>
    </row>
    <row r="15" spans="3:26" ht="15" customHeight="1">
      <c r="C15" s="199" t="s">
        <v>372</v>
      </c>
      <c r="D15" s="299">
        <v>10.147314484399301</v>
      </c>
      <c r="E15" s="299">
        <v>11.465084436330443</v>
      </c>
      <c r="F15" s="299">
        <v>10.752196193265007</v>
      </c>
      <c r="G15" s="299">
        <v>10.812047972168818</v>
      </c>
      <c r="H15" s="11">
        <f t="shared" si="4"/>
        <v>0.12986391167407985</v>
      </c>
      <c r="I15" s="11">
        <f t="shared" si="4"/>
        <v>-6.2179066104951053E-2</v>
      </c>
      <c r="J15" s="11">
        <f t="shared" si="4"/>
        <v>5.5664701264752647E-3</v>
      </c>
      <c r="K15" s="299">
        <v>9.9248120300751879</v>
      </c>
      <c r="L15" s="299">
        <v>9.4892716832880026</v>
      </c>
      <c r="M15" s="299">
        <v>9.4586185438705659</v>
      </c>
      <c r="N15" s="11">
        <f t="shared" si="1"/>
        <v>-4.3883989486890651E-2</v>
      </c>
      <c r="O15" s="11">
        <f t="shared" si="1"/>
        <v>-3.2302942144043501E-3</v>
      </c>
      <c r="P15" s="299">
        <v>11.059219129460116</v>
      </c>
      <c r="Q15" s="299">
        <v>10.639880952380953</v>
      </c>
      <c r="R15" s="299">
        <v>10.054913842075365</v>
      </c>
      <c r="S15" s="11">
        <f t="shared" si="2"/>
        <v>-3.7917521315958824E-2</v>
      </c>
      <c r="T15" s="11">
        <f t="shared" si="2"/>
        <v>-5.4978727010539186E-2</v>
      </c>
      <c r="U15" s="300">
        <v>11.58814122278263</v>
      </c>
      <c r="V15" s="300">
        <v>11.349167482859942</v>
      </c>
      <c r="W15" s="50">
        <f t="shared" si="3"/>
        <v>-2.0622266792266752E-2</v>
      </c>
      <c r="X15" s="299">
        <v>9.9825479930191978</v>
      </c>
      <c r="Y15" s="299">
        <v>8.8379089883414821</v>
      </c>
      <c r="Z15" s="11">
        <f>Y15/X15-1</f>
        <v>-0.11466401218187605</v>
      </c>
    </row>
    <row r="16" spans="3:26" ht="15" customHeight="1">
      <c r="C16" s="199" t="s">
        <v>373</v>
      </c>
      <c r="D16" s="299">
        <v>10.246386035094099</v>
      </c>
      <c r="E16" s="299">
        <v>10.538279687215857</v>
      </c>
      <c r="F16" s="299">
        <v>10.536363636363637</v>
      </c>
      <c r="G16" s="299">
        <v>10.737339758159832</v>
      </c>
      <c r="H16" s="11">
        <f t="shared" si="4"/>
        <v>2.8487473644074557E-2</v>
      </c>
      <c r="I16" s="11">
        <f t="shared" si="4"/>
        <v>-1.8181818181806086E-4</v>
      </c>
      <c r="J16" s="11">
        <f t="shared" si="4"/>
        <v>1.9074524070389565E-2</v>
      </c>
      <c r="K16" s="299">
        <v>8.6859022275377491</v>
      </c>
      <c r="L16" s="299">
        <v>8.3959146890958252</v>
      </c>
      <c r="M16" s="299">
        <v>8.6182887204084793</v>
      </c>
      <c r="N16" s="11">
        <f t="shared" si="1"/>
        <v>-3.3386000768296564E-2</v>
      </c>
      <c r="O16" s="11">
        <f t="shared" si="1"/>
        <v>2.6485980330584136E-2</v>
      </c>
      <c r="P16" s="299">
        <v>9.8850148367952517</v>
      </c>
      <c r="Q16" s="299">
        <v>9.7381040206565839</v>
      </c>
      <c r="R16" s="299">
        <v>9.9397590361445776</v>
      </c>
      <c r="S16" s="11">
        <f t="shared" si="2"/>
        <v>-1.4861972244271993E-2</v>
      </c>
      <c r="T16" s="11">
        <f t="shared" si="2"/>
        <v>2.0707831325301074E-2</v>
      </c>
      <c r="U16" s="300">
        <v>11.546442084706456</v>
      </c>
      <c r="V16" s="300">
        <v>11.598251153752733</v>
      </c>
      <c r="W16" s="50">
        <f t="shared" si="3"/>
        <v>4.487015884737211E-3</v>
      </c>
      <c r="X16" s="299">
        <v>8.2006920415224922</v>
      </c>
      <c r="Y16" s="299">
        <v>7.3991031390134525</v>
      </c>
      <c r="Z16" s="11">
        <f>Y16/X16-1</f>
        <v>-9.7746494862916644E-2</v>
      </c>
    </row>
    <row r="17" spans="3:26" ht="15" customHeight="1">
      <c r="C17" s="361" t="s">
        <v>374</v>
      </c>
      <c r="D17" s="299">
        <v>0</v>
      </c>
      <c r="E17" s="299">
        <v>0</v>
      </c>
      <c r="F17" s="299">
        <v>0</v>
      </c>
      <c r="G17" s="299">
        <v>0</v>
      </c>
      <c r="H17" s="11" t="str">
        <f>IFERROR(E17/D17-1,"-")</f>
        <v>-</v>
      </c>
      <c r="I17" s="11" t="str">
        <f>IFERROR(F17/E17-1,"-")</f>
        <v>-</v>
      </c>
      <c r="J17" s="11" t="str">
        <f>IFERROR(G17/F17-1,"-")</f>
        <v>-</v>
      </c>
      <c r="K17" s="299">
        <v>0</v>
      </c>
      <c r="L17" s="299">
        <v>0</v>
      </c>
      <c r="M17" s="299">
        <v>5.0905152406003404</v>
      </c>
      <c r="N17" s="11" t="str">
        <f t="shared" si="1"/>
        <v>-</v>
      </c>
      <c r="O17" s="11" t="str">
        <f t="shared" si="1"/>
        <v>-</v>
      </c>
      <c r="P17" s="299">
        <v>0</v>
      </c>
      <c r="Q17" s="299">
        <v>0</v>
      </c>
      <c r="R17" s="299">
        <v>8.9043674698795172</v>
      </c>
      <c r="S17" s="11" t="str">
        <f t="shared" si="2"/>
        <v>-</v>
      </c>
      <c r="T17" s="11" t="str">
        <f t="shared" si="2"/>
        <v>-</v>
      </c>
      <c r="U17" s="300">
        <v>0</v>
      </c>
      <c r="V17" s="300">
        <v>0</v>
      </c>
      <c r="W17" s="50" t="e">
        <f t="shared" si="3"/>
        <v>#DIV/0!</v>
      </c>
      <c r="X17" s="299">
        <v>0</v>
      </c>
      <c r="Y17" s="299">
        <v>8.3707025411061284</v>
      </c>
      <c r="Z17" s="11" t="str">
        <f>IFERROR(Y17/X17-1,"-")</f>
        <v>-</v>
      </c>
    </row>
    <row r="18" spans="3:26" ht="15" customHeight="1">
      <c r="C18" s="199" t="s">
        <v>375</v>
      </c>
      <c r="D18" s="299">
        <v>6.9551777434312196</v>
      </c>
      <c r="E18" s="299">
        <v>7.4461314664969542</v>
      </c>
      <c r="F18" s="299">
        <v>7.4909090909090912</v>
      </c>
      <c r="G18" s="299">
        <v>7.7181818181818178</v>
      </c>
      <c r="H18" s="11">
        <f t="shared" ref="H18:J19" si="5">E18/D18-1</f>
        <v>7.058823529411784E-2</v>
      </c>
      <c r="I18" s="11">
        <f t="shared" si="5"/>
        <v>6.0135420135420947E-3</v>
      </c>
      <c r="J18" s="11">
        <f t="shared" si="5"/>
        <v>3.0339805825242649E-2</v>
      </c>
      <c r="K18" s="299">
        <v>7.2047832585949179</v>
      </c>
      <c r="L18" s="299">
        <v>7.8239975972368221</v>
      </c>
      <c r="M18" s="299">
        <v>7.4733096085409256</v>
      </c>
      <c r="N18" s="11">
        <f t="shared" si="1"/>
        <v>8.5944894720214604E-2</v>
      </c>
      <c r="O18" s="11">
        <f t="shared" si="1"/>
        <v>-4.4822098209711614E-2</v>
      </c>
      <c r="P18" s="299">
        <v>7.8635014836795252</v>
      </c>
      <c r="Q18" s="299">
        <v>7.6341508390189929</v>
      </c>
      <c r="R18" s="299">
        <v>7.9066265060240966</v>
      </c>
      <c r="S18" s="11">
        <f t="shared" si="2"/>
        <v>-2.9166478207773294E-2</v>
      </c>
      <c r="T18" s="11">
        <f t="shared" si="2"/>
        <v>3.5691679762528405E-2</v>
      </c>
      <c r="U18" s="300">
        <v>7.4942023678750154</v>
      </c>
      <c r="V18" s="300">
        <v>7.795992714025501</v>
      </c>
      <c r="W18" s="50">
        <f t="shared" si="3"/>
        <v>4.026984211744189E-2</v>
      </c>
      <c r="X18" s="299">
        <v>7.9584775086505193</v>
      </c>
      <c r="Y18" s="299">
        <v>7.1375186846038865</v>
      </c>
      <c r="Z18" s="11">
        <f>Y18/X18-1</f>
        <v>-0.10315526093455518</v>
      </c>
    </row>
    <row r="19" spans="3:26" ht="15" customHeight="1">
      <c r="C19" s="199" t="s">
        <v>376</v>
      </c>
      <c r="D19" s="299">
        <v>4.0727272727272696</v>
      </c>
      <c r="E19" s="299">
        <v>4.2454545454545451</v>
      </c>
      <c r="F19" s="299">
        <v>2.9090909090909092</v>
      </c>
      <c r="G19" s="299">
        <v>0</v>
      </c>
      <c r="H19" s="11">
        <f t="shared" si="5"/>
        <v>4.2410714285715079E-2</v>
      </c>
      <c r="I19" s="11">
        <f t="shared" si="5"/>
        <v>-0.31477516059957167</v>
      </c>
      <c r="J19" s="11">
        <f t="shared" si="5"/>
        <v>-1</v>
      </c>
      <c r="K19" s="299">
        <v>4.0358744394618835</v>
      </c>
      <c r="L19" s="299">
        <v>0</v>
      </c>
      <c r="M19" s="299">
        <v>0</v>
      </c>
      <c r="N19" s="11">
        <f t="shared" si="1"/>
        <v>-1</v>
      </c>
      <c r="O19" s="11" t="str">
        <f t="shared" si="1"/>
        <v>-</v>
      </c>
      <c r="P19" s="299">
        <v>3.7091988130563798</v>
      </c>
      <c r="Q19" s="299">
        <v>0</v>
      </c>
      <c r="R19" s="299">
        <v>0</v>
      </c>
      <c r="S19" s="11">
        <f t="shared" si="2"/>
        <v>-1</v>
      </c>
      <c r="T19" s="11" t="str">
        <f t="shared" si="2"/>
        <v>-</v>
      </c>
      <c r="U19" s="300">
        <v>3.307701696570243</v>
      </c>
      <c r="V19" s="300">
        <v>0</v>
      </c>
      <c r="W19" s="50">
        <f t="shared" si="3"/>
        <v>-1</v>
      </c>
      <c r="X19" s="299">
        <v>0</v>
      </c>
      <c r="Y19" s="299">
        <v>0</v>
      </c>
      <c r="Z19" s="11" t="str">
        <f>IFERROR(Y19/X19-1,"-")</f>
        <v>-</v>
      </c>
    </row>
    <row r="20" spans="3:26" ht="33.75" customHeight="1">
      <c r="C20" s="380" t="s">
        <v>511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</row>
    <row r="21" spans="3:26">
      <c r="U21"/>
    </row>
    <row r="22" spans="3:26">
      <c r="U22"/>
    </row>
    <row r="23" spans="3:26"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U23"/>
    </row>
    <row r="24" spans="3:26"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U24"/>
    </row>
    <row r="25" spans="3:26"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U25"/>
    </row>
    <row r="26" spans="3:26"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U26"/>
    </row>
    <row r="27" spans="3:26"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U27"/>
    </row>
    <row r="28" spans="3:26"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U28"/>
    </row>
    <row r="29" spans="3:26" ht="15.75" customHeight="1"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U29"/>
    </row>
    <row r="30" spans="3:26"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U30"/>
    </row>
    <row r="31" spans="3:26"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U31"/>
    </row>
    <row r="32" spans="3:26"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U32"/>
    </row>
    <row r="33" spans="4:21"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U33"/>
    </row>
    <row r="34" spans="4:21">
      <c r="D34" s="284"/>
      <c r="E34" s="284"/>
      <c r="U34"/>
    </row>
    <row r="35" spans="4:21">
      <c r="D35" s="284"/>
      <c r="E35" s="284"/>
      <c r="U35"/>
    </row>
    <row r="36" spans="4:21">
      <c r="F36" s="284"/>
      <c r="G36" s="284"/>
      <c r="H36" s="284"/>
      <c r="I36" s="284"/>
      <c r="J36" s="284"/>
      <c r="K36" s="284"/>
      <c r="L36" s="284"/>
      <c r="M36" s="284"/>
      <c r="U36"/>
    </row>
    <row r="37" spans="4:21">
      <c r="F37" s="284"/>
      <c r="G37" s="284"/>
      <c r="H37" s="284"/>
      <c r="I37" s="284"/>
      <c r="J37" s="284"/>
      <c r="K37" s="284"/>
      <c r="L37" s="284"/>
      <c r="M37" s="284"/>
      <c r="U37"/>
    </row>
    <row r="38" spans="4:21">
      <c r="U38"/>
    </row>
    <row r="39" spans="4:21">
      <c r="U39"/>
    </row>
    <row r="40" spans="4:21">
      <c r="U40"/>
    </row>
    <row r="41" spans="4:21">
      <c r="U41"/>
    </row>
    <row r="42" spans="4:21">
      <c r="U42"/>
    </row>
    <row r="43" spans="4:21">
      <c r="U43"/>
    </row>
    <row r="44" spans="4:21">
      <c r="U44"/>
    </row>
    <row r="45" spans="4:21">
      <c r="U45"/>
    </row>
    <row r="46" spans="4:21">
      <c r="U46"/>
    </row>
    <row r="47" spans="4:21">
      <c r="U47"/>
    </row>
    <row r="48" spans="4:21">
      <c r="U48"/>
    </row>
    <row r="49" spans="21:21">
      <c r="U49"/>
    </row>
    <row r="50" spans="21:21">
      <c r="U50"/>
    </row>
    <row r="51" spans="21:21">
      <c r="U51"/>
    </row>
    <row r="52" spans="21:21">
      <c r="U52"/>
    </row>
    <row r="53" spans="21:21">
      <c r="U53"/>
    </row>
    <row r="54" spans="21:21">
      <c r="U54"/>
    </row>
    <row r="55" spans="21:21">
      <c r="U55"/>
    </row>
    <row r="56" spans="21:21">
      <c r="U56"/>
    </row>
    <row r="57" spans="21:21">
      <c r="U57"/>
    </row>
    <row r="58" spans="21:21">
      <c r="U58"/>
    </row>
  </sheetData>
  <mergeCells count="2">
    <mergeCell ref="C3:Z3"/>
    <mergeCell ref="C20:Z20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3" width="11.42578125" hidden="1" customWidth="1"/>
    <col min="14" max="15" width="12.140625" hidden="1" customWidth="1"/>
    <col min="16" max="18" width="13.7109375" bestFit="1" customWidth="1"/>
    <col min="19" max="20" width="18.28515625" bestFit="1" customWidth="1"/>
    <col min="21" max="23" width="12.28515625" hidden="1" customWidth="1"/>
    <col min="24" max="25" width="13.85546875" hidden="1" customWidth="1"/>
    <col min="26" max="26" width="9" hidden="1" customWidth="1"/>
    <col min="27" max="27" width="20.42578125" customWidth="1"/>
    <col min="28" max="28" width="17.5703125" customWidth="1"/>
    <col min="29" max="29" width="21.42578125" customWidth="1"/>
    <col min="30" max="30" width="18.85546875" customWidth="1"/>
    <col min="31" max="31" width="11.42578125" customWidth="1"/>
    <col min="32" max="32" width="21.7109375" customWidth="1"/>
    <col min="33" max="33" width="20.7109375" customWidth="1"/>
    <col min="34" max="34" width="19.5703125" customWidth="1"/>
    <col min="35" max="35" width="21" customWidth="1"/>
    <col min="36" max="36" width="18.140625" customWidth="1"/>
    <col min="37" max="37" width="25.42578125" bestFit="1" customWidth="1"/>
    <col min="38" max="38" width="19" customWidth="1"/>
    <col min="39" max="39" width="19.85546875" customWidth="1"/>
    <col min="40" max="40" width="20.42578125" customWidth="1"/>
    <col min="41" max="41" width="17.5703125" customWidth="1"/>
    <col min="42" max="42" width="21.42578125" customWidth="1"/>
    <col min="43" max="43" width="18.85546875" bestFit="1" customWidth="1"/>
    <col min="44" max="44" width="27.5703125" bestFit="1" customWidth="1"/>
    <col min="45" max="45" width="19.85546875" bestFit="1" customWidth="1"/>
  </cols>
  <sheetData>
    <row r="2" spans="3:26" ht="32.25" customHeight="1"/>
    <row r="3" spans="3:26" ht="36" customHeight="1">
      <c r="C3" s="418" t="s">
        <v>377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</row>
    <row r="4" spans="3:26" ht="14.2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487</v>
      </c>
      <c r="I4" s="8" t="s">
        <v>488</v>
      </c>
      <c r="J4" s="8" t="s">
        <v>328</v>
      </c>
      <c r="K4" s="7" t="s">
        <v>149</v>
      </c>
      <c r="L4" s="7" t="s">
        <v>150</v>
      </c>
      <c r="M4" s="7" t="s">
        <v>111</v>
      </c>
      <c r="N4" s="8" t="s">
        <v>352</v>
      </c>
      <c r="O4" s="8" t="s">
        <v>353</v>
      </c>
      <c r="P4" s="8" t="s">
        <v>163</v>
      </c>
      <c r="Q4" s="8" t="s">
        <v>154</v>
      </c>
      <c r="R4" s="8" t="s">
        <v>112</v>
      </c>
      <c r="S4" s="8" t="s">
        <v>276</v>
      </c>
      <c r="T4" s="8" t="s">
        <v>172</v>
      </c>
      <c r="U4" s="8" t="s">
        <v>235</v>
      </c>
      <c r="V4" s="8" t="s">
        <v>236</v>
      </c>
      <c r="W4" s="8" t="s">
        <v>277</v>
      </c>
      <c r="X4" s="7" t="s">
        <v>51</v>
      </c>
      <c r="Y4" s="7" t="s">
        <v>52</v>
      </c>
      <c r="Z4" s="8" t="s">
        <v>110</v>
      </c>
    </row>
    <row r="5" spans="3:26" ht="15" customHeight="1">
      <c r="C5" s="205" t="s">
        <v>91</v>
      </c>
      <c r="D5" s="10">
        <v>78.915135608048999</v>
      </c>
      <c r="E5" s="10">
        <v>82.62779552715655</v>
      </c>
      <c r="F5" s="10">
        <v>79.437812860993461</v>
      </c>
      <c r="G5" s="10">
        <v>81.500392772977222</v>
      </c>
      <c r="H5" s="11">
        <f t="shared" ref="H5:J23" si="0">E5/D5-1</f>
        <v>4.7046233786473657E-2</v>
      </c>
      <c r="I5" s="11">
        <f t="shared" si="0"/>
        <v>-3.8606653436792593E-2</v>
      </c>
      <c r="J5" s="11">
        <f t="shared" si="0"/>
        <v>2.5964711737381574E-2</v>
      </c>
      <c r="K5" s="10">
        <v>76.758682101513799</v>
      </c>
      <c r="L5" s="10">
        <v>76.571920757967263</v>
      </c>
      <c r="M5" s="10">
        <v>80.547409579667644</v>
      </c>
      <c r="N5" s="84">
        <f t="shared" ref="N5:O23" si="1">L5/K5-1</f>
        <v>-2.4330973178974258E-3</v>
      </c>
      <c r="O5" s="84">
        <f>M5/L5-1</f>
        <v>5.1918363576987092E-2</v>
      </c>
      <c r="P5" s="10">
        <v>75.733333333333334</v>
      </c>
      <c r="Q5" s="10">
        <v>78.571428571428569</v>
      </c>
      <c r="R5" s="10">
        <v>81.237322515212981</v>
      </c>
      <c r="S5" s="84">
        <f t="shared" ref="S5:T23" si="2">Q5/P5-1</f>
        <v>3.7474849094567331E-2</v>
      </c>
      <c r="T5" s="84">
        <f t="shared" si="2"/>
        <v>3.3929559284528787E-2</v>
      </c>
      <c r="U5" s="208">
        <v>79.690431519699814</v>
      </c>
      <c r="V5" s="208">
        <v>81.417979610750692</v>
      </c>
      <c r="W5" s="84">
        <f t="shared" ref="W5:W23" si="3">V5/U5-1</f>
        <v>2.1678237375635456E-2</v>
      </c>
      <c r="X5" s="10">
        <v>74.407582938388629</v>
      </c>
      <c r="Y5" s="10">
        <v>79.259259259259252</v>
      </c>
      <c r="Z5" s="84">
        <f t="shared" ref="Z5:Z23" si="4">Y5/X5-1</f>
        <v>6.5204057560745321E-2</v>
      </c>
    </row>
    <row r="6" spans="3:26" ht="15" customHeight="1">
      <c r="C6" s="205" t="s">
        <v>88</v>
      </c>
      <c r="D6" s="10">
        <v>100</v>
      </c>
      <c r="E6" s="10">
        <v>84.025695931477514</v>
      </c>
      <c r="F6" s="10">
        <v>81.036610448375157</v>
      </c>
      <c r="G6" s="10">
        <v>82.941903584672431</v>
      </c>
      <c r="H6" s="11">
        <f t="shared" si="0"/>
        <v>-0.15974304068522482</v>
      </c>
      <c r="I6" s="11">
        <f t="shared" si="0"/>
        <v>-3.5573468924791074E-2</v>
      </c>
      <c r="J6" s="11">
        <f t="shared" si="0"/>
        <v>2.3511510732683538E-2</v>
      </c>
      <c r="K6" s="10">
        <v>78.905472636815915</v>
      </c>
      <c r="L6" s="10">
        <v>78.070973612374885</v>
      </c>
      <c r="M6" s="10">
        <v>82.043343653250773</v>
      </c>
      <c r="N6" s="84">
        <f t="shared" si="1"/>
        <v>-1.0575933411894556E-2</v>
      </c>
      <c r="O6" s="84">
        <f t="shared" si="1"/>
        <v>5.0881523017745955E-2</v>
      </c>
      <c r="P6" s="10">
        <v>77.52918287937743</v>
      </c>
      <c r="Q6" s="10">
        <v>79.821428571428569</v>
      </c>
      <c r="R6" s="10">
        <v>82.116402116402114</v>
      </c>
      <c r="S6" s="84">
        <f t="shared" si="2"/>
        <v>2.9566230507259261E-2</v>
      </c>
      <c r="T6" s="84">
        <f t="shared" si="2"/>
        <v>2.8751346424724433E-2</v>
      </c>
      <c r="U6" s="208">
        <v>81.215469613259671</v>
      </c>
      <c r="V6" s="208">
        <v>82.775351770984955</v>
      </c>
      <c r="W6" s="84">
        <f t="shared" si="3"/>
        <v>1.9206712282195726E-2</v>
      </c>
      <c r="X6" s="10">
        <v>76.059850374064837</v>
      </c>
      <c r="Y6" s="10">
        <v>81.11702127659575</v>
      </c>
      <c r="Z6" s="84">
        <f t="shared" si="4"/>
        <v>6.6489361702127825E-2</v>
      </c>
    </row>
    <row r="7" spans="3:26" ht="15" customHeight="1">
      <c r="C7" s="205" t="s">
        <v>93</v>
      </c>
      <c r="D7" s="10">
        <v>100</v>
      </c>
      <c r="E7" s="10">
        <v>63.31360946745562</v>
      </c>
      <c r="F7" s="10">
        <v>56.024096385542165</v>
      </c>
      <c r="G7" s="10">
        <v>52.100840336134453</v>
      </c>
      <c r="H7" s="11">
        <f t="shared" si="0"/>
        <v>-0.36686390532544377</v>
      </c>
      <c r="I7" s="11">
        <f t="shared" si="0"/>
        <v>-0.11513343091994144</v>
      </c>
      <c r="J7" s="11">
        <f t="shared" si="0"/>
        <v>-7.0028011204481766E-2</v>
      </c>
      <c r="K7" s="10">
        <v>58.474576271186443</v>
      </c>
      <c r="L7" s="10">
        <v>50</v>
      </c>
      <c r="M7" s="10">
        <v>53.703703703703702</v>
      </c>
      <c r="N7" s="84">
        <f t="shared" si="1"/>
        <v>-0.14492753623188415</v>
      </c>
      <c r="O7" s="84">
        <f t="shared" si="1"/>
        <v>7.4074074074073959E-2</v>
      </c>
      <c r="P7" s="10">
        <v>56.701030927835049</v>
      </c>
      <c r="Q7" s="10">
        <v>53.571428571428569</v>
      </c>
      <c r="R7" s="10">
        <v>60.975609756097562</v>
      </c>
      <c r="S7" s="84">
        <f t="shared" si="2"/>
        <v>-5.5194805194805241E-2</v>
      </c>
      <c r="T7" s="84">
        <f t="shared" si="2"/>
        <v>0.13821138211382111</v>
      </c>
      <c r="U7" s="208">
        <v>58.156028368794324</v>
      </c>
      <c r="V7" s="208">
        <v>52.577319587628864</v>
      </c>
      <c r="W7" s="84">
        <f t="shared" si="3"/>
        <v>-9.5926577822479264E-2</v>
      </c>
      <c r="X7" s="10">
        <v>42.857142857142854</v>
      </c>
      <c r="Y7" s="10">
        <v>55.172413793103445</v>
      </c>
      <c r="Z7" s="84">
        <f t="shared" si="4"/>
        <v>0.28735632183908044</v>
      </c>
    </row>
    <row r="8" spans="3:26" ht="15" customHeight="1">
      <c r="C8" s="205" t="s">
        <v>92</v>
      </c>
      <c r="D8" s="10">
        <v>75.757575757575808</v>
      </c>
      <c r="E8" s="10">
        <v>80.188679245283012</v>
      </c>
      <c r="F8" s="10">
        <v>80.769230769230774</v>
      </c>
      <c r="G8" s="10">
        <v>79.55801104972376</v>
      </c>
      <c r="H8" s="11">
        <f t="shared" si="0"/>
        <v>5.8490566037735059E-2</v>
      </c>
      <c r="I8" s="11">
        <f t="shared" si="0"/>
        <v>7.2398190045250832E-3</v>
      </c>
      <c r="J8" s="11">
        <f t="shared" si="0"/>
        <v>-1.4996053670086829E-2</v>
      </c>
      <c r="K8" s="10">
        <v>72.268907563025209</v>
      </c>
      <c r="L8" s="10">
        <v>85.555555555555557</v>
      </c>
      <c r="M8" s="10">
        <v>84.955752212389385</v>
      </c>
      <c r="N8" s="84">
        <f t="shared" si="1"/>
        <v>0.18385012919896648</v>
      </c>
      <c r="O8" s="84">
        <f t="shared" si="1"/>
        <v>-7.0106884266175618E-3</v>
      </c>
      <c r="P8" s="10">
        <v>76.344086021505376</v>
      </c>
      <c r="Q8" s="10">
        <v>79.310344827586206</v>
      </c>
      <c r="R8" s="10">
        <v>90.909090909090907</v>
      </c>
      <c r="S8" s="84">
        <f t="shared" si="2"/>
        <v>3.8853812530354581E-2</v>
      </c>
      <c r="T8" s="84">
        <f>R8/Q8-1</f>
        <v>0.14624505928853759</v>
      </c>
      <c r="U8" s="208">
        <v>78.082191780821915</v>
      </c>
      <c r="V8" s="208">
        <v>79.699248120300751</v>
      </c>
      <c r="W8" s="84">
        <f t="shared" si="3"/>
        <v>2.0709668909114853E-2</v>
      </c>
      <c r="X8" s="10">
        <v>82.5</v>
      </c>
      <c r="Y8" s="10">
        <v>81.481481481481481</v>
      </c>
      <c r="Z8" s="84">
        <f t="shared" si="4"/>
        <v>-1.2345679012345734E-2</v>
      </c>
    </row>
    <row r="9" spans="3:26" ht="15" customHeight="1">
      <c r="C9" s="205" t="s">
        <v>79</v>
      </c>
      <c r="D9" s="10">
        <v>78.562577447335798</v>
      </c>
      <c r="E9" s="10">
        <v>78.972935461485079</v>
      </c>
      <c r="F9" s="10">
        <v>78.820960698689959</v>
      </c>
      <c r="G9" s="10">
        <v>78.359264497878357</v>
      </c>
      <c r="H9" s="11">
        <f t="shared" si="0"/>
        <v>5.2233267731620625E-3</v>
      </c>
      <c r="I9" s="11">
        <f t="shared" si="0"/>
        <v>-1.924390449804636E-3</v>
      </c>
      <c r="J9" s="11">
        <f t="shared" si="0"/>
        <v>-5.857530747138906E-3</v>
      </c>
      <c r="K9" s="10">
        <v>76.637554585152841</v>
      </c>
      <c r="L9" s="10">
        <v>78.158458244111344</v>
      </c>
      <c r="M9" s="10">
        <v>80.132450331125824</v>
      </c>
      <c r="N9" s="84">
        <f t="shared" si="1"/>
        <v>1.9845409567036842E-2</v>
      </c>
      <c r="O9" s="84">
        <f t="shared" si="1"/>
        <v>2.525628231878807E-2</v>
      </c>
      <c r="P9" s="10">
        <v>78.028169014084511</v>
      </c>
      <c r="Q9" s="10">
        <v>78.393351800554015</v>
      </c>
      <c r="R9" s="10">
        <v>82.065997130559538</v>
      </c>
      <c r="S9" s="84">
        <f t="shared" si="2"/>
        <v>4.680140404212052E-3</v>
      </c>
      <c r="T9" s="84">
        <f t="shared" si="2"/>
        <v>4.684893866190798E-2</v>
      </c>
      <c r="U9" s="208">
        <v>79.08163265306122</v>
      </c>
      <c r="V9" s="208">
        <v>79.22465208747515</v>
      </c>
      <c r="W9" s="84">
        <f t="shared" si="3"/>
        <v>1.808503815814877E-3</v>
      </c>
      <c r="X9" s="10">
        <v>78.696741854636585</v>
      </c>
      <c r="Y9" s="10">
        <v>84.073107049608353</v>
      </c>
      <c r="Z9" s="84">
        <f t="shared" si="4"/>
        <v>6.8317506776870651E-2</v>
      </c>
    </row>
    <row r="10" spans="3:26" ht="15" customHeight="1">
      <c r="C10" s="219" t="s">
        <v>77</v>
      </c>
      <c r="D10" s="98">
        <v>79.352226720647792</v>
      </c>
      <c r="E10" s="98">
        <v>75.708502024291505</v>
      </c>
      <c r="F10" s="98">
        <v>77.254901960784309</v>
      </c>
      <c r="G10" s="98">
        <v>77.30263157894737</v>
      </c>
      <c r="H10" s="11">
        <f t="shared" si="0"/>
        <v>-4.5918367346938882E-2</v>
      </c>
      <c r="I10" s="11">
        <f t="shared" si="0"/>
        <v>2.0425710391108076E-2</v>
      </c>
      <c r="J10" s="11">
        <f t="shared" si="0"/>
        <v>6.1781993053711126E-4</v>
      </c>
      <c r="K10" s="98">
        <v>72.781065088757401</v>
      </c>
      <c r="L10" s="98">
        <v>71.875</v>
      </c>
      <c r="M10" s="98">
        <v>79.487179487179489</v>
      </c>
      <c r="N10" s="84">
        <f t="shared" si="1"/>
        <v>-1.2449186991870032E-2</v>
      </c>
      <c r="O10" s="84">
        <f t="shared" si="1"/>
        <v>0.10590858416945381</v>
      </c>
      <c r="P10" s="98">
        <v>77.852348993288587</v>
      </c>
      <c r="Q10" s="98">
        <v>74.34210526315789</v>
      </c>
      <c r="R10" s="98">
        <v>79.126213592233015</v>
      </c>
      <c r="S10" s="84">
        <f t="shared" si="2"/>
        <v>-4.5088475499092562E-2</v>
      </c>
      <c r="T10" s="84">
        <f t="shared" si="2"/>
        <v>6.4352607612337964E-2</v>
      </c>
      <c r="U10" s="216">
        <v>77.570093457943926</v>
      </c>
      <c r="V10" s="216">
        <v>75.233644859813083</v>
      </c>
      <c r="W10" s="84">
        <f t="shared" si="3"/>
        <v>-3.0120481927710885E-2</v>
      </c>
      <c r="X10" s="98">
        <v>72.151898734177209</v>
      </c>
      <c r="Y10" s="98">
        <v>72.727272727272734</v>
      </c>
      <c r="Z10" s="84">
        <f t="shared" si="4"/>
        <v>7.9744816586924117E-3</v>
      </c>
    </row>
    <row r="11" spans="3:26" ht="15" customHeight="1">
      <c r="C11" s="205" t="s">
        <v>159</v>
      </c>
      <c r="D11" s="10">
        <v>78.3783783783784</v>
      </c>
      <c r="E11" s="10">
        <v>76.30331753554502</v>
      </c>
      <c r="F11" s="10">
        <v>79.635258358662611</v>
      </c>
      <c r="G11" s="10">
        <v>74.863387978142072</v>
      </c>
      <c r="H11" s="11">
        <f t="shared" si="0"/>
        <v>-2.6474914201667255E-2</v>
      </c>
      <c r="I11" s="11">
        <f t="shared" si="0"/>
        <v>4.3667050538994445E-2</v>
      </c>
      <c r="J11" s="11">
        <f t="shared" si="0"/>
        <v>-5.9921578442414414E-2</v>
      </c>
      <c r="K11" s="10">
        <v>80.246913580246911</v>
      </c>
      <c r="L11" s="10">
        <v>78.767123287671239</v>
      </c>
      <c r="M11" s="10">
        <v>77.828054298642527</v>
      </c>
      <c r="N11" s="84">
        <f t="shared" si="1"/>
        <v>-1.8440463645942984E-2</v>
      </c>
      <c r="O11" s="84">
        <f t="shared" si="1"/>
        <v>-1.1922093252016652E-2</v>
      </c>
      <c r="P11" s="10">
        <v>78.977272727272734</v>
      </c>
      <c r="Q11" s="10">
        <v>74.285714285714292</v>
      </c>
      <c r="R11" s="10">
        <v>82.608695652173907</v>
      </c>
      <c r="S11" s="84">
        <f t="shared" si="2"/>
        <v>-5.9403905447070859E-2</v>
      </c>
      <c r="T11" s="84">
        <f t="shared" si="2"/>
        <v>0.11204013377926403</v>
      </c>
      <c r="U11" s="208">
        <v>79.245283018867923</v>
      </c>
      <c r="V11" s="208">
        <v>74.339622641509436</v>
      </c>
      <c r="W11" s="84">
        <f t="shared" si="3"/>
        <v>-6.1904761904761907E-2</v>
      </c>
      <c r="X11" s="10">
        <v>77.777777777777771</v>
      </c>
      <c r="Y11" s="10">
        <v>80.645161290322577</v>
      </c>
      <c r="Z11" s="84">
        <f t="shared" si="4"/>
        <v>3.6866359447004671E-2</v>
      </c>
    </row>
    <row r="12" spans="3:26" ht="15" customHeight="1">
      <c r="C12" s="219" t="s">
        <v>81</v>
      </c>
      <c r="D12" s="98">
        <v>75.641025641025607</v>
      </c>
      <c r="E12" s="98">
        <v>78.571428571428569</v>
      </c>
      <c r="F12" s="98">
        <v>76.282051282051285</v>
      </c>
      <c r="G12" s="98">
        <v>67.088607594936704</v>
      </c>
      <c r="H12" s="11">
        <f t="shared" si="0"/>
        <v>3.8740920096852705E-2</v>
      </c>
      <c r="I12" s="11">
        <f t="shared" si="0"/>
        <v>-2.9137529137529095E-2</v>
      </c>
      <c r="J12" s="11">
        <f t="shared" si="0"/>
        <v>-0.12051909371343483</v>
      </c>
      <c r="K12" s="98">
        <v>79.069767441860463</v>
      </c>
      <c r="L12" s="98">
        <v>73.40425531914893</v>
      </c>
      <c r="M12" s="98">
        <v>66.336633663366342</v>
      </c>
      <c r="N12" s="84">
        <f t="shared" si="1"/>
        <v>-7.165206508135169E-2</v>
      </c>
      <c r="O12" s="84">
        <f t="shared" si="1"/>
        <v>-9.6283541397617856E-2</v>
      </c>
      <c r="P12" s="98">
        <v>76.623376623376629</v>
      </c>
      <c r="Q12" s="98">
        <v>71.428571428571431</v>
      </c>
      <c r="R12" s="98">
        <v>67.857142857142861</v>
      </c>
      <c r="S12" s="84">
        <f t="shared" si="2"/>
        <v>-6.7796610169491567E-2</v>
      </c>
      <c r="T12" s="84">
        <f t="shared" si="2"/>
        <v>-4.9999999999999933E-2</v>
      </c>
      <c r="U12" s="216">
        <v>75</v>
      </c>
      <c r="V12" s="216">
        <v>70.535714285714292</v>
      </c>
      <c r="W12" s="84">
        <f t="shared" si="3"/>
        <v>-5.9523809523809423E-2</v>
      </c>
      <c r="X12" s="98">
        <v>76.315789473684205</v>
      </c>
      <c r="Y12" s="98">
        <v>73.170731707317074</v>
      </c>
      <c r="Z12" s="84">
        <f t="shared" si="4"/>
        <v>-4.1211101766190028E-2</v>
      </c>
    </row>
    <row r="13" spans="3:26" ht="15" customHeight="1">
      <c r="C13" s="205" t="s">
        <v>87</v>
      </c>
      <c r="D13" s="10">
        <v>69.387755102040799</v>
      </c>
      <c r="E13" s="10">
        <v>70.403587443946194</v>
      </c>
      <c r="F13" s="10">
        <v>75.438596491228068</v>
      </c>
      <c r="G13" s="10">
        <v>63.636363636363633</v>
      </c>
      <c r="H13" s="11">
        <f t="shared" si="0"/>
        <v>1.46399366921659E-2</v>
      </c>
      <c r="I13" s="11">
        <f t="shared" si="0"/>
        <v>7.1516370544194796E-2</v>
      </c>
      <c r="J13" s="11">
        <f t="shared" si="0"/>
        <v>-0.15644820295983086</v>
      </c>
      <c r="K13" s="10">
        <v>71.774193548387103</v>
      </c>
      <c r="L13" s="10">
        <v>60.909090909090907</v>
      </c>
      <c r="M13" s="10">
        <v>68.275862068965523</v>
      </c>
      <c r="N13" s="84">
        <f t="shared" si="1"/>
        <v>-0.15137895812053126</v>
      </c>
      <c r="O13" s="84">
        <f t="shared" si="1"/>
        <v>0.12094698919197122</v>
      </c>
      <c r="P13" s="10">
        <v>74.576271186440678</v>
      </c>
      <c r="Q13" s="10">
        <v>60.550458715596328</v>
      </c>
      <c r="R13" s="10">
        <v>73.188405797101453</v>
      </c>
      <c r="S13" s="84">
        <f t="shared" si="2"/>
        <v>-0.18807339449541283</v>
      </c>
      <c r="T13" s="84">
        <f t="shared" si="2"/>
        <v>0.20871761089152407</v>
      </c>
      <c r="U13" s="208">
        <v>76.884422110552762</v>
      </c>
      <c r="V13" s="208">
        <v>64.432989690721655</v>
      </c>
      <c r="W13" s="84">
        <f t="shared" si="3"/>
        <v>-0.16195000336904508</v>
      </c>
      <c r="X13" s="10">
        <v>55.555555555555557</v>
      </c>
      <c r="Y13" s="10">
        <v>66.15384615384616</v>
      </c>
      <c r="Z13" s="84">
        <f t="shared" si="4"/>
        <v>0.1907692307692308</v>
      </c>
    </row>
    <row r="14" spans="3:26" ht="15" customHeight="1">
      <c r="C14" s="205" t="s">
        <v>85</v>
      </c>
      <c r="D14" s="10">
        <v>62.209302325581397</v>
      </c>
      <c r="E14" s="10">
        <v>59.00277008310249</v>
      </c>
      <c r="F14" s="10">
        <v>56.349206349206348</v>
      </c>
      <c r="G14" s="10">
        <v>60.582010582010582</v>
      </c>
      <c r="H14" s="11">
        <f t="shared" si="0"/>
        <v>-5.1544256608072159E-2</v>
      </c>
      <c r="I14" s="11">
        <f t="shared" si="0"/>
        <v>-4.4973544973544999E-2</v>
      </c>
      <c r="J14" s="11">
        <f t="shared" si="0"/>
        <v>7.5117370892018753E-2</v>
      </c>
      <c r="K14" s="10">
        <v>58.951965065502186</v>
      </c>
      <c r="L14" s="10">
        <v>56.950672645739907</v>
      </c>
      <c r="M14" s="10">
        <v>55.263157894736842</v>
      </c>
      <c r="N14" s="84">
        <f t="shared" si="1"/>
        <v>-3.3947849194486124E-2</v>
      </c>
      <c r="O14" s="84">
        <f t="shared" si="1"/>
        <v>-2.9631164525486864E-2</v>
      </c>
      <c r="P14" s="10">
        <v>59.668508287292816</v>
      </c>
      <c r="Q14" s="10">
        <v>61.93181818181818</v>
      </c>
      <c r="R14" s="10">
        <v>53.932584269662918</v>
      </c>
      <c r="S14" s="84">
        <f t="shared" si="2"/>
        <v>3.7931397306397274E-2</v>
      </c>
      <c r="T14" s="84">
        <f t="shared" si="2"/>
        <v>-0.12916194206782805</v>
      </c>
      <c r="U14" s="208">
        <v>58.04195804195804</v>
      </c>
      <c r="V14" s="208">
        <v>61.53846153846154</v>
      </c>
      <c r="W14" s="84">
        <f t="shared" si="3"/>
        <v>6.024096385542177E-2</v>
      </c>
      <c r="X14" s="10">
        <v>63.541666666666664</v>
      </c>
      <c r="Y14" s="10">
        <v>55.68181818181818</v>
      </c>
      <c r="Z14" s="84">
        <f t="shared" si="4"/>
        <v>-0.1236959761549925</v>
      </c>
    </row>
    <row r="15" spans="3:26" ht="15" customHeight="1">
      <c r="C15" s="210" t="s">
        <v>84</v>
      </c>
      <c r="D15" s="17">
        <v>55.227272727272698</v>
      </c>
      <c r="E15" s="17">
        <v>56.554545454545455</v>
      </c>
      <c r="F15" s="17">
        <v>54.954545454545453</v>
      </c>
      <c r="G15" s="17">
        <v>54.772727272727273</v>
      </c>
      <c r="H15" s="107">
        <f t="shared" si="0"/>
        <v>2.4032921810700048E-2</v>
      </c>
      <c r="I15" s="107">
        <f t="shared" si="0"/>
        <v>-2.8291271499758852E-2</v>
      </c>
      <c r="J15" s="107">
        <f t="shared" si="0"/>
        <v>-3.3085194375516158E-3</v>
      </c>
      <c r="K15" s="17">
        <v>51.94319880418535</v>
      </c>
      <c r="L15" s="17">
        <v>52.109926415377686</v>
      </c>
      <c r="M15" s="17">
        <v>53.365310227448553</v>
      </c>
      <c r="N15" s="107">
        <f t="shared" si="1"/>
        <v>3.2098063852568082E-3</v>
      </c>
      <c r="O15" s="107">
        <f t="shared" si="1"/>
        <v>2.4091068601094889E-2</v>
      </c>
      <c r="P15" s="17">
        <v>53.746290801186944</v>
      </c>
      <c r="Q15" s="17">
        <v>53.863175364189566</v>
      </c>
      <c r="R15" s="17">
        <v>55.2710843373494</v>
      </c>
      <c r="S15" s="107">
        <f t="shared" si="2"/>
        <v>2.1747465966532875E-3</v>
      </c>
      <c r="T15" s="107">
        <f t="shared" si="2"/>
        <v>2.6138618149420756E-2</v>
      </c>
      <c r="U15" s="212">
        <v>56.157695593799588</v>
      </c>
      <c r="V15" s="212">
        <v>56.041287188828171</v>
      </c>
      <c r="W15" s="213">
        <f t="shared" si="3"/>
        <v>-2.072884290221233E-3</v>
      </c>
      <c r="X15" s="17">
        <v>52.802768166089969</v>
      </c>
      <c r="Y15" s="17">
        <v>53.8863976083707</v>
      </c>
      <c r="Z15" s="107">
        <f>Y15/X15-1</f>
        <v>2.0522208965866984E-2</v>
      </c>
    </row>
    <row r="16" spans="3:26" ht="15" customHeight="1">
      <c r="C16" s="205" t="s">
        <v>76</v>
      </c>
      <c r="D16" s="10">
        <v>55.5555555555556</v>
      </c>
      <c r="E16" s="10">
        <v>51.612903225806448</v>
      </c>
      <c r="F16" s="10">
        <v>48.580441640378552</v>
      </c>
      <c r="G16" s="10">
        <v>51.257861635220124</v>
      </c>
      <c r="H16" s="11">
        <f t="shared" si="0"/>
        <v>-7.0967741935484718E-2</v>
      </c>
      <c r="I16" s="11">
        <f t="shared" si="0"/>
        <v>-5.8753943217665472E-2</v>
      </c>
      <c r="J16" s="11">
        <f t="shared" si="0"/>
        <v>5.5113125867842783E-2</v>
      </c>
      <c r="K16" s="10">
        <v>43.030303030303031</v>
      </c>
      <c r="L16" s="10">
        <v>43.877551020408163</v>
      </c>
      <c r="M16" s="10">
        <v>52.252252252252255</v>
      </c>
      <c r="N16" s="84">
        <f t="shared" si="1"/>
        <v>1.9689565967232037E-2</v>
      </c>
      <c r="O16" s="84">
        <f t="shared" si="1"/>
        <v>0.19086528388853985</v>
      </c>
      <c r="P16" s="10">
        <v>51.006711409395976</v>
      </c>
      <c r="Q16" s="10">
        <v>46.753246753246756</v>
      </c>
      <c r="R16" s="10">
        <v>56.097560975609753</v>
      </c>
      <c r="S16" s="84">
        <f t="shared" si="2"/>
        <v>-8.3390293916609681E-2</v>
      </c>
      <c r="T16" s="84">
        <f t="shared" si="2"/>
        <v>0.19986449864498623</v>
      </c>
      <c r="U16" s="208">
        <v>51.327433628318587</v>
      </c>
      <c r="V16" s="208">
        <v>51.18483412322275</v>
      </c>
      <c r="W16" s="84">
        <f t="shared" si="3"/>
        <v>-2.7782317372120335E-3</v>
      </c>
      <c r="X16" s="10">
        <v>51.388888888888886</v>
      </c>
      <c r="Y16" s="10">
        <v>51.315789473684212</v>
      </c>
      <c r="Z16" s="84">
        <f t="shared" si="4"/>
        <v>-1.4224751066855834E-3</v>
      </c>
    </row>
    <row r="17" spans="3:26" ht="15" customHeight="1">
      <c r="C17" s="205" t="s">
        <v>86</v>
      </c>
      <c r="D17" s="10">
        <v>58.031088082901597</v>
      </c>
      <c r="E17" s="10">
        <v>50.902527075812273</v>
      </c>
      <c r="F17" s="10">
        <v>52.583586626139819</v>
      </c>
      <c r="G17" s="10">
        <v>50.184501845018453</v>
      </c>
      <c r="H17" s="11">
        <f t="shared" si="0"/>
        <v>-0.12284038164002131</v>
      </c>
      <c r="I17" s="11">
        <f t="shared" si="0"/>
        <v>3.3025070598633466E-2</v>
      </c>
      <c r="J17" s="11">
        <f t="shared" si="0"/>
        <v>-4.5624213467568175E-2</v>
      </c>
      <c r="K17" s="10">
        <v>50.162866449511398</v>
      </c>
      <c r="L17" s="10">
        <v>53.716216216216218</v>
      </c>
      <c r="M17" s="10">
        <v>47.2027972027972</v>
      </c>
      <c r="N17" s="84">
        <f t="shared" si="1"/>
        <v>7.0836258336258506E-2</v>
      </c>
      <c r="O17" s="84">
        <f t="shared" si="1"/>
        <v>-0.12125610238817797</v>
      </c>
      <c r="P17" s="10">
        <v>52.307692307692307</v>
      </c>
      <c r="Q17" s="10">
        <v>53.012048192771083</v>
      </c>
      <c r="R17" s="10">
        <v>48.421052631578945</v>
      </c>
      <c r="S17" s="84">
        <f t="shared" si="2"/>
        <v>1.3465627214741316E-2</v>
      </c>
      <c r="T17" s="84">
        <f t="shared" si="2"/>
        <v>-8.6602870813397126E-2</v>
      </c>
      <c r="U17" s="208">
        <v>51.256281407035175</v>
      </c>
      <c r="V17" s="208">
        <v>53.012048192771083</v>
      </c>
      <c r="W17" s="84">
        <f t="shared" si="3"/>
        <v>3.4254665721710431E-2</v>
      </c>
      <c r="X17" s="10">
        <v>53.012048192771083</v>
      </c>
      <c r="Y17" s="10">
        <v>47.857142857142854</v>
      </c>
      <c r="Z17" s="84">
        <f t="shared" si="4"/>
        <v>-9.7240259740259738E-2</v>
      </c>
    </row>
    <row r="18" spans="3:26" ht="15" customHeight="1">
      <c r="C18" s="205" t="s">
        <v>75</v>
      </c>
      <c r="D18" s="10">
        <v>62.271062271062299</v>
      </c>
      <c r="E18" s="10">
        <v>57.192982456140349</v>
      </c>
      <c r="F18" s="10">
        <v>52.249134948096888</v>
      </c>
      <c r="G18" s="10">
        <v>48.148148148148145</v>
      </c>
      <c r="H18" s="11">
        <f t="shared" si="0"/>
        <v>-8.1547987616099493E-2</v>
      </c>
      <c r="I18" s="11">
        <f t="shared" si="0"/>
        <v>-8.6441505508735417E-2</v>
      </c>
      <c r="J18" s="11">
        <f t="shared" si="0"/>
        <v>-7.8489085111601797E-2</v>
      </c>
      <c r="K18" s="10">
        <v>51.515151515151516</v>
      </c>
      <c r="L18" s="10">
        <v>49.344978165938862</v>
      </c>
      <c r="M18" s="10">
        <v>58.333333333333336</v>
      </c>
      <c r="N18" s="218">
        <f t="shared" si="1"/>
        <v>-4.212689442589268E-2</v>
      </c>
      <c r="O18" s="217">
        <f t="shared" si="1"/>
        <v>0.18215339233038352</v>
      </c>
      <c r="P18" s="10">
        <v>52.02312138728324</v>
      </c>
      <c r="Q18" s="10">
        <v>46.762589928057551</v>
      </c>
      <c r="R18" s="10">
        <v>61.363636363636367</v>
      </c>
      <c r="S18" s="218">
        <f t="shared" si="2"/>
        <v>-0.10111910471622709</v>
      </c>
      <c r="T18" s="217">
        <f t="shared" si="2"/>
        <v>0.31223776223776234</v>
      </c>
      <c r="U18" s="208">
        <v>51.041666666666664</v>
      </c>
      <c r="V18" s="208">
        <v>46.666666666666664</v>
      </c>
      <c r="W18" s="218">
        <f t="shared" si="3"/>
        <v>-8.5714285714285743E-2</v>
      </c>
      <c r="X18" s="10">
        <v>45.454545454545453</v>
      </c>
      <c r="Y18" s="10">
        <v>62.5</v>
      </c>
      <c r="Z18" s="218">
        <f t="shared" si="4"/>
        <v>0.375</v>
      </c>
    </row>
    <row r="19" spans="3:26" ht="15" customHeight="1">
      <c r="C19" s="205" t="s">
        <v>82</v>
      </c>
      <c r="D19" s="10">
        <v>52.272727272727302</v>
      </c>
      <c r="E19" s="10">
        <v>46.869409660107337</v>
      </c>
      <c r="F19" s="10">
        <v>46.7687074829932</v>
      </c>
      <c r="G19" s="10">
        <v>44.851485148514854</v>
      </c>
      <c r="H19" s="11">
        <f t="shared" si="0"/>
        <v>-0.10336781519794713</v>
      </c>
      <c r="I19" s="11">
        <f t="shared" si="0"/>
        <v>-2.1485693514047277E-3</v>
      </c>
      <c r="J19" s="11">
        <f t="shared" si="0"/>
        <v>-4.099369936993702E-2</v>
      </c>
      <c r="K19" s="10">
        <v>44.64751958224543</v>
      </c>
      <c r="L19" s="10">
        <v>46.527117031398667</v>
      </c>
      <c r="M19" s="10">
        <v>46.081504702194358</v>
      </c>
      <c r="N19" s="84">
        <f t="shared" si="1"/>
        <v>4.2098586141853245E-2</v>
      </c>
      <c r="O19" s="84">
        <f t="shared" si="1"/>
        <v>-9.5774756235936787E-3</v>
      </c>
      <c r="P19" s="10">
        <v>46.521739130434781</v>
      </c>
      <c r="Q19" s="10">
        <v>45.602605863192181</v>
      </c>
      <c r="R19" s="10">
        <v>48.286604361370713</v>
      </c>
      <c r="S19" s="84">
        <f t="shared" si="2"/>
        <v>-1.975707023044837E-2</v>
      </c>
      <c r="T19" s="84">
        <f t="shared" si="2"/>
        <v>5.8856252781486429E-2</v>
      </c>
      <c r="U19" s="208">
        <v>46.217331499312245</v>
      </c>
      <c r="V19" s="208">
        <v>45.723172628304823</v>
      </c>
      <c r="W19" s="84">
        <f t="shared" si="3"/>
        <v>-1.0692068429237978E-2</v>
      </c>
      <c r="X19" s="10">
        <v>45.982905982905983</v>
      </c>
      <c r="Y19" s="10">
        <v>46.385542168674696</v>
      </c>
      <c r="Z19" s="84">
        <f t="shared" si="4"/>
        <v>8.7562144488735338E-3</v>
      </c>
    </row>
    <row r="20" spans="3:26" ht="15" customHeight="1">
      <c r="C20" s="219" t="s">
        <v>78</v>
      </c>
      <c r="D20" s="98">
        <v>46.875</v>
      </c>
      <c r="E20" s="98">
        <v>39.647577092511014</v>
      </c>
      <c r="F20" s="98">
        <v>36.44859813084112</v>
      </c>
      <c r="G20" s="98">
        <v>41.477272727272727</v>
      </c>
      <c r="H20" s="11">
        <f t="shared" si="0"/>
        <v>-0.1541850220264317</v>
      </c>
      <c r="I20" s="11">
        <f t="shared" si="0"/>
        <v>-8.0685358255451756E-2</v>
      </c>
      <c r="J20" s="11">
        <f t="shared" si="0"/>
        <v>0.13796620046620056</v>
      </c>
      <c r="K20" s="98">
        <v>37.391304347826086</v>
      </c>
      <c r="L20" s="98">
        <v>35.353535353535356</v>
      </c>
      <c r="M20" s="98">
        <v>42.261904761904759</v>
      </c>
      <c r="N20" s="84">
        <f t="shared" si="1"/>
        <v>-5.4498473103124168E-2</v>
      </c>
      <c r="O20" s="84">
        <f t="shared" si="1"/>
        <v>0.19540816326530597</v>
      </c>
      <c r="P20" s="98">
        <v>38.016528925619838</v>
      </c>
      <c r="Q20" s="98">
        <v>37.837837837837839</v>
      </c>
      <c r="R20" s="98">
        <v>42.962962962962962</v>
      </c>
      <c r="S20" s="84">
        <f t="shared" si="2"/>
        <v>-4.7003525264395218E-3</v>
      </c>
      <c r="T20" s="84">
        <f t="shared" si="2"/>
        <v>0.13544973544973549</v>
      </c>
      <c r="U20" s="216">
        <v>39.682539682539684</v>
      </c>
      <c r="V20" s="216">
        <v>39.669421487603309</v>
      </c>
      <c r="W20" s="84">
        <f t="shared" si="3"/>
        <v>-3.3057851239659541E-4</v>
      </c>
      <c r="X20" s="98">
        <v>38.70967741935484</v>
      </c>
      <c r="Y20" s="98">
        <v>36.633663366336634</v>
      </c>
      <c r="Z20" s="84">
        <f t="shared" si="4"/>
        <v>-5.3630363036303641E-2</v>
      </c>
    </row>
    <row r="21" spans="3:26" ht="15" customHeight="1">
      <c r="C21" s="205" t="s">
        <v>378</v>
      </c>
      <c r="D21" s="10">
        <v>36.486486486486498</v>
      </c>
      <c r="E21" s="10">
        <v>37.967914438502675</v>
      </c>
      <c r="F21" s="10">
        <v>34.838709677419352</v>
      </c>
      <c r="G21" s="10">
        <v>29.069767441860463</v>
      </c>
      <c r="H21" s="11">
        <f t="shared" si="0"/>
        <v>4.0602099425628424E-2</v>
      </c>
      <c r="I21" s="11">
        <f t="shared" si="0"/>
        <v>-8.2417083144025516E-2</v>
      </c>
      <c r="J21" s="11">
        <f t="shared" si="0"/>
        <v>-0.16559000861326445</v>
      </c>
      <c r="K21" s="10">
        <v>35.245901639344261</v>
      </c>
      <c r="L21" s="10">
        <v>27.43362831858407</v>
      </c>
      <c r="M21" s="10">
        <v>33.333333333333336</v>
      </c>
      <c r="N21" s="84">
        <f t="shared" si="1"/>
        <v>-0.22165054537970774</v>
      </c>
      <c r="O21" s="84">
        <f t="shared" si="1"/>
        <v>0.21505376344086025</v>
      </c>
      <c r="P21" s="10">
        <v>33.333333333333336</v>
      </c>
      <c r="Q21" s="10">
        <v>28.30188679245283</v>
      </c>
      <c r="R21" s="10">
        <v>31.818181818181817</v>
      </c>
      <c r="S21" s="84">
        <f t="shared" si="2"/>
        <v>-0.15094339622641517</v>
      </c>
      <c r="T21" s="84">
        <f t="shared" si="2"/>
        <v>0.12424242424242427</v>
      </c>
      <c r="U21" s="208">
        <v>35.714285714285715</v>
      </c>
      <c r="V21" s="208">
        <v>26.811594202898551</v>
      </c>
      <c r="W21" s="84">
        <f t="shared" si="3"/>
        <v>-0.24927536231884062</v>
      </c>
      <c r="X21" s="10">
        <v>23.880597014925375</v>
      </c>
      <c r="Y21" s="10">
        <v>30.555555555555557</v>
      </c>
      <c r="Z21" s="84">
        <f t="shared" si="4"/>
        <v>0.27951388888888884</v>
      </c>
    </row>
    <row r="22" spans="3:26" ht="15" customHeight="1">
      <c r="C22" s="205" t="s">
        <v>379</v>
      </c>
      <c r="D22" s="10">
        <v>29.096441947565495</v>
      </c>
      <c r="E22" s="10">
        <v>28.869430852433684</v>
      </c>
      <c r="F22" s="10">
        <v>26.758370101219828</v>
      </c>
      <c r="G22" s="10">
        <v>26.438251086678598</v>
      </c>
      <c r="H22" s="11">
        <f t="shared" si="0"/>
        <v>-7.8020225132993115E-3</v>
      </c>
      <c r="I22" s="11">
        <f t="shared" si="0"/>
        <v>-7.3124432622331814E-2</v>
      </c>
      <c r="J22" s="11">
        <f t="shared" si="0"/>
        <v>-1.1963322628781414E-2</v>
      </c>
      <c r="K22" s="10">
        <v>28.073946689595871</v>
      </c>
      <c r="L22" s="10">
        <v>28.349433011339773</v>
      </c>
      <c r="M22" s="10">
        <v>25.461088618983357</v>
      </c>
      <c r="N22" s="84">
        <f t="shared" si="1"/>
        <v>9.8128818434350951E-3</v>
      </c>
      <c r="O22" s="84">
        <f t="shared" si="1"/>
        <v>-0.10188367404741672</v>
      </c>
      <c r="P22" s="10">
        <v>26.413043478260871</v>
      </c>
      <c r="Q22" s="10">
        <v>27.905759162303664</v>
      </c>
      <c r="R22" s="10">
        <v>24.645583424209377</v>
      </c>
      <c r="S22" s="84">
        <f t="shared" si="2"/>
        <v>5.6514338655118124E-2</v>
      </c>
      <c r="T22" s="84">
        <f t="shared" si="2"/>
        <v>-0.11682806115872579</v>
      </c>
      <c r="U22" s="208">
        <v>26.417803302225412</v>
      </c>
      <c r="V22" s="208">
        <v>27.21606648199446</v>
      </c>
      <c r="W22" s="84">
        <f t="shared" si="3"/>
        <v>3.0216864386366504E-2</v>
      </c>
      <c r="X22" s="10">
        <v>32.079414838035525</v>
      </c>
      <c r="Y22" s="10">
        <v>26.826484018264839</v>
      </c>
      <c r="Z22" s="84">
        <f t="shared" si="4"/>
        <v>-0.163747713176565</v>
      </c>
    </row>
    <row r="23" spans="3:26" ht="15" customHeight="1">
      <c r="C23" s="205" t="s">
        <v>83</v>
      </c>
      <c r="D23" s="10">
        <v>42.281879194630903</v>
      </c>
      <c r="E23" s="10">
        <v>39.513677811550153</v>
      </c>
      <c r="F23" s="10">
        <v>11.337209302325581</v>
      </c>
      <c r="G23" s="10">
        <v>9.2219020172910664</v>
      </c>
      <c r="H23" s="11">
        <f t="shared" si="0"/>
        <v>-6.5470159695084407E-2</v>
      </c>
      <c r="I23" s="11">
        <f t="shared" si="0"/>
        <v>-0.7130813953488373</v>
      </c>
      <c r="J23" s="11">
        <f t="shared" si="0"/>
        <v>-0.186580950269711</v>
      </c>
      <c r="K23" s="10">
        <v>39.367816091954026</v>
      </c>
      <c r="L23" s="10">
        <v>44.81707317073171</v>
      </c>
      <c r="M23" s="10">
        <v>6.1919504643962853</v>
      </c>
      <c r="N23" s="218">
        <f t="shared" si="1"/>
        <v>0.13841908492077626</v>
      </c>
      <c r="O23" s="217">
        <f t="shared" si="1"/>
        <v>-0.86183947263115779</v>
      </c>
      <c r="P23" s="10">
        <v>41.293532338308459</v>
      </c>
      <c r="Q23" s="10">
        <v>42.929292929292927</v>
      </c>
      <c r="R23" s="10">
        <v>6.4864864864864868</v>
      </c>
      <c r="S23" s="218">
        <f t="shared" si="2"/>
        <v>3.9612997444322673E-2</v>
      </c>
      <c r="T23" s="217">
        <f t="shared" si="2"/>
        <v>-0.84890302066772649</v>
      </c>
      <c r="U23" s="208">
        <v>40.952380952380949</v>
      </c>
      <c r="V23" s="208">
        <v>11.16504854368932</v>
      </c>
      <c r="W23" s="218">
        <f t="shared" si="3"/>
        <v>-0.72736509370060953</v>
      </c>
      <c r="X23" s="10">
        <v>43.814432989690722</v>
      </c>
      <c r="Y23" s="10">
        <v>6.8322981366459627</v>
      </c>
      <c r="Z23" s="218">
        <f t="shared" si="4"/>
        <v>-0.84406284252831565</v>
      </c>
    </row>
    <row r="24" spans="3:26" ht="15" customHeight="1">
      <c r="C24" s="384" t="s">
        <v>212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</row>
    <row r="25" spans="3:26" ht="15.7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3:26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3:26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3:26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3:26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3:26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3:26">
      <c r="C31" s="14"/>
      <c r="D31" s="14"/>
      <c r="E31" s="14"/>
      <c r="I31" s="14"/>
      <c r="J31" s="14"/>
    </row>
    <row r="32" spans="3:26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4" spans="3:5">
      <c r="C34" s="14"/>
      <c r="D34" s="14"/>
      <c r="E34" s="14"/>
    </row>
  </sheetData>
  <mergeCells count="2">
    <mergeCell ref="C3:Z3"/>
    <mergeCell ref="C24:Z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P47"/>
  <sheetViews>
    <sheetView showGridLines="0" zoomScaleNormal="100" workbookViewId="0">
      <selection activeCell="I52" sqref="I52"/>
    </sheetView>
  </sheetViews>
  <sheetFormatPr baseColWidth="10" defaultRowHeight="12.75"/>
  <cols>
    <col min="1" max="2" width="11.42578125" style="276"/>
    <col min="3" max="3" width="33" style="276" customWidth="1"/>
    <col min="4" max="7" width="9.7109375" style="276" customWidth="1"/>
    <col min="8" max="9" width="10.140625" style="276" customWidth="1"/>
    <col min="10" max="10" width="11.140625" style="276" customWidth="1"/>
    <col min="11" max="11" width="13.28515625" style="276" hidden="1" customWidth="1"/>
    <col min="12" max="13" width="11.42578125" hidden="1" customWidth="1"/>
    <col min="14" max="15" width="10.28515625" hidden="1" customWidth="1"/>
    <col min="16" max="16" width="10.28515625" style="276" hidden="1" customWidth="1"/>
    <col min="17" max="18" width="9" style="276" customWidth="1"/>
    <col min="19" max="20" width="14.85546875" style="276" bestFit="1" customWidth="1"/>
    <col min="21" max="16384" width="11.42578125" style="276"/>
  </cols>
  <sheetData>
    <row r="1" spans="1:15" ht="30" customHeight="1"/>
    <row r="2" spans="1:15" ht="25.5" customHeight="1">
      <c r="D2" s="303"/>
    </row>
    <row r="3" spans="1:15">
      <c r="A3" s="304"/>
      <c r="B3" s="304"/>
    </row>
    <row r="4" spans="1:15">
      <c r="A4" s="304"/>
      <c r="B4" s="304"/>
    </row>
    <row r="5" spans="1:15" ht="35.25" customHeight="1">
      <c r="A5" s="304"/>
      <c r="B5" s="304"/>
      <c r="C5" s="374" t="s">
        <v>381</v>
      </c>
      <c r="D5" s="374"/>
      <c r="E5" s="374"/>
      <c r="F5" s="374"/>
      <c r="L5" s="276"/>
      <c r="M5" s="276"/>
      <c r="N5" s="276"/>
      <c r="O5" s="276"/>
    </row>
    <row r="6" spans="1:15" ht="25.5">
      <c r="A6" s="304"/>
      <c r="B6" s="304"/>
      <c r="C6" s="7"/>
      <c r="D6" s="7" t="s">
        <v>52</v>
      </c>
      <c r="E6" s="7" t="s">
        <v>382</v>
      </c>
      <c r="F6" s="7" t="s">
        <v>112</v>
      </c>
      <c r="L6" s="276"/>
      <c r="M6" s="276"/>
      <c r="N6" s="276"/>
      <c r="O6" s="276"/>
    </row>
    <row r="7" spans="1:15">
      <c r="C7" s="305" t="s">
        <v>383</v>
      </c>
      <c r="D7" s="306">
        <v>80.717488789237663</v>
      </c>
      <c r="E7" s="306">
        <v>81.638723634396968</v>
      </c>
      <c r="F7" s="306">
        <v>78.783885542168676</v>
      </c>
      <c r="L7" s="276"/>
      <c r="M7" s="276"/>
      <c r="N7" s="276"/>
      <c r="O7" s="276"/>
    </row>
    <row r="8" spans="1:15">
      <c r="C8" s="305" t="s">
        <v>384</v>
      </c>
      <c r="D8" s="306">
        <v>14.162929745889388</v>
      </c>
      <c r="E8" s="306">
        <v>14.250946457544618</v>
      </c>
      <c r="F8" s="306">
        <v>13.591867469879517</v>
      </c>
      <c r="L8" s="276"/>
      <c r="M8" s="276"/>
      <c r="N8" s="276"/>
      <c r="O8" s="276"/>
    </row>
    <row r="9" spans="1:15">
      <c r="C9" s="305" t="s">
        <v>385</v>
      </c>
      <c r="D9" s="306">
        <v>13.415545590433483</v>
      </c>
      <c r="E9" s="306">
        <v>14.223904813412656</v>
      </c>
      <c r="F9" s="306">
        <v>13.441265060240964</v>
      </c>
      <c r="L9" s="276"/>
      <c r="M9" s="276"/>
      <c r="N9" s="276"/>
      <c r="O9" s="276"/>
    </row>
    <row r="10" spans="1:15">
      <c r="C10" s="305" t="s">
        <v>386</v>
      </c>
      <c r="D10" s="306">
        <v>9.6786248131539612</v>
      </c>
      <c r="E10" s="306">
        <v>10.65440778799351</v>
      </c>
      <c r="F10" s="306">
        <v>12.387048192771084</v>
      </c>
      <c r="L10" s="276"/>
      <c r="M10" s="276"/>
      <c r="N10" s="276"/>
      <c r="O10" s="276"/>
    </row>
    <row r="11" spans="1:15">
      <c r="C11" s="305" t="s">
        <v>387</v>
      </c>
      <c r="D11" s="306">
        <v>9.6412556053811667</v>
      </c>
      <c r="E11" s="306">
        <v>10.762574364521363</v>
      </c>
      <c r="F11" s="306">
        <v>12.161144578313253</v>
      </c>
      <c r="L11" s="276"/>
      <c r="M11" s="276"/>
      <c r="N11" s="276"/>
      <c r="O11" s="276"/>
    </row>
    <row r="12" spans="1:15">
      <c r="C12" s="305" t="s">
        <v>388</v>
      </c>
      <c r="D12" s="306">
        <v>8.2585949177877431</v>
      </c>
      <c r="E12" s="306">
        <v>8.9778258518117902</v>
      </c>
      <c r="F12" s="306">
        <v>10.033885542168674</v>
      </c>
      <c r="L12" s="276"/>
      <c r="M12" s="276"/>
      <c r="N12" s="276"/>
      <c r="O12" s="276"/>
    </row>
    <row r="13" spans="1:15">
      <c r="C13" s="305" t="s">
        <v>389</v>
      </c>
      <c r="D13" s="306">
        <v>8.3333333333333339</v>
      </c>
      <c r="E13" s="306">
        <v>9.4645754461871281</v>
      </c>
      <c r="F13" s="306">
        <v>9.7138554216867465</v>
      </c>
      <c r="L13" s="276"/>
      <c r="M13" s="276"/>
      <c r="N13" s="276"/>
      <c r="O13" s="276"/>
    </row>
    <row r="14" spans="1:15">
      <c r="C14" s="305" t="s">
        <v>390</v>
      </c>
      <c r="D14" s="306">
        <v>7.1375186846038865</v>
      </c>
      <c r="E14" s="306">
        <v>8.166576527852893</v>
      </c>
      <c r="F14" s="306">
        <v>9.0173192771084345</v>
      </c>
      <c r="L14" s="276"/>
      <c r="M14" s="276"/>
      <c r="N14" s="276"/>
      <c r="O14" s="276"/>
    </row>
    <row r="15" spans="1:15">
      <c r="C15" s="305" t="s">
        <v>391</v>
      </c>
      <c r="D15" s="306">
        <v>6.4275037369207775</v>
      </c>
      <c r="E15" s="306">
        <v>7.1660356949702546</v>
      </c>
      <c r="F15" s="306">
        <v>8.05722891566265</v>
      </c>
      <c r="L15" s="276"/>
      <c r="M15" s="276"/>
      <c r="N15" s="276"/>
      <c r="O15" s="276"/>
    </row>
    <row r="16" spans="1:15">
      <c r="C16" s="305" t="s">
        <v>392</v>
      </c>
      <c r="D16" s="306">
        <v>7.5112107623318387</v>
      </c>
      <c r="E16" s="306">
        <v>7.5716603569497023</v>
      </c>
      <c r="F16" s="306">
        <v>7.4359939759036147</v>
      </c>
      <c r="L16" s="276"/>
      <c r="M16" s="276"/>
      <c r="N16" s="276"/>
      <c r="O16" s="276"/>
    </row>
    <row r="17" spans="3:15">
      <c r="C17" s="305" t="s">
        <v>393</v>
      </c>
      <c r="D17" s="306">
        <v>5.3811659192825116</v>
      </c>
      <c r="E17" s="306">
        <v>5.651703623580314</v>
      </c>
      <c r="F17" s="306">
        <v>5.7417168674698793</v>
      </c>
      <c r="L17" s="276"/>
      <c r="M17" s="276"/>
      <c r="N17" s="276"/>
      <c r="O17" s="276"/>
    </row>
    <row r="18" spans="3:15">
      <c r="C18" s="305" t="s">
        <v>394</v>
      </c>
      <c r="D18" s="306">
        <v>6.6143497757847536</v>
      </c>
      <c r="E18" s="306">
        <v>6.2466197944835047</v>
      </c>
      <c r="F18" s="306">
        <v>5.6475903614457827</v>
      </c>
      <c r="L18" s="276"/>
      <c r="M18" s="276"/>
      <c r="N18" s="276"/>
      <c r="O18" s="276"/>
    </row>
    <row r="19" spans="3:15">
      <c r="C19" s="305" t="s">
        <v>395</v>
      </c>
      <c r="D19" s="306">
        <v>4.5964125560538118</v>
      </c>
      <c r="E19" s="306">
        <v>4.4077879935100057</v>
      </c>
      <c r="F19" s="306">
        <v>4.0662650602409638</v>
      </c>
      <c r="L19" s="276"/>
      <c r="M19" s="276"/>
      <c r="N19" s="276"/>
      <c r="O19" s="276"/>
    </row>
    <row r="20" spans="3:15">
      <c r="C20" s="305" t="s">
        <v>396</v>
      </c>
      <c r="D20" s="306">
        <v>3.9237668161434978</v>
      </c>
      <c r="E20" s="306">
        <v>3.8939967550027044</v>
      </c>
      <c r="F20" s="306">
        <v>3.8780120481927711</v>
      </c>
      <c r="L20" s="276"/>
      <c r="M20" s="276"/>
      <c r="N20" s="276"/>
      <c r="O20" s="276"/>
    </row>
    <row r="21" spans="3:15">
      <c r="C21" s="305" t="s">
        <v>397</v>
      </c>
      <c r="D21" s="306">
        <v>3.1763826606875933</v>
      </c>
      <c r="E21" s="306">
        <v>3.2720389399675502</v>
      </c>
      <c r="F21" s="306">
        <v>3.4073795180722892</v>
      </c>
      <c r="L21" s="276"/>
      <c r="M21" s="276"/>
      <c r="N21" s="276"/>
      <c r="O21" s="276"/>
    </row>
    <row r="22" spans="3:15">
      <c r="C22" s="305" t="s">
        <v>398</v>
      </c>
      <c r="D22" s="306">
        <v>2.7279521674140508</v>
      </c>
      <c r="E22" s="306">
        <v>2.5959978366684693</v>
      </c>
      <c r="F22" s="306">
        <v>3.2567771084337349</v>
      </c>
      <c r="L22" s="276"/>
      <c r="M22" s="276"/>
      <c r="N22" s="276"/>
      <c r="O22" s="276"/>
    </row>
    <row r="23" spans="3:15">
      <c r="C23" s="305" t="s">
        <v>399</v>
      </c>
      <c r="D23" s="306">
        <v>1.905829596412556</v>
      </c>
      <c r="E23" s="306">
        <v>2.2985397512168739</v>
      </c>
      <c r="F23" s="306">
        <v>2.7296686746987953</v>
      </c>
      <c r="H23" s="229"/>
      <c r="I23" s="229"/>
    </row>
    <row r="24" spans="3:15">
      <c r="C24" s="305" t="s">
        <v>400</v>
      </c>
      <c r="D24" s="306">
        <v>3.1763826606875933</v>
      </c>
      <c r="E24" s="306">
        <v>2.7852893455922119</v>
      </c>
      <c r="F24" s="306">
        <v>2.3908132530120483</v>
      </c>
      <c r="H24" s="229"/>
      <c r="I24" s="229"/>
    </row>
    <row r="25" spans="3:15">
      <c r="C25" s="305" t="s">
        <v>401</v>
      </c>
      <c r="D25" s="306">
        <v>2.3168908819133036</v>
      </c>
      <c r="E25" s="306">
        <v>2.1633315305570577</v>
      </c>
      <c r="F25" s="306">
        <v>2.1272590361445785</v>
      </c>
      <c r="H25" s="229"/>
      <c r="I25" s="229"/>
    </row>
    <row r="26" spans="3:15">
      <c r="C26" s="305" t="s">
        <v>402</v>
      </c>
      <c r="D26" s="306">
        <v>1.905829596412556</v>
      </c>
      <c r="E26" s="306">
        <v>1.7847485127095728</v>
      </c>
      <c r="F26" s="306">
        <v>1.9201807228915662</v>
      </c>
      <c r="H26" s="229"/>
      <c r="I26" s="229"/>
    </row>
    <row r="27" spans="3:15">
      <c r="C27" s="305" t="s">
        <v>403</v>
      </c>
      <c r="D27" s="306">
        <v>2.1300448430493275</v>
      </c>
      <c r="E27" s="306">
        <v>2.1362898864250948</v>
      </c>
      <c r="F27" s="306">
        <v>1.8637048192771084</v>
      </c>
      <c r="H27" s="229"/>
      <c r="I27" s="229"/>
    </row>
    <row r="28" spans="3:15">
      <c r="C28" s="305" t="s">
        <v>404</v>
      </c>
      <c r="D28" s="306">
        <v>0.97159940209267559</v>
      </c>
      <c r="E28" s="306">
        <v>1.0275824770146025</v>
      </c>
      <c r="F28" s="306">
        <v>1.6566265060240963</v>
      </c>
      <c r="H28" s="229"/>
      <c r="I28" s="229"/>
    </row>
    <row r="29" spans="3:15" ht="15.75" customHeight="1">
      <c r="C29" s="305" t="s">
        <v>405</v>
      </c>
      <c r="D29" s="306">
        <v>1.3452914798206279</v>
      </c>
      <c r="E29" s="306">
        <v>1.4061654948620876</v>
      </c>
      <c r="F29" s="306">
        <v>1.6189759036144578</v>
      </c>
      <c r="L29" s="276"/>
    </row>
    <row r="30" spans="3:15" ht="15.75" customHeight="1">
      <c r="C30" s="305" t="s">
        <v>406</v>
      </c>
      <c r="D30" s="306">
        <v>1.3452914798206279</v>
      </c>
      <c r="E30" s="306">
        <v>1.460248783126014</v>
      </c>
      <c r="F30" s="306">
        <v>1.5813253012048192</v>
      </c>
      <c r="L30" s="276"/>
      <c r="M30" s="276"/>
      <c r="N30" s="276"/>
      <c r="O30" s="276"/>
    </row>
    <row r="31" spans="3:15">
      <c r="C31" s="305" t="s">
        <v>407</v>
      </c>
      <c r="D31" s="306">
        <v>1.905829596412556</v>
      </c>
      <c r="E31" s="306">
        <v>1.9199567333693888</v>
      </c>
      <c r="F31" s="306">
        <v>1.5625</v>
      </c>
      <c r="H31" s="229"/>
      <c r="I31" s="229"/>
    </row>
    <row r="32" spans="3:15">
      <c r="C32" s="305" t="s">
        <v>408</v>
      </c>
      <c r="D32" s="306">
        <v>0.63527653213751867</v>
      </c>
      <c r="E32" s="306">
        <v>0.91941590048674959</v>
      </c>
      <c r="F32" s="306">
        <v>1.1295180722891567</v>
      </c>
      <c r="L32" s="276"/>
      <c r="M32" s="276"/>
      <c r="N32" s="276"/>
      <c r="O32" s="276"/>
    </row>
    <row r="33" spans="3:15">
      <c r="C33" s="305" t="s">
        <v>409</v>
      </c>
      <c r="D33" s="306">
        <v>1.1210762331838564</v>
      </c>
      <c r="E33" s="306">
        <v>1.2439156300703083</v>
      </c>
      <c r="F33" s="306">
        <v>1.1106927710843373</v>
      </c>
      <c r="L33" s="276"/>
      <c r="M33" s="276"/>
      <c r="N33" s="276"/>
      <c r="O33" s="276"/>
    </row>
    <row r="34" spans="3:15">
      <c r="C34" s="305" t="s">
        <v>410</v>
      </c>
      <c r="D34" s="306">
        <v>0.59790732436472349</v>
      </c>
      <c r="E34" s="306">
        <v>1.0275824770146025</v>
      </c>
      <c r="F34" s="306">
        <v>1.0918674698795181</v>
      </c>
      <c r="L34" s="276"/>
      <c r="M34" s="276"/>
      <c r="N34" s="276"/>
      <c r="O34" s="276"/>
    </row>
    <row r="35" spans="3:15">
      <c r="C35" s="305" t="s">
        <v>411</v>
      </c>
      <c r="D35" s="306">
        <v>0.74738415545590431</v>
      </c>
      <c r="E35" s="306">
        <v>0.94645754461871279</v>
      </c>
      <c r="F35" s="306">
        <v>0.96009036144578308</v>
      </c>
      <c r="L35" s="276"/>
      <c r="M35" s="276"/>
      <c r="N35" s="276"/>
      <c r="O35" s="276"/>
    </row>
    <row r="36" spans="3:15">
      <c r="C36" s="305" t="s">
        <v>412</v>
      </c>
      <c r="D36" s="306">
        <v>0.63527653213751867</v>
      </c>
      <c r="E36" s="306">
        <v>0.75716603569497021</v>
      </c>
      <c r="F36" s="306">
        <v>0.9412650602409639</v>
      </c>
      <c r="H36" s="229"/>
      <c r="I36" s="229"/>
    </row>
    <row r="37" spans="3:15">
      <c r="C37" s="305" t="s">
        <v>413</v>
      </c>
      <c r="D37" s="306">
        <v>0.71001494768310913</v>
      </c>
      <c r="E37" s="306">
        <v>0.70308274743104382</v>
      </c>
      <c r="F37" s="306">
        <v>0.73418674698795183</v>
      </c>
      <c r="L37" s="276"/>
    </row>
    <row r="38" spans="3:15">
      <c r="C38" s="305" t="s">
        <v>414</v>
      </c>
      <c r="D38" s="306">
        <v>0.37369207772795215</v>
      </c>
      <c r="E38" s="306">
        <v>0.35154137371552191</v>
      </c>
      <c r="F38" s="306">
        <v>0.60240963855421692</v>
      </c>
      <c r="H38" s="229"/>
      <c r="I38" s="229"/>
    </row>
    <row r="39" spans="3:15">
      <c r="C39" s="305" t="s">
        <v>415</v>
      </c>
      <c r="D39" s="306">
        <v>0.44843049327354262</v>
      </c>
      <c r="E39" s="306">
        <v>0.51379123850730124</v>
      </c>
      <c r="F39" s="306">
        <v>0.48945783132530118</v>
      </c>
      <c r="H39" s="229"/>
      <c r="I39" s="229"/>
    </row>
    <row r="40" spans="3:15">
      <c r="C40" s="305" t="s">
        <v>416</v>
      </c>
      <c r="D40" s="306">
        <v>0.33632286995515698</v>
      </c>
      <c r="E40" s="306">
        <v>0.48674959437533805</v>
      </c>
      <c r="F40" s="306">
        <v>0.45180722891566266</v>
      </c>
      <c r="H40" s="229"/>
      <c r="I40" s="229"/>
    </row>
    <row r="41" spans="3:15">
      <c r="C41" s="307" t="s">
        <v>417</v>
      </c>
      <c r="D41" s="306">
        <v>0.44843049327354262</v>
      </c>
      <c r="E41" s="306">
        <v>0.43266630611141155</v>
      </c>
      <c r="F41" s="306">
        <v>0.41415662650602408</v>
      </c>
      <c r="L41" s="276"/>
      <c r="M41" s="276"/>
      <c r="N41" s="276"/>
      <c r="O41" s="276"/>
    </row>
    <row r="42" spans="3:15">
      <c r="C42" s="305" t="s">
        <v>418</v>
      </c>
      <c r="D42" s="306">
        <v>0.26158445440956651</v>
      </c>
      <c r="E42" s="306">
        <v>0.35154137371552191</v>
      </c>
      <c r="F42" s="306">
        <v>0.26355421686746988</v>
      </c>
      <c r="L42" s="276"/>
      <c r="M42" s="276"/>
      <c r="N42" s="276"/>
      <c r="O42" s="276"/>
    </row>
    <row r="43" spans="3:15">
      <c r="C43" s="305" t="s">
        <v>419</v>
      </c>
      <c r="D43" s="306">
        <v>3.7369207772795218E-2</v>
      </c>
      <c r="E43" s="306">
        <v>5.4083288263926443E-2</v>
      </c>
      <c r="F43" s="306">
        <v>0.26355421686746988</v>
      </c>
      <c r="H43" s="229"/>
      <c r="I43" s="229"/>
    </row>
    <row r="44" spans="3:15">
      <c r="C44" s="305" t="s">
        <v>420</v>
      </c>
      <c r="D44" s="306">
        <v>0.11210762331838565</v>
      </c>
      <c r="E44" s="306">
        <v>0.24337479718766902</v>
      </c>
      <c r="F44" s="306">
        <v>0.20707831325301204</v>
      </c>
      <c r="H44" s="229"/>
      <c r="I44" s="229"/>
      <c r="L44" s="276"/>
    </row>
    <row r="45" spans="3:15">
      <c r="C45" s="305" t="s">
        <v>421</v>
      </c>
      <c r="D45" s="306">
        <v>0.14947683109118087</v>
      </c>
      <c r="E45" s="306">
        <v>0.10816657652785289</v>
      </c>
      <c r="F45" s="306">
        <v>0.13177710843373494</v>
      </c>
      <c r="L45" s="276"/>
      <c r="M45" s="276"/>
      <c r="N45" s="276"/>
      <c r="O45" s="276"/>
    </row>
    <row r="46" spans="3:15">
      <c r="C46" s="305" t="s">
        <v>422</v>
      </c>
      <c r="D46" s="306">
        <v>4.7832585949177879</v>
      </c>
      <c r="E46" s="306">
        <v>3.163872363439697</v>
      </c>
      <c r="F46" s="306">
        <v>4.1039156626506026</v>
      </c>
      <c r="H46" s="229"/>
      <c r="I46" s="229"/>
    </row>
    <row r="47" spans="3:15" ht="56.25" customHeight="1">
      <c r="C47" s="376" t="s">
        <v>423</v>
      </c>
      <c r="D47" s="376"/>
      <c r="E47" s="376"/>
      <c r="F47" s="376"/>
    </row>
  </sheetData>
  <mergeCells count="2">
    <mergeCell ref="C5:F5"/>
    <mergeCell ref="C47:F4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"/>
  <sheetViews>
    <sheetView showGridLines="0" zoomScaleNormal="100" workbookViewId="0"/>
  </sheetViews>
  <sheetFormatPr baseColWidth="10" defaultRowHeight="12.75"/>
  <cols>
    <col min="1" max="1" width="17.7109375" customWidth="1"/>
    <col min="2" max="2" width="8.85546875" customWidth="1"/>
    <col min="3" max="3" width="9.42578125" customWidth="1"/>
  </cols>
  <sheetData/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Y28"/>
  <sheetViews>
    <sheetView showGridLines="0" zoomScaleNormal="100" workbookViewId="0"/>
  </sheetViews>
  <sheetFormatPr baseColWidth="10" defaultRowHeight="12.75"/>
  <cols>
    <col min="1" max="1" width="19.85546875" customWidth="1"/>
    <col min="2" max="2" width="16.7109375" customWidth="1"/>
    <col min="3" max="9" width="9.7109375" customWidth="1"/>
    <col min="10" max="10" width="10.140625" hidden="1" customWidth="1"/>
    <col min="11" max="12" width="12.42578125" hidden="1" customWidth="1"/>
    <col min="13" max="13" width="11.7109375" hidden="1" customWidth="1"/>
    <col min="14" max="14" width="12.42578125" hidden="1" customWidth="1"/>
    <col min="15" max="15" width="14" customWidth="1"/>
    <col min="16" max="17" width="11.42578125" customWidth="1"/>
    <col min="18" max="19" width="12.28515625" bestFit="1" customWidth="1"/>
    <col min="20" max="22" width="11.42578125" hidden="1" customWidth="1"/>
    <col min="23" max="24" width="13.85546875" hidden="1" customWidth="1"/>
    <col min="25" max="25" width="11.42578125" hidden="1" customWidth="1"/>
  </cols>
  <sheetData>
    <row r="4" spans="1:25" ht="61.5" customHeight="1"/>
    <row r="5" spans="1:25" ht="18" customHeight="1">
      <c r="B5" s="374" t="s">
        <v>5</v>
      </c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</row>
    <row r="6" spans="1:25" ht="30" customHeight="1">
      <c r="A6" s="14"/>
      <c r="B6" s="6"/>
      <c r="C6" s="7">
        <v>2007</v>
      </c>
      <c r="D6" s="7">
        <v>2008</v>
      </c>
      <c r="E6" s="7">
        <v>2009</v>
      </c>
      <c r="F6" s="7">
        <v>2010</v>
      </c>
      <c r="G6" s="8" t="s">
        <v>68</v>
      </c>
      <c r="H6" s="8" t="s">
        <v>69</v>
      </c>
      <c r="I6" s="8" t="s">
        <v>70</v>
      </c>
      <c r="J6" s="8" t="s">
        <v>149</v>
      </c>
      <c r="K6" s="8" t="s">
        <v>150</v>
      </c>
      <c r="L6" s="8" t="s">
        <v>111</v>
      </c>
      <c r="M6" s="8" t="s">
        <v>71</v>
      </c>
      <c r="N6" s="8" t="s">
        <v>72</v>
      </c>
      <c r="O6" s="8" t="s">
        <v>163</v>
      </c>
      <c r="P6" s="8" t="s">
        <v>154</v>
      </c>
      <c r="Q6" s="8" t="s">
        <v>112</v>
      </c>
      <c r="R6" s="8" t="s">
        <v>507</v>
      </c>
      <c r="S6" s="8" t="s">
        <v>508</v>
      </c>
      <c r="T6" s="8" t="s">
        <v>235</v>
      </c>
      <c r="U6" s="8" t="s">
        <v>236</v>
      </c>
      <c r="V6" s="8" t="s">
        <v>509</v>
      </c>
      <c r="W6" s="7" t="s">
        <v>51</v>
      </c>
      <c r="X6" s="7" t="s">
        <v>52</v>
      </c>
      <c r="Y6" s="8" t="s">
        <v>73</v>
      </c>
    </row>
    <row r="7" spans="1:25" ht="15" customHeight="1">
      <c r="A7" s="14"/>
      <c r="B7" s="34" t="s">
        <v>74</v>
      </c>
      <c r="C7" s="10">
        <v>47.139949748743803</v>
      </c>
      <c r="D7" s="10">
        <v>48.052152317880797</v>
      </c>
      <c r="E7" s="10">
        <v>50.334354973530132</v>
      </c>
      <c r="F7" s="10">
        <v>49.404359673024537</v>
      </c>
      <c r="G7" s="35">
        <f t="shared" ref="G7:I22" si="0">D7-C7</f>
        <v>0.91220256913699416</v>
      </c>
      <c r="H7" s="35">
        <f t="shared" si="0"/>
        <v>2.2822026556493356</v>
      </c>
      <c r="I7" s="35">
        <f t="shared" si="0"/>
        <v>-0.92999530050559542</v>
      </c>
      <c r="J7" s="10">
        <v>52.086654309545843</v>
      </c>
      <c r="K7" s="10">
        <v>52.65122615803817</v>
      </c>
      <c r="L7" s="10">
        <v>52.10149672591217</v>
      </c>
      <c r="M7" s="35">
        <f t="shared" ref="M7:N24" si="1">K7-J7</f>
        <v>0.56457184849232789</v>
      </c>
      <c r="N7" s="35">
        <f t="shared" si="1"/>
        <v>-0.54972943212600001</v>
      </c>
      <c r="O7" s="10">
        <v>51.307513104251527</v>
      </c>
      <c r="P7" s="10">
        <v>51.274266365688518</v>
      </c>
      <c r="Q7" s="10">
        <v>49.466407551360305</v>
      </c>
      <c r="R7" s="35">
        <f t="shared" ref="R7:S24" si="2">P7-O7</f>
        <v>-3.3246738563008194E-2</v>
      </c>
      <c r="S7" s="35">
        <f t="shared" si="2"/>
        <v>-1.8078588143282133</v>
      </c>
      <c r="T7" s="12">
        <v>49.664871104270723</v>
      </c>
      <c r="U7" s="12">
        <v>48.799557032115182</v>
      </c>
      <c r="V7" s="36">
        <f t="shared" ref="V7:V24" si="3">U7-T7</f>
        <v>-0.86531407215554168</v>
      </c>
      <c r="W7" s="10">
        <v>54.47949886104783</v>
      </c>
      <c r="X7" s="10">
        <v>54.791812865497107</v>
      </c>
      <c r="Y7" s="35">
        <f t="shared" ref="Y7:Y24" si="4">X7-W7</f>
        <v>0.31231400444927715</v>
      </c>
    </row>
    <row r="8" spans="1:25" ht="15" customHeight="1">
      <c r="A8" s="14"/>
      <c r="B8" s="37" t="s">
        <v>75</v>
      </c>
      <c r="C8" s="38">
        <v>46.382239382239398</v>
      </c>
      <c r="D8" s="38">
        <v>46.707224334600753</v>
      </c>
      <c r="E8" s="38">
        <v>48.703703703703688</v>
      </c>
      <c r="F8" s="38">
        <v>50.845410628019351</v>
      </c>
      <c r="G8" s="39">
        <f t="shared" si="0"/>
        <v>0.32498495236135483</v>
      </c>
      <c r="H8" s="39">
        <f t="shared" si="0"/>
        <v>1.9964793691029357</v>
      </c>
      <c r="I8" s="39">
        <f t="shared" si="0"/>
        <v>2.1417069243156632</v>
      </c>
      <c r="J8" s="38">
        <v>49.229166666666671</v>
      </c>
      <c r="K8" s="38">
        <v>50.944700460829502</v>
      </c>
      <c r="L8" s="38">
        <v>49.954285714285717</v>
      </c>
      <c r="M8" s="39">
        <f t="shared" si="1"/>
        <v>1.7155337941628304</v>
      </c>
      <c r="N8" s="39">
        <f t="shared" si="1"/>
        <v>-0.99041474654378447</v>
      </c>
      <c r="O8" s="38">
        <v>49.932098765432094</v>
      </c>
      <c r="P8" s="38">
        <v>52.127819548872203</v>
      </c>
      <c r="Q8" s="38">
        <v>48.077519379844944</v>
      </c>
      <c r="R8" s="39">
        <f t="shared" si="2"/>
        <v>2.1957207834401089</v>
      </c>
      <c r="S8" s="39">
        <f t="shared" si="2"/>
        <v>-4.0503001690272598</v>
      </c>
      <c r="T8" s="12">
        <v>48.597765363128488</v>
      </c>
      <c r="U8" s="12">
        <v>50.750000000000021</v>
      </c>
      <c r="V8" s="36">
        <f t="shared" si="3"/>
        <v>2.1522346368715333</v>
      </c>
      <c r="W8" s="38">
        <v>52.412698412698433</v>
      </c>
      <c r="X8" s="38">
        <v>49.851063829787222</v>
      </c>
      <c r="Y8" s="39">
        <f t="shared" si="4"/>
        <v>-2.5616345829112106</v>
      </c>
    </row>
    <row r="9" spans="1:25" ht="15" customHeight="1">
      <c r="A9" s="14"/>
      <c r="B9" s="34" t="s">
        <v>76</v>
      </c>
      <c r="C9" s="10">
        <v>44.881632653061203</v>
      </c>
      <c r="D9" s="10">
        <v>47.742358078602642</v>
      </c>
      <c r="E9" s="10">
        <v>49.493421052631582</v>
      </c>
      <c r="F9" s="10">
        <v>50.537704918032766</v>
      </c>
      <c r="G9" s="35">
        <f t="shared" si="0"/>
        <v>2.8607254255414389</v>
      </c>
      <c r="H9" s="35">
        <f t="shared" si="0"/>
        <v>1.7510629740289403</v>
      </c>
      <c r="I9" s="35">
        <f t="shared" si="0"/>
        <v>1.0442838654011837</v>
      </c>
      <c r="J9" s="10">
        <v>52.245161290322592</v>
      </c>
      <c r="K9" s="10">
        <v>52.478021978022021</v>
      </c>
      <c r="L9" s="10">
        <v>51.787037037037045</v>
      </c>
      <c r="M9" s="35">
        <f t="shared" si="1"/>
        <v>0.23286068769942858</v>
      </c>
      <c r="N9" s="35">
        <f t="shared" si="1"/>
        <v>-0.69098494098497554</v>
      </c>
      <c r="O9" s="10">
        <v>51.109589041095909</v>
      </c>
      <c r="P9" s="10">
        <v>49.37414965986396</v>
      </c>
      <c r="Q9" s="10">
        <v>48.000000000000021</v>
      </c>
      <c r="R9" s="35">
        <f t="shared" si="2"/>
        <v>-1.7354393812319486</v>
      </c>
      <c r="S9" s="35">
        <f t="shared" si="2"/>
        <v>-1.3741496598639387</v>
      </c>
      <c r="T9" s="12">
        <v>48.407239819004531</v>
      </c>
      <c r="U9" s="12">
        <v>48.920792079207928</v>
      </c>
      <c r="V9" s="36">
        <f t="shared" si="3"/>
        <v>0.51355226020339728</v>
      </c>
      <c r="W9" s="10">
        <v>51.705882352941167</v>
      </c>
      <c r="X9" s="10">
        <v>50.270270270270252</v>
      </c>
      <c r="Y9" s="35">
        <f t="shared" si="4"/>
        <v>-1.4356120826709144</v>
      </c>
    </row>
    <row r="10" spans="1:25" ht="15" customHeight="1">
      <c r="A10" s="14"/>
      <c r="B10" s="34" t="s">
        <v>77</v>
      </c>
      <c r="C10" s="10">
        <v>47.234567901234598</v>
      </c>
      <c r="D10" s="10">
        <v>45.963114754098385</v>
      </c>
      <c r="E10" s="10">
        <v>48.44534412955467</v>
      </c>
      <c r="F10" s="10">
        <v>48.378378378378365</v>
      </c>
      <c r="G10" s="35">
        <f t="shared" si="0"/>
        <v>-1.2714531471362136</v>
      </c>
      <c r="H10" s="35">
        <f t="shared" si="0"/>
        <v>2.482229375456285</v>
      </c>
      <c r="I10" s="35">
        <f t="shared" si="0"/>
        <v>-6.6965751176304877E-2</v>
      </c>
      <c r="J10" s="10">
        <v>49.284848484848482</v>
      </c>
      <c r="K10" s="10">
        <v>51.348387096774204</v>
      </c>
      <c r="L10" s="10">
        <v>48.741228070175474</v>
      </c>
      <c r="M10" s="35">
        <f t="shared" si="1"/>
        <v>2.063538611925722</v>
      </c>
      <c r="N10" s="35">
        <f t="shared" si="1"/>
        <v>-2.6071590265987297</v>
      </c>
      <c r="O10" s="10">
        <v>50.468531468531488</v>
      </c>
      <c r="P10" s="10">
        <v>50.205479452054796</v>
      </c>
      <c r="Q10" s="10">
        <v>47.965174129353244</v>
      </c>
      <c r="R10" s="35">
        <f t="shared" si="2"/>
        <v>-0.26305201647669207</v>
      </c>
      <c r="S10" s="35">
        <f t="shared" si="2"/>
        <v>-2.2403053227015519</v>
      </c>
      <c r="T10" s="12">
        <v>47.913043478260875</v>
      </c>
      <c r="U10" s="12">
        <v>48.961352657004824</v>
      </c>
      <c r="V10" s="36">
        <f t="shared" si="3"/>
        <v>1.0483091787439491</v>
      </c>
      <c r="W10" s="10">
        <v>52.589743589743591</v>
      </c>
      <c r="X10" s="10">
        <v>48.928571428571438</v>
      </c>
      <c r="Y10" s="35">
        <f t="shared" si="4"/>
        <v>-3.6611721611721535</v>
      </c>
    </row>
    <row r="11" spans="1:25" ht="15" customHeight="1">
      <c r="A11" s="14"/>
      <c r="B11" s="37" t="s">
        <v>78</v>
      </c>
      <c r="C11" s="38">
        <v>47.851612903225799</v>
      </c>
      <c r="D11" s="38">
        <v>52.398104265402814</v>
      </c>
      <c r="E11" s="38">
        <v>52.614583333333336</v>
      </c>
      <c r="F11" s="38">
        <v>49.36526946107783</v>
      </c>
      <c r="G11" s="39">
        <f t="shared" si="0"/>
        <v>4.5464913621770151</v>
      </c>
      <c r="H11" s="39">
        <f t="shared" si="0"/>
        <v>0.2164790679305213</v>
      </c>
      <c r="I11" s="39">
        <f t="shared" si="0"/>
        <v>-3.2493138722555059</v>
      </c>
      <c r="J11" s="38">
        <v>52.937799043062192</v>
      </c>
      <c r="K11" s="38">
        <v>51.994475138121558</v>
      </c>
      <c r="L11" s="38">
        <v>48.098765432098737</v>
      </c>
      <c r="M11" s="39">
        <f t="shared" si="1"/>
        <v>-0.94332390494063389</v>
      </c>
      <c r="N11" s="39">
        <f t="shared" si="1"/>
        <v>-3.8957097060228207</v>
      </c>
      <c r="O11" s="38">
        <v>52.090909090909093</v>
      </c>
      <c r="P11" s="38">
        <v>50.790476190476198</v>
      </c>
      <c r="Q11" s="38">
        <v>47.366412213740453</v>
      </c>
      <c r="R11" s="39">
        <f t="shared" si="2"/>
        <v>-1.3004329004328952</v>
      </c>
      <c r="S11" s="39">
        <f t="shared" si="2"/>
        <v>-3.424063976735745</v>
      </c>
      <c r="T11" s="12">
        <v>51.878260869565217</v>
      </c>
      <c r="U11" s="12">
        <v>50.295652173913048</v>
      </c>
      <c r="V11" s="36">
        <f t="shared" si="3"/>
        <v>-1.5826086956521692</v>
      </c>
      <c r="W11" s="38">
        <v>50.932584269662925</v>
      </c>
      <c r="X11" s="38">
        <v>48.397959183673464</v>
      </c>
      <c r="Y11" s="39">
        <f t="shared" si="4"/>
        <v>-2.534625085989461</v>
      </c>
    </row>
    <row r="12" spans="1:25" ht="15" customHeight="1">
      <c r="A12" s="14"/>
      <c r="B12" s="34" t="s">
        <v>79</v>
      </c>
      <c r="C12" s="10">
        <v>47.302657161373901</v>
      </c>
      <c r="D12" s="10">
        <v>47.259899208063324</v>
      </c>
      <c r="E12" s="10">
        <v>49.0308404009252</v>
      </c>
      <c r="F12" s="10">
        <v>47.617164179104485</v>
      </c>
      <c r="G12" s="35">
        <f t="shared" si="0"/>
        <v>-4.2757953310577079E-2</v>
      </c>
      <c r="H12" s="35">
        <f t="shared" si="0"/>
        <v>1.7709411928618763</v>
      </c>
      <c r="I12" s="35">
        <f t="shared" si="0"/>
        <v>-1.4136762218207153</v>
      </c>
      <c r="J12" s="10">
        <v>50.915509259259295</v>
      </c>
      <c r="K12" s="10">
        <v>52.215349369988559</v>
      </c>
      <c r="L12" s="10">
        <v>49.974799541809858</v>
      </c>
      <c r="M12" s="35">
        <f t="shared" si="1"/>
        <v>1.2998401107292636</v>
      </c>
      <c r="N12" s="35">
        <f t="shared" si="1"/>
        <v>-2.2405498281787004</v>
      </c>
      <c r="O12" s="10">
        <v>50.678143712574901</v>
      </c>
      <c r="P12" s="10">
        <v>50.072378138847839</v>
      </c>
      <c r="Q12" s="10">
        <v>47.195876288659797</v>
      </c>
      <c r="R12" s="35">
        <f t="shared" si="2"/>
        <v>-0.60576557372706219</v>
      </c>
      <c r="S12" s="35">
        <f t="shared" si="2"/>
        <v>-2.8765018501880419</v>
      </c>
      <c r="T12" s="12">
        <v>47.853448275862085</v>
      </c>
      <c r="U12" s="12">
        <v>46.872899159663859</v>
      </c>
      <c r="V12" s="36">
        <f t="shared" si="3"/>
        <v>-0.98054911619822605</v>
      </c>
      <c r="W12" s="10">
        <v>53.161725067385454</v>
      </c>
      <c r="X12" s="10">
        <v>51.105121293800515</v>
      </c>
      <c r="Y12" s="35">
        <f t="shared" si="4"/>
        <v>-2.0566037735849392</v>
      </c>
    </row>
    <row r="13" spans="1:25" ht="15" customHeight="1">
      <c r="A13" s="14"/>
      <c r="B13" s="34" t="s">
        <v>80</v>
      </c>
      <c r="C13" s="10">
        <v>40.803030303030297</v>
      </c>
      <c r="D13" s="10">
        <v>41.736196319018383</v>
      </c>
      <c r="E13" s="10">
        <v>45.925925925925931</v>
      </c>
      <c r="F13" s="10">
        <v>42.664473684210527</v>
      </c>
      <c r="G13" s="35">
        <f t="shared" si="0"/>
        <v>0.93316601598808546</v>
      </c>
      <c r="H13" s="35">
        <f t="shared" si="0"/>
        <v>4.189729606907548</v>
      </c>
      <c r="I13" s="35">
        <f t="shared" si="0"/>
        <v>-3.2614522417154035</v>
      </c>
      <c r="J13" s="10">
        <v>45.455445544554458</v>
      </c>
      <c r="K13" s="10">
        <v>47.229166666666679</v>
      </c>
      <c r="L13" s="10">
        <v>48.534883720930232</v>
      </c>
      <c r="M13" s="35">
        <f t="shared" si="1"/>
        <v>1.7737211221122209</v>
      </c>
      <c r="N13" s="35">
        <f t="shared" si="1"/>
        <v>1.3057170542635532</v>
      </c>
      <c r="O13" s="10">
        <v>45.931506849315063</v>
      </c>
      <c r="P13" s="10">
        <v>43.733333333333341</v>
      </c>
      <c r="Q13" s="10">
        <v>46.82539682539683</v>
      </c>
      <c r="R13" s="35">
        <f t="shared" si="2"/>
        <v>-2.1981735159817219</v>
      </c>
      <c r="S13" s="35">
        <f t="shared" si="2"/>
        <v>3.0920634920634882</v>
      </c>
      <c r="T13" s="12">
        <v>44.673469387755105</v>
      </c>
      <c r="U13" s="12">
        <v>41.504201680672267</v>
      </c>
      <c r="V13" s="36">
        <f t="shared" si="3"/>
        <v>-3.1692677070828381</v>
      </c>
      <c r="W13" s="10">
        <v>46.017543859649123</v>
      </c>
      <c r="X13" s="10">
        <v>52.742857142857133</v>
      </c>
      <c r="Y13" s="35">
        <f t="shared" si="4"/>
        <v>6.7253132832080098</v>
      </c>
    </row>
    <row r="14" spans="1:25" ht="15" customHeight="1">
      <c r="A14" s="14"/>
      <c r="B14" s="34" t="s">
        <v>81</v>
      </c>
      <c r="C14" s="10">
        <v>44.393333333333302</v>
      </c>
      <c r="D14" s="10">
        <v>41.818791946308693</v>
      </c>
      <c r="E14" s="10">
        <v>43.013513513513509</v>
      </c>
      <c r="F14" s="10">
        <v>45.664429530201339</v>
      </c>
      <c r="G14" s="35">
        <f t="shared" si="0"/>
        <v>-2.5745413870246097</v>
      </c>
      <c r="H14" s="35">
        <f t="shared" si="0"/>
        <v>1.1947215672048159</v>
      </c>
      <c r="I14" s="35">
        <f t="shared" si="0"/>
        <v>2.6509160166878303</v>
      </c>
      <c r="J14" s="10">
        <v>48.691358024691361</v>
      </c>
      <c r="K14" s="10">
        <v>47.703296703296708</v>
      </c>
      <c r="L14" s="10">
        <v>51.095744680851084</v>
      </c>
      <c r="M14" s="35">
        <f t="shared" si="1"/>
        <v>-0.98806132139465319</v>
      </c>
      <c r="N14" s="35">
        <f t="shared" si="1"/>
        <v>3.3924479775543759</v>
      </c>
      <c r="O14" s="10">
        <v>43.356164383561641</v>
      </c>
      <c r="P14" s="10">
        <v>47.159999999999989</v>
      </c>
      <c r="Q14" s="10">
        <v>46.387500000000003</v>
      </c>
      <c r="R14" s="35">
        <f t="shared" si="2"/>
        <v>3.8038356164383487</v>
      </c>
      <c r="S14" s="35">
        <f t="shared" si="2"/>
        <v>-0.77249999999998664</v>
      </c>
      <c r="T14" s="12">
        <v>42.539823008849559</v>
      </c>
      <c r="U14" s="12">
        <v>43.388888888888893</v>
      </c>
      <c r="V14" s="36">
        <f t="shared" si="3"/>
        <v>0.84906588003933336</v>
      </c>
      <c r="W14" s="10">
        <v>49.675675675675677</v>
      </c>
      <c r="X14" s="10">
        <v>50.846153846153847</v>
      </c>
      <c r="Y14" s="35">
        <f t="shared" si="4"/>
        <v>1.1704781704781695</v>
      </c>
    </row>
    <row r="15" spans="1:25" ht="15" customHeight="1">
      <c r="A15" s="14"/>
      <c r="B15" s="34" t="s">
        <v>82</v>
      </c>
      <c r="C15" s="10">
        <v>46.514672686230199</v>
      </c>
      <c r="D15" s="10">
        <v>50.12007684918354</v>
      </c>
      <c r="E15" s="10">
        <v>50.381301558203454</v>
      </c>
      <c r="F15" s="10">
        <v>49.247120418848127</v>
      </c>
      <c r="G15" s="35">
        <f t="shared" si="0"/>
        <v>3.6054041629533415</v>
      </c>
      <c r="H15" s="35">
        <f t="shared" si="0"/>
        <v>0.26122470901991335</v>
      </c>
      <c r="I15" s="35">
        <f t="shared" si="0"/>
        <v>-1.1341811393553272</v>
      </c>
      <c r="J15" s="10">
        <v>50.798303487276087</v>
      </c>
      <c r="K15" s="10">
        <v>51.801217038539548</v>
      </c>
      <c r="L15" s="10">
        <v>46.52169197396961</v>
      </c>
      <c r="M15" s="35">
        <f t="shared" si="1"/>
        <v>1.002913551263461</v>
      </c>
      <c r="N15" s="35">
        <f t="shared" si="1"/>
        <v>-5.2795250645699383</v>
      </c>
      <c r="O15" s="10">
        <v>49.79251170046799</v>
      </c>
      <c r="P15" s="10">
        <v>51.651801029159522</v>
      </c>
      <c r="Q15" s="10">
        <v>46.372611464968173</v>
      </c>
      <c r="R15" s="35">
        <f t="shared" si="2"/>
        <v>1.8592893286915313</v>
      </c>
      <c r="S15" s="35">
        <f t="shared" si="2"/>
        <v>-5.2791895641913484</v>
      </c>
      <c r="T15" s="12">
        <v>49.519230769230752</v>
      </c>
      <c r="U15" s="12">
        <v>51.106382978723417</v>
      </c>
      <c r="V15" s="36">
        <f t="shared" si="3"/>
        <v>1.5871522094926647</v>
      </c>
      <c r="W15" s="10">
        <v>51.875899280575553</v>
      </c>
      <c r="X15" s="10">
        <v>47.08811475409837</v>
      </c>
      <c r="Y15" s="35">
        <f t="shared" si="4"/>
        <v>-4.7877845264771821</v>
      </c>
    </row>
    <row r="16" spans="1:25" ht="15" customHeight="1">
      <c r="A16" s="14"/>
      <c r="B16" s="40" t="s">
        <v>83</v>
      </c>
      <c r="C16" s="10">
        <v>47.1795774647887</v>
      </c>
      <c r="D16" s="10">
        <v>51.052287581699339</v>
      </c>
      <c r="E16" s="10">
        <v>51.107594936708885</v>
      </c>
      <c r="F16" s="10">
        <v>49.88198757763972</v>
      </c>
      <c r="G16" s="35">
        <f t="shared" si="0"/>
        <v>3.872710116910639</v>
      </c>
      <c r="H16" s="35">
        <f t="shared" si="0"/>
        <v>5.53073550095462E-2</v>
      </c>
      <c r="I16" s="35">
        <f t="shared" si="0"/>
        <v>-1.2256073590691656</v>
      </c>
      <c r="J16" s="10">
        <v>50.904320987654344</v>
      </c>
      <c r="K16" s="10">
        <v>53.726973684210513</v>
      </c>
      <c r="L16" s="10">
        <v>45.54575163398696</v>
      </c>
      <c r="M16" s="35">
        <f t="shared" si="1"/>
        <v>2.8226526965561689</v>
      </c>
      <c r="N16" s="35">
        <f t="shared" si="1"/>
        <v>-8.1812220502235533</v>
      </c>
      <c r="O16" s="10">
        <v>49.381720430107556</v>
      </c>
      <c r="P16" s="10">
        <v>53.64705882352937</v>
      </c>
      <c r="Q16" s="10">
        <v>46.237569060773474</v>
      </c>
      <c r="R16" s="35">
        <f t="shared" si="2"/>
        <v>4.2653383934218141</v>
      </c>
      <c r="S16" s="35">
        <f t="shared" si="2"/>
        <v>-7.4094897627558964</v>
      </c>
      <c r="T16" s="12">
        <v>49.784615384615407</v>
      </c>
      <c r="U16" s="12">
        <v>53.190721649484487</v>
      </c>
      <c r="V16" s="36">
        <f t="shared" si="3"/>
        <v>3.4061062648690807</v>
      </c>
      <c r="W16" s="10">
        <v>54.049180327868811</v>
      </c>
      <c r="X16" s="10">
        <v>45.905063291139236</v>
      </c>
      <c r="Y16" s="35">
        <f t="shared" si="4"/>
        <v>-8.1441170367295754</v>
      </c>
    </row>
    <row r="17" spans="1:25" ht="15" customHeight="1">
      <c r="A17" s="14"/>
      <c r="B17" s="41" t="s">
        <v>84</v>
      </c>
      <c r="C17" s="17">
        <v>44.021086935684799</v>
      </c>
      <c r="D17" s="17">
        <v>44.413101860732851</v>
      </c>
      <c r="E17" s="17">
        <v>46.219978848187573</v>
      </c>
      <c r="F17" s="17">
        <v>45.647058823529434</v>
      </c>
      <c r="G17" s="18">
        <f t="shared" si="0"/>
        <v>0.39201492504805202</v>
      </c>
      <c r="H17" s="18">
        <f t="shared" si="0"/>
        <v>1.8068769874547215</v>
      </c>
      <c r="I17" s="18">
        <f t="shared" si="0"/>
        <v>-0.57292002465813852</v>
      </c>
      <c r="J17" s="17">
        <v>48.665602553870833</v>
      </c>
      <c r="K17" s="17">
        <v>49.586803331197842</v>
      </c>
      <c r="L17" s="17">
        <v>48.190430468875128</v>
      </c>
      <c r="M17" s="18">
        <f t="shared" si="1"/>
        <v>0.92120077732700878</v>
      </c>
      <c r="N17" s="18">
        <f t="shared" si="1"/>
        <v>-1.3963728623227141</v>
      </c>
      <c r="O17" s="17">
        <v>47.711145996860303</v>
      </c>
      <c r="P17" s="17">
        <v>47.839436068141822</v>
      </c>
      <c r="Q17" s="17">
        <v>46.111900191938567</v>
      </c>
      <c r="R17" s="18">
        <f t="shared" si="2"/>
        <v>0.12829007128151915</v>
      </c>
      <c r="S17" s="18">
        <f t="shared" si="2"/>
        <v>-1.7275358762032553</v>
      </c>
      <c r="T17" s="42">
        <v>45.170634409985738</v>
      </c>
      <c r="U17" s="42">
        <v>44.923597802478639</v>
      </c>
      <c r="V17" s="43">
        <f t="shared" si="3"/>
        <v>-0.24703660750709844</v>
      </c>
      <c r="W17" s="17">
        <v>50.772189349112416</v>
      </c>
      <c r="X17" s="17">
        <v>49.604971319311666</v>
      </c>
      <c r="Y17" s="18">
        <f t="shared" si="4"/>
        <v>-1.1672180298007504</v>
      </c>
    </row>
    <row r="18" spans="1:25" ht="15" customHeight="1">
      <c r="A18" s="14"/>
      <c r="B18" s="34" t="s">
        <v>85</v>
      </c>
      <c r="C18" s="10">
        <v>44.52</v>
      </c>
      <c r="D18" s="10">
        <v>45.735905044510417</v>
      </c>
      <c r="E18" s="10">
        <v>46.184357541899423</v>
      </c>
      <c r="F18" s="10">
        <v>45.505649717514139</v>
      </c>
      <c r="G18" s="35">
        <f t="shared" si="0"/>
        <v>1.2159050445104143</v>
      </c>
      <c r="H18" s="35">
        <f t="shared" si="0"/>
        <v>0.44845249738900606</v>
      </c>
      <c r="I18" s="35">
        <f t="shared" si="0"/>
        <v>-0.67870782438528465</v>
      </c>
      <c r="J18" s="10">
        <v>48.12037037037036</v>
      </c>
      <c r="K18" s="10">
        <v>50.655339805825214</v>
      </c>
      <c r="L18" s="10">
        <v>47.847533632287011</v>
      </c>
      <c r="M18" s="35">
        <f t="shared" si="1"/>
        <v>2.5349694354548546</v>
      </c>
      <c r="N18" s="35">
        <f t="shared" si="1"/>
        <v>-2.8078061735382036</v>
      </c>
      <c r="O18" s="10">
        <v>47.354285714285709</v>
      </c>
      <c r="P18" s="10">
        <v>49.15094339622641</v>
      </c>
      <c r="Q18" s="10">
        <v>45.769662921348321</v>
      </c>
      <c r="R18" s="35">
        <f t="shared" si="2"/>
        <v>1.796657681940701</v>
      </c>
      <c r="S18" s="35">
        <f t="shared" si="2"/>
        <v>-3.3812804748780891</v>
      </c>
      <c r="T18" s="12">
        <v>45.05494505494503</v>
      </c>
      <c r="U18" s="12">
        <v>44.275590551181089</v>
      </c>
      <c r="V18" s="36">
        <f t="shared" si="3"/>
        <v>-0.77935450376394044</v>
      </c>
      <c r="W18" s="10">
        <v>52.599999999999994</v>
      </c>
      <c r="X18" s="10">
        <v>48.965909090909086</v>
      </c>
      <c r="Y18" s="35">
        <f t="shared" si="4"/>
        <v>-3.6340909090909079</v>
      </c>
    </row>
    <row r="19" spans="1:25" ht="15" customHeight="1">
      <c r="A19" s="14"/>
      <c r="B19" s="37" t="s">
        <v>86</v>
      </c>
      <c r="C19" s="38">
        <v>44.590425531914903</v>
      </c>
      <c r="D19" s="38">
        <v>50.624521072796959</v>
      </c>
      <c r="E19" s="38">
        <v>49.725239616613429</v>
      </c>
      <c r="F19" s="38">
        <v>47.104247104247108</v>
      </c>
      <c r="G19" s="39">
        <f t="shared" si="0"/>
        <v>6.0340955408820562</v>
      </c>
      <c r="H19" s="39">
        <f t="shared" si="0"/>
        <v>-0.89928145618353028</v>
      </c>
      <c r="I19" s="39">
        <f t="shared" si="0"/>
        <v>-2.6209925123663211</v>
      </c>
      <c r="J19" s="38">
        <v>50.434027777777807</v>
      </c>
      <c r="K19" s="38">
        <v>50.271126760563384</v>
      </c>
      <c r="L19" s="38">
        <v>44.523297491039429</v>
      </c>
      <c r="M19" s="39">
        <f t="shared" si="1"/>
        <v>-0.1629010172144234</v>
      </c>
      <c r="N19" s="39">
        <f t="shared" si="1"/>
        <v>-5.7478292695239546</v>
      </c>
      <c r="O19" s="38">
        <v>48.7049180327869</v>
      </c>
      <c r="P19" s="38">
        <v>49.462025316455723</v>
      </c>
      <c r="Q19" s="38">
        <v>44.631016042780757</v>
      </c>
      <c r="R19" s="39">
        <f t="shared" si="2"/>
        <v>0.75710728366882307</v>
      </c>
      <c r="S19" s="39">
        <f t="shared" si="2"/>
        <v>-4.8310092736749652</v>
      </c>
      <c r="T19" s="12">
        <v>48.673796791443863</v>
      </c>
      <c r="U19" s="12">
        <v>49.462025316455723</v>
      </c>
      <c r="V19" s="36">
        <f t="shared" si="3"/>
        <v>0.78822852501185992</v>
      </c>
      <c r="W19" s="38">
        <v>49.462025316455723</v>
      </c>
      <c r="X19" s="38">
        <v>45.630434782608688</v>
      </c>
      <c r="Y19" s="39">
        <f t="shared" si="4"/>
        <v>-3.8315905338470344</v>
      </c>
    </row>
    <row r="20" spans="1:25" ht="15" customHeight="1">
      <c r="A20" s="14"/>
      <c r="B20" s="34" t="s">
        <v>87</v>
      </c>
      <c r="C20" s="10">
        <v>38.985765124555201</v>
      </c>
      <c r="D20" s="10">
        <v>39.887850467289724</v>
      </c>
      <c r="E20" s="10">
        <v>43.844748858447474</v>
      </c>
      <c r="F20" s="10">
        <v>43.030042918454917</v>
      </c>
      <c r="G20" s="35">
        <f t="shared" si="0"/>
        <v>0.90208534273452301</v>
      </c>
      <c r="H20" s="35">
        <f t="shared" si="0"/>
        <v>3.9568983911577504</v>
      </c>
      <c r="I20" s="35">
        <f t="shared" si="0"/>
        <v>-0.81470593999255669</v>
      </c>
      <c r="J20" s="10">
        <v>49.432203389830526</v>
      </c>
      <c r="K20" s="10">
        <v>47.198113207547166</v>
      </c>
      <c r="L20" s="10">
        <v>44.664335664335688</v>
      </c>
      <c r="M20" s="35">
        <f t="shared" si="1"/>
        <v>-2.2340901822833601</v>
      </c>
      <c r="N20" s="35">
        <f t="shared" si="1"/>
        <v>-2.5337775432114782</v>
      </c>
      <c r="O20" s="10">
        <v>49.433628318584077</v>
      </c>
      <c r="P20" s="10">
        <v>45.203883495145611</v>
      </c>
      <c r="Q20" s="10">
        <v>42.676470588235304</v>
      </c>
      <c r="R20" s="35">
        <f t="shared" si="2"/>
        <v>-4.229744823438466</v>
      </c>
      <c r="S20" s="35">
        <f t="shared" si="2"/>
        <v>-2.5274129069103068</v>
      </c>
      <c r="T20" s="12">
        <v>43.392670157068046</v>
      </c>
      <c r="U20" s="12">
        <v>42.691891891891871</v>
      </c>
      <c r="V20" s="36">
        <f t="shared" si="3"/>
        <v>-0.70077826517617581</v>
      </c>
      <c r="W20" s="10">
        <v>47.565217391304337</v>
      </c>
      <c r="X20" s="10">
        <v>48.190476190476197</v>
      </c>
      <c r="Y20" s="35">
        <f t="shared" si="4"/>
        <v>0.62525879917185989</v>
      </c>
    </row>
    <row r="21" spans="1:25" ht="15" customHeight="1">
      <c r="A21" s="14"/>
      <c r="B21" s="37" t="s">
        <v>88</v>
      </c>
      <c r="C21" s="38" t="s">
        <v>89</v>
      </c>
      <c r="D21" s="38">
        <v>37.223292469352003</v>
      </c>
      <c r="E21" s="38">
        <v>38.304311073541733</v>
      </c>
      <c r="F21" s="38">
        <v>38.771140092553694</v>
      </c>
      <c r="G21" s="39" t="s">
        <v>90</v>
      </c>
      <c r="H21" s="39">
        <f t="shared" si="0"/>
        <v>1.0810186041897296</v>
      </c>
      <c r="I21" s="39">
        <f t="shared" si="0"/>
        <v>0.46682901901196061</v>
      </c>
      <c r="J21" s="38">
        <v>39.959876543209852</v>
      </c>
      <c r="K21" s="38">
        <v>41.298689138576833</v>
      </c>
      <c r="L21" s="38">
        <v>42.262277951933093</v>
      </c>
      <c r="M21" s="39">
        <f t="shared" si="1"/>
        <v>1.3388125953669814</v>
      </c>
      <c r="N21" s="39">
        <f t="shared" si="1"/>
        <v>0.96358881335626023</v>
      </c>
      <c r="O21" s="38">
        <v>40.341341341341291</v>
      </c>
      <c r="P21" s="38">
        <v>40.759817351598151</v>
      </c>
      <c r="Q21" s="38">
        <v>41.593582887700535</v>
      </c>
      <c r="R21" s="39">
        <f t="shared" si="2"/>
        <v>0.41847601025686032</v>
      </c>
      <c r="S21" s="39">
        <f t="shared" si="2"/>
        <v>0.83376553610238346</v>
      </c>
      <c r="T21" s="12">
        <v>37.768437338834403</v>
      </c>
      <c r="U21" s="12">
        <v>38.338461538461573</v>
      </c>
      <c r="V21" s="36">
        <f t="shared" si="3"/>
        <v>0.57002419962716999</v>
      </c>
      <c r="W21" s="38">
        <v>41.692506459948298</v>
      </c>
      <c r="X21" s="38">
        <v>43.485254691689008</v>
      </c>
      <c r="Y21" s="39">
        <f t="shared" si="4"/>
        <v>1.7927482317407097</v>
      </c>
    </row>
    <row r="22" spans="1:25" ht="15" customHeight="1">
      <c r="A22" s="14"/>
      <c r="B22" s="34" t="s">
        <v>91</v>
      </c>
      <c r="C22" s="10">
        <v>36.472694717994699</v>
      </c>
      <c r="D22" s="10">
        <v>36.998367346938835</v>
      </c>
      <c r="E22" s="10">
        <v>38.163830629204647</v>
      </c>
      <c r="F22" s="10">
        <v>38.608346709470226</v>
      </c>
      <c r="G22" s="35">
        <f>D22-C22</f>
        <v>0.52567262894413602</v>
      </c>
      <c r="H22" s="35">
        <f t="shared" si="0"/>
        <v>1.1654632822658115</v>
      </c>
      <c r="I22" s="35">
        <f t="shared" si="0"/>
        <v>0.44451608026557921</v>
      </c>
      <c r="J22" s="10">
        <v>39.488479262672769</v>
      </c>
      <c r="K22" s="10">
        <v>41.061170212766022</v>
      </c>
      <c r="L22" s="10">
        <v>41.900990099009917</v>
      </c>
      <c r="M22" s="35">
        <f t="shared" si="1"/>
        <v>1.5726909500932535</v>
      </c>
      <c r="N22" s="35">
        <f t="shared" si="1"/>
        <v>0.83981988624389459</v>
      </c>
      <c r="O22" s="10">
        <v>40.092575618698476</v>
      </c>
      <c r="P22" s="10">
        <v>40.577526132404124</v>
      </c>
      <c r="Q22" s="10">
        <v>41.350409836065502</v>
      </c>
      <c r="R22" s="35">
        <f t="shared" si="2"/>
        <v>0.48495051370564823</v>
      </c>
      <c r="S22" s="35">
        <f t="shared" si="2"/>
        <v>0.77288370366137826</v>
      </c>
      <c r="T22" s="12">
        <v>37.654457831325288</v>
      </c>
      <c r="U22" s="12">
        <v>38.200568990042612</v>
      </c>
      <c r="V22" s="36">
        <f t="shared" si="3"/>
        <v>0.54611115871732352</v>
      </c>
      <c r="W22" s="10">
        <v>41.477941176470573</v>
      </c>
      <c r="X22" s="10">
        <v>42.937810945273597</v>
      </c>
      <c r="Y22" s="35">
        <f t="shared" si="4"/>
        <v>1.4598697688030242</v>
      </c>
    </row>
    <row r="23" spans="1:25" ht="15" customHeight="1">
      <c r="A23" s="14"/>
      <c r="B23" s="34" t="s">
        <v>92</v>
      </c>
      <c r="C23" s="10">
        <v>38.530769230769202</v>
      </c>
      <c r="D23" s="10">
        <v>38.529411764705877</v>
      </c>
      <c r="E23" s="10">
        <v>39.111764705882344</v>
      </c>
      <c r="F23" s="10">
        <v>39.745341614906835</v>
      </c>
      <c r="G23" s="35">
        <f>D23-C23</f>
        <v>-1.3574660633253188E-3</v>
      </c>
      <c r="H23" s="35">
        <f t="shared" ref="H23:I24" si="5">E23-D23</f>
        <v>0.58235294117646674</v>
      </c>
      <c r="I23" s="35">
        <f t="shared" si="5"/>
        <v>0.63357690902449093</v>
      </c>
      <c r="J23" s="10">
        <v>40.735849056603783</v>
      </c>
      <c r="K23" s="10">
        <v>40.481481481481488</v>
      </c>
      <c r="L23" s="10">
        <v>38.943925233644848</v>
      </c>
      <c r="M23" s="35">
        <f t="shared" si="1"/>
        <v>-0.25436757512229491</v>
      </c>
      <c r="N23" s="35">
        <f t="shared" si="1"/>
        <v>-1.5375562478366405</v>
      </c>
      <c r="O23" s="10">
        <v>39.117647058823522</v>
      </c>
      <c r="P23" s="10">
        <v>40.864864864864856</v>
      </c>
      <c r="Q23" s="10">
        <v>37.574074074074048</v>
      </c>
      <c r="R23" s="35">
        <f t="shared" si="2"/>
        <v>1.7472178060413341</v>
      </c>
      <c r="S23" s="35">
        <f t="shared" si="2"/>
        <v>-3.2907907907908083</v>
      </c>
      <c r="T23" s="12">
        <v>38.67407407407407</v>
      </c>
      <c r="U23" s="12">
        <v>39.145299145299134</v>
      </c>
      <c r="V23" s="36">
        <f t="shared" si="3"/>
        <v>0.47122507122506363</v>
      </c>
      <c r="W23" s="10">
        <v>41.794117647058819</v>
      </c>
      <c r="X23" s="10">
        <v>37.076923076923073</v>
      </c>
      <c r="Y23" s="35">
        <f t="shared" si="4"/>
        <v>-4.7171945701357458</v>
      </c>
    </row>
    <row r="24" spans="1:25" ht="15" customHeight="1">
      <c r="A24" s="14"/>
      <c r="B24" s="37" t="s">
        <v>93</v>
      </c>
      <c r="C24" s="38" t="s">
        <v>89</v>
      </c>
      <c r="D24" s="38">
        <v>33.903614457831331</v>
      </c>
      <c r="E24" s="38">
        <v>36.099378881987562</v>
      </c>
      <c r="F24" s="38">
        <v>35.243478260869573</v>
      </c>
      <c r="G24" s="39" t="s">
        <v>90</v>
      </c>
      <c r="H24" s="39">
        <f t="shared" si="5"/>
        <v>2.1957644241562306</v>
      </c>
      <c r="I24" s="39">
        <f t="shared" si="5"/>
        <v>-0.85590062111798915</v>
      </c>
      <c r="J24" s="38">
        <v>35.433628318584084</v>
      </c>
      <c r="K24" s="38">
        <v>36.833333333333336</v>
      </c>
      <c r="L24" s="38">
        <v>35.377358490566031</v>
      </c>
      <c r="M24" s="39">
        <f t="shared" si="1"/>
        <v>1.3997050147492516</v>
      </c>
      <c r="N24" s="39">
        <f t="shared" si="1"/>
        <v>-1.4559748427673043</v>
      </c>
      <c r="O24" s="38">
        <v>37.391304347826086</v>
      </c>
      <c r="P24" s="38">
        <v>36.811320754716981</v>
      </c>
      <c r="Q24" s="38">
        <v>35.804878048780488</v>
      </c>
      <c r="R24" s="39">
        <f t="shared" si="2"/>
        <v>-0.5799835931091053</v>
      </c>
      <c r="S24" s="39">
        <f t="shared" si="2"/>
        <v>-1.0064427059364931</v>
      </c>
      <c r="T24" s="12">
        <v>36.029411764705863</v>
      </c>
      <c r="U24" s="12">
        <v>35.244680851063841</v>
      </c>
      <c r="V24" s="36">
        <f t="shared" si="3"/>
        <v>-0.78473091364202219</v>
      </c>
      <c r="W24" s="38">
        <v>37.523809523809526</v>
      </c>
      <c r="X24" s="38">
        <v>35.896551724137922</v>
      </c>
      <c r="Y24" s="39">
        <f t="shared" si="4"/>
        <v>-1.6272577996716038</v>
      </c>
    </row>
    <row r="25" spans="1:25" ht="15" customHeight="1">
      <c r="A25" s="14"/>
      <c r="B25" s="376" t="s">
        <v>64</v>
      </c>
      <c r="C25" s="376"/>
      <c r="D25" s="376"/>
      <c r="E25" s="376"/>
      <c r="F25" s="376"/>
      <c r="G25" s="376"/>
      <c r="H25" s="376"/>
      <c r="I25" s="376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</row>
    <row r="26" spans="1:25">
      <c r="A26" s="14"/>
      <c r="B26" s="4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V26" s="14"/>
    </row>
    <row r="27" spans="1:25">
      <c r="A27" s="14"/>
      <c r="B27" s="14"/>
      <c r="C27" s="14"/>
      <c r="D27" s="14"/>
      <c r="E27" s="375" t="s">
        <v>94</v>
      </c>
      <c r="F27" s="15"/>
      <c r="H27" s="14"/>
      <c r="I27" s="14"/>
      <c r="J27" s="14"/>
      <c r="K27" s="14"/>
      <c r="L27" s="14"/>
      <c r="M27" s="14"/>
      <c r="N27" s="14"/>
      <c r="V27" s="14"/>
    </row>
    <row r="28" spans="1:25">
      <c r="A28" s="14"/>
      <c r="B28" s="14"/>
      <c r="C28" s="14"/>
      <c r="D28" s="14"/>
      <c r="E28" s="375"/>
      <c r="F28" s="15"/>
      <c r="H28" s="14"/>
      <c r="I28" s="14"/>
      <c r="J28" s="14"/>
      <c r="K28" s="14"/>
      <c r="L28" s="14"/>
      <c r="M28" s="14"/>
      <c r="N28" s="14"/>
      <c r="V28" s="14"/>
    </row>
  </sheetData>
  <mergeCells count="3">
    <mergeCell ref="B5:Y5"/>
    <mergeCell ref="B25:I25"/>
    <mergeCell ref="E27:E28"/>
  </mergeCells>
  <conditionalFormatting sqref="B7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C1:Z65"/>
  <sheetViews>
    <sheetView showGridLines="0" zoomScaleNormal="100" workbookViewId="0"/>
  </sheetViews>
  <sheetFormatPr baseColWidth="10" defaultRowHeight="12.75"/>
  <cols>
    <col min="1" max="2" width="11.42578125" style="276"/>
    <col min="3" max="3" width="25.140625" style="276" customWidth="1"/>
    <col min="4" max="10" width="9.7109375" style="276" customWidth="1"/>
    <col min="11" max="11" width="10.5703125" style="276" customWidth="1"/>
    <col min="12" max="13" width="10.28515625" style="276" customWidth="1"/>
    <col min="14" max="15" width="12" style="276" customWidth="1"/>
    <col min="16" max="20" width="11.42578125" customWidth="1"/>
    <col min="21" max="21" width="10.5703125" style="276" hidden="1" customWidth="1"/>
    <col min="22" max="23" width="9" style="276" hidden="1" customWidth="1"/>
    <col min="24" max="25" width="14.85546875" style="276" hidden="1" customWidth="1"/>
    <col min="26" max="26" width="11.42578125" style="276" hidden="1" customWidth="1"/>
    <col min="27" max="16384" width="11.42578125" style="276"/>
  </cols>
  <sheetData>
    <row r="1" spans="3:26" ht="30" customHeight="1"/>
    <row r="2" spans="3:26" ht="30" customHeight="1"/>
    <row r="3" spans="3:26" ht="36" customHeight="1">
      <c r="C3" s="420" t="s">
        <v>424</v>
      </c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</row>
    <row r="4" spans="3:26" ht="36.75" customHeight="1">
      <c r="C4" s="7"/>
      <c r="D4" s="7">
        <v>2007</v>
      </c>
      <c r="E4" s="7">
        <v>2008</v>
      </c>
      <c r="F4" s="7">
        <v>2009</v>
      </c>
      <c r="G4" s="7">
        <v>2010</v>
      </c>
      <c r="H4" s="8" t="s">
        <v>68</v>
      </c>
      <c r="I4" s="8" t="s">
        <v>69</v>
      </c>
      <c r="J4" s="8" t="s">
        <v>70</v>
      </c>
      <c r="K4" s="8" t="s">
        <v>149</v>
      </c>
      <c r="L4" s="8" t="s">
        <v>150</v>
      </c>
      <c r="M4" s="8" t="s">
        <v>111</v>
      </c>
      <c r="N4" s="8" t="s">
        <v>380</v>
      </c>
      <c r="O4" s="8" t="s">
        <v>425</v>
      </c>
      <c r="P4" s="8" t="s">
        <v>163</v>
      </c>
      <c r="Q4" s="8" t="s">
        <v>154</v>
      </c>
      <c r="R4" s="8" t="s">
        <v>112</v>
      </c>
      <c r="S4" s="8" t="s">
        <v>507</v>
      </c>
      <c r="T4" s="8" t="s">
        <v>508</v>
      </c>
      <c r="U4" s="8" t="s">
        <v>235</v>
      </c>
      <c r="V4" s="8" t="s">
        <v>236</v>
      </c>
      <c r="W4" s="8" t="s">
        <v>509</v>
      </c>
      <c r="X4" s="7" t="s">
        <v>51</v>
      </c>
      <c r="Y4" s="7" t="s">
        <v>52</v>
      </c>
      <c r="Z4" s="8" t="s">
        <v>510</v>
      </c>
    </row>
    <row r="5" spans="3:26" ht="15" customHeight="1">
      <c r="C5" s="308" t="s">
        <v>426</v>
      </c>
      <c r="D5" s="309">
        <v>7.7810323397561856</v>
      </c>
      <c r="E5" s="309">
        <v>7.7366088631984553</v>
      </c>
      <c r="F5" s="309">
        <v>7.9475650397763724</v>
      </c>
      <c r="G5" s="309">
        <v>7.9550119533457435</v>
      </c>
      <c r="H5" s="235">
        <f t="shared" ref="H5:J14" si="0">E5-D5</f>
        <v>-4.4423476557730268E-2</v>
      </c>
      <c r="I5" s="235">
        <f t="shared" si="0"/>
        <v>0.2109561765779171</v>
      </c>
      <c r="J5" s="235">
        <f t="shared" si="0"/>
        <v>7.4469135693711053E-3</v>
      </c>
      <c r="K5" s="309">
        <v>7.4914535195024357</v>
      </c>
      <c r="L5" s="309">
        <v>7.8905610621078415</v>
      </c>
      <c r="M5" s="309">
        <v>7.9906394453004745</v>
      </c>
      <c r="N5" s="236">
        <f>L5-K5</f>
        <v>0.39910754260540582</v>
      </c>
      <c r="O5" s="310">
        <f>M5-L5</f>
        <v>0.10007838319263307</v>
      </c>
      <c r="P5" s="309">
        <v>7.696568600189079</v>
      </c>
      <c r="Q5" s="309">
        <v>7.7231363887354973</v>
      </c>
      <c r="R5" s="309">
        <v>7.9727451788740771</v>
      </c>
      <c r="S5" s="236">
        <f t="shared" ref="S5:T14" si="1">Q5-P5</f>
        <v>2.6567788546418392E-2</v>
      </c>
      <c r="T5" s="310">
        <f>R5-Q5</f>
        <v>0.24960879013857973</v>
      </c>
      <c r="U5" s="311">
        <v>7.8599555300530541</v>
      </c>
      <c r="V5" s="311">
        <v>7.8939519195793766</v>
      </c>
      <c r="W5" s="236">
        <f t="shared" ref="W5:W13" si="2">V5-U5</f>
        <v>3.3996389526322446E-2</v>
      </c>
      <c r="X5" s="309">
        <v>7.6401376640137597</v>
      </c>
      <c r="Y5" s="309">
        <v>7.939416959453049</v>
      </c>
      <c r="Z5" s="236">
        <f t="shared" ref="Z5:Z13" si="3">Y5-X5</f>
        <v>0.29927929543928933</v>
      </c>
    </row>
    <row r="6" spans="3:26" ht="15" customHeight="1">
      <c r="C6" s="308" t="s">
        <v>427</v>
      </c>
      <c r="D6" s="309">
        <v>7.8235911945641003</v>
      </c>
      <c r="E6" s="309">
        <v>7.7623530898521098</v>
      </c>
      <c r="F6" s="309">
        <v>7.8492257120111075</v>
      </c>
      <c r="G6" s="309">
        <v>7.9237974802116993</v>
      </c>
      <c r="H6" s="235">
        <f t="shared" si="0"/>
        <v>-6.1238104711990538E-2</v>
      </c>
      <c r="I6" s="235">
        <f t="shared" si="0"/>
        <v>8.6872622158997714E-2</v>
      </c>
      <c r="J6" s="235">
        <f t="shared" si="0"/>
        <v>7.4571768200591748E-2</v>
      </c>
      <c r="K6" s="309">
        <v>7.7684588946391324</v>
      </c>
      <c r="L6" s="309">
        <v>7.8474935177182275</v>
      </c>
      <c r="M6" s="309">
        <v>7.9146629296356528</v>
      </c>
      <c r="N6" s="236">
        <f t="shared" ref="N6:O13" si="4">L6-K6</f>
        <v>7.9034623079095034E-2</v>
      </c>
      <c r="O6" s="310">
        <f t="shared" si="4"/>
        <v>6.7169411917425315E-2</v>
      </c>
      <c r="P6" s="309">
        <v>7.8527119619227168</v>
      </c>
      <c r="Q6" s="309">
        <v>7.9267682036302851</v>
      </c>
      <c r="R6" s="309">
        <v>7.9315928038613386</v>
      </c>
      <c r="S6" s="236">
        <f t="shared" si="1"/>
        <v>7.4056241707568304E-2</v>
      </c>
      <c r="T6" s="310">
        <f t="shared" si="1"/>
        <v>4.8246002310534664E-3</v>
      </c>
      <c r="U6" s="311">
        <v>7.8455570745044616</v>
      </c>
      <c r="V6" s="311">
        <v>7.9212394474290155</v>
      </c>
      <c r="W6" s="236">
        <f t="shared" si="2"/>
        <v>7.5682372924553931E-2</v>
      </c>
      <c r="X6" s="309">
        <v>7.7701531640467492</v>
      </c>
      <c r="Y6" s="309">
        <v>7.8811643225921282</v>
      </c>
      <c r="Z6" s="236">
        <f t="shared" si="3"/>
        <v>0.11101115854537902</v>
      </c>
    </row>
    <row r="7" spans="3:26" ht="15" customHeight="1">
      <c r="C7" s="308" t="s">
        <v>428</v>
      </c>
      <c r="D7" s="309">
        <v>7.6219251336898299</v>
      </c>
      <c r="E7" s="309">
        <v>7.6936397105497001</v>
      </c>
      <c r="F7" s="309">
        <v>7.6913684871311929</v>
      </c>
      <c r="G7" s="309">
        <v>7.7586469130238624</v>
      </c>
      <c r="H7" s="235">
        <f t="shared" si="0"/>
        <v>7.1714576859870149E-2</v>
      </c>
      <c r="I7" s="235">
        <f t="shared" si="0"/>
        <v>-2.2712234185071623E-3</v>
      </c>
      <c r="J7" s="235">
        <f t="shared" si="0"/>
        <v>6.7278425892669524E-2</v>
      </c>
      <c r="K7" s="309">
        <v>7.7073453982386475</v>
      </c>
      <c r="L7" s="309">
        <v>7.7553044034545184</v>
      </c>
      <c r="M7" s="309">
        <v>7.8485400628615771</v>
      </c>
      <c r="N7" s="236">
        <f t="shared" si="4"/>
        <v>4.7959005215870931E-2</v>
      </c>
      <c r="O7" s="310">
        <f t="shared" si="4"/>
        <v>9.3235659407058691E-2</v>
      </c>
      <c r="P7" s="309">
        <v>7.7359695523158241</v>
      </c>
      <c r="Q7" s="309">
        <v>7.7853125399462995</v>
      </c>
      <c r="R7" s="309">
        <v>7.9006090659192498</v>
      </c>
      <c r="S7" s="236">
        <f t="shared" si="1"/>
        <v>4.9342987630475399E-2</v>
      </c>
      <c r="T7" s="310">
        <f>R7-Q7</f>
        <v>0.11529652597295037</v>
      </c>
      <c r="U7" s="311">
        <v>7.6803561769234001</v>
      </c>
      <c r="V7" s="311">
        <v>7.7454838957644672</v>
      </c>
      <c r="W7" s="236">
        <f t="shared" si="2"/>
        <v>6.512771884106705E-2</v>
      </c>
      <c r="X7" s="309">
        <v>7.7862862862862805</v>
      </c>
      <c r="Y7" s="309">
        <v>7.8753393665158375</v>
      </c>
      <c r="Z7" s="236">
        <f t="shared" si="3"/>
        <v>8.9053080229557047E-2</v>
      </c>
    </row>
    <row r="8" spans="3:26" ht="15" customHeight="1">
      <c r="C8" s="308" t="s">
        <v>429</v>
      </c>
      <c r="D8" s="309">
        <v>7.3619566965053345</v>
      </c>
      <c r="E8" s="309">
        <v>7.4176701922372343</v>
      </c>
      <c r="F8" s="309">
        <v>7.5932333129210159</v>
      </c>
      <c r="G8" s="309">
        <v>7.6441688727880877</v>
      </c>
      <c r="H8" s="235">
        <f t="shared" si="0"/>
        <v>5.5713495731899876E-2</v>
      </c>
      <c r="I8" s="235">
        <f t="shared" si="0"/>
        <v>0.17556312068378155</v>
      </c>
      <c r="J8" s="235">
        <f t="shared" si="0"/>
        <v>5.0935559867071767E-2</v>
      </c>
      <c r="K8" s="309">
        <v>7.4973562002850702</v>
      </c>
      <c r="L8" s="309">
        <v>7.5579399141630823</v>
      </c>
      <c r="M8" s="309">
        <v>7.7151746198676738</v>
      </c>
      <c r="N8" s="236">
        <f t="shared" si="4"/>
        <v>6.0583713878012091E-2</v>
      </c>
      <c r="O8" s="310">
        <f t="shared" si="4"/>
        <v>0.15723470570459153</v>
      </c>
      <c r="P8" s="309">
        <v>7.6245086416671892</v>
      </c>
      <c r="Q8" s="309">
        <v>7.6480384207571879</v>
      </c>
      <c r="R8" s="309">
        <v>7.7610361182050189</v>
      </c>
      <c r="S8" s="236">
        <f t="shared" si="1"/>
        <v>2.3529779089998648E-2</v>
      </c>
      <c r="T8" s="310">
        <f t="shared" si="1"/>
        <v>0.11299769744783106</v>
      </c>
      <c r="U8" s="311">
        <v>7.6115776967512048</v>
      </c>
      <c r="V8" s="311">
        <v>7.6443242007392378</v>
      </c>
      <c r="W8" s="236">
        <f t="shared" si="2"/>
        <v>3.2746503988033027E-2</v>
      </c>
      <c r="X8" s="309">
        <v>7.5385074626865576</v>
      </c>
      <c r="Y8" s="309">
        <v>7.7532950680272092</v>
      </c>
      <c r="Z8" s="236">
        <f t="shared" si="3"/>
        <v>0.21478760534065167</v>
      </c>
    </row>
    <row r="9" spans="3:26" ht="15" customHeight="1">
      <c r="C9" s="75" t="s">
        <v>430</v>
      </c>
      <c r="D9" s="110">
        <v>7.5665030683715404</v>
      </c>
      <c r="E9" s="110">
        <v>7.5035201853666926</v>
      </c>
      <c r="F9" s="110">
        <v>7.5664973898220635</v>
      </c>
      <c r="G9" s="110">
        <v>7.6689464126072933</v>
      </c>
      <c r="H9" s="110">
        <f t="shared" si="0"/>
        <v>-6.2982883004847778E-2</v>
      </c>
      <c r="I9" s="110">
        <f t="shared" si="0"/>
        <v>6.2977204455370916E-2</v>
      </c>
      <c r="J9" s="110">
        <f t="shared" si="0"/>
        <v>0.10244902278522972</v>
      </c>
      <c r="K9" s="110">
        <v>7.4475389128840446</v>
      </c>
      <c r="L9" s="110">
        <v>7.5822387914156941</v>
      </c>
      <c r="M9" s="110">
        <v>7.7281389667267293</v>
      </c>
      <c r="N9" s="110">
        <f t="shared" si="4"/>
        <v>0.13469987853164955</v>
      </c>
      <c r="O9" s="110">
        <f t="shared" si="4"/>
        <v>0.14590017531103516</v>
      </c>
      <c r="P9" s="110">
        <v>7.523114532783584</v>
      </c>
      <c r="Q9" s="110">
        <v>7.6180520928714541</v>
      </c>
      <c r="R9" s="110">
        <v>7.7632964778297042</v>
      </c>
      <c r="S9" s="110">
        <f t="shared" si="1"/>
        <v>9.4937560087870132E-2</v>
      </c>
      <c r="T9" s="110">
        <f t="shared" si="1"/>
        <v>0.14524438495825009</v>
      </c>
      <c r="U9" s="312">
        <v>7.5489411736900314</v>
      </c>
      <c r="V9" s="312">
        <v>7.6526429814099473</v>
      </c>
      <c r="W9" s="312">
        <f t="shared" si="2"/>
        <v>0.10370180771991588</v>
      </c>
      <c r="X9" s="110">
        <v>7.5295838178806775</v>
      </c>
      <c r="Y9" s="110">
        <v>7.739707688915483</v>
      </c>
      <c r="Z9" s="110">
        <f t="shared" si="3"/>
        <v>0.21012387103480545</v>
      </c>
    </row>
    <row r="10" spans="3:26" ht="15" customHeight="1">
      <c r="C10" s="308" t="s">
        <v>431</v>
      </c>
      <c r="D10" s="309">
        <v>7.4607215174180803</v>
      </c>
      <c r="E10" s="309">
        <v>7.3402401791166048</v>
      </c>
      <c r="F10" s="309">
        <v>7.3894571602187762</v>
      </c>
      <c r="G10" s="309">
        <v>7.619546729186788</v>
      </c>
      <c r="H10" s="235">
        <f t="shared" si="0"/>
        <v>-0.12048133830147556</v>
      </c>
      <c r="I10" s="235">
        <f t="shared" si="0"/>
        <v>4.9216981102171431E-2</v>
      </c>
      <c r="J10" s="235">
        <f t="shared" si="0"/>
        <v>0.2300895689680118</v>
      </c>
      <c r="K10" s="309">
        <v>7.2596982758620578</v>
      </c>
      <c r="L10" s="309">
        <v>7.4590835395511546</v>
      </c>
      <c r="M10" s="309">
        <v>7.6779251227196079</v>
      </c>
      <c r="N10" s="236">
        <f t="shared" si="4"/>
        <v>0.1993852636890967</v>
      </c>
      <c r="O10" s="310">
        <f t="shared" si="4"/>
        <v>0.21884158316845337</v>
      </c>
      <c r="P10" s="309">
        <v>7.3396677050882726</v>
      </c>
      <c r="Q10" s="309">
        <v>7.5670593097747316</v>
      </c>
      <c r="R10" s="309">
        <v>7.7107016177870236</v>
      </c>
      <c r="S10" s="236">
        <f t="shared" si="1"/>
        <v>0.22739160468645903</v>
      </c>
      <c r="T10" s="310">
        <f t="shared" si="1"/>
        <v>0.14364230801229194</v>
      </c>
      <c r="U10" s="311">
        <v>7.3789117945251963</v>
      </c>
      <c r="V10" s="311">
        <v>7.6115216030056345</v>
      </c>
      <c r="W10" s="236">
        <f t="shared" si="2"/>
        <v>0.23260980848043822</v>
      </c>
      <c r="X10" s="309">
        <v>7.4696388944926317</v>
      </c>
      <c r="Y10" s="309">
        <v>7.7067453927357272</v>
      </c>
      <c r="Z10" s="236">
        <f t="shared" si="3"/>
        <v>0.23710649824309549</v>
      </c>
    </row>
    <row r="11" spans="3:26" ht="15" customHeight="1">
      <c r="C11" s="308" t="s">
        <v>432</v>
      </c>
      <c r="D11" s="309">
        <v>7.4879295732290903</v>
      </c>
      <c r="E11" s="309">
        <v>7.3597071583514335</v>
      </c>
      <c r="F11" s="309">
        <v>7.3878924544666145</v>
      </c>
      <c r="G11" s="309">
        <v>7.5395796134448334</v>
      </c>
      <c r="H11" s="235">
        <f t="shared" si="0"/>
        <v>-0.12822241487765673</v>
      </c>
      <c r="I11" s="235">
        <f t="shared" si="0"/>
        <v>2.8185296115180947E-2</v>
      </c>
      <c r="J11" s="235">
        <f t="shared" si="0"/>
        <v>0.15168715897821894</v>
      </c>
      <c r="K11" s="309">
        <v>7.3350149284464212</v>
      </c>
      <c r="L11" s="309">
        <v>7.4343293954134877</v>
      </c>
      <c r="M11" s="309">
        <v>7.5905288390978871</v>
      </c>
      <c r="N11" s="236">
        <f t="shared" si="4"/>
        <v>9.9314466967066473E-2</v>
      </c>
      <c r="O11" s="310">
        <f t="shared" si="4"/>
        <v>0.15619944368439942</v>
      </c>
      <c r="P11" s="309">
        <v>7.3499115670321986</v>
      </c>
      <c r="Q11" s="309">
        <v>7.4900817632421051</v>
      </c>
      <c r="R11" s="309">
        <v>7.6202516827626541</v>
      </c>
      <c r="S11" s="236">
        <f t="shared" si="1"/>
        <v>0.14017019620990645</v>
      </c>
      <c r="T11" s="310">
        <f t="shared" si="1"/>
        <v>0.13016991952054902</v>
      </c>
      <c r="U11" s="311">
        <v>7.3761774395619826</v>
      </c>
      <c r="V11" s="311">
        <v>7.5269682751495726</v>
      </c>
      <c r="W11" s="236">
        <f t="shared" si="2"/>
        <v>0.15079083558758999</v>
      </c>
      <c r="X11" s="309">
        <v>7.4224324324324309</v>
      </c>
      <c r="Y11" s="309">
        <v>7.613271494826984</v>
      </c>
      <c r="Z11" s="236">
        <f t="shared" si="3"/>
        <v>0.19083906239455306</v>
      </c>
    </row>
    <row r="12" spans="3:26" ht="15" customHeight="1">
      <c r="C12" s="308" t="s">
        <v>433</v>
      </c>
      <c r="D12" s="309">
        <v>7.2897735792472496</v>
      </c>
      <c r="E12" s="309">
        <v>7.09179680220638</v>
      </c>
      <c r="F12" s="309">
        <v>7.0478346456692762</v>
      </c>
      <c r="G12" s="309">
        <v>7.2786119598428476</v>
      </c>
      <c r="H12" s="235">
        <f t="shared" si="0"/>
        <v>-0.19797677704086958</v>
      </c>
      <c r="I12" s="235">
        <f t="shared" si="0"/>
        <v>-4.396215653710378E-2</v>
      </c>
      <c r="J12" s="235">
        <f t="shared" si="0"/>
        <v>0.23077731417357139</v>
      </c>
      <c r="K12" s="309">
        <v>6.9628771980606361</v>
      </c>
      <c r="L12" s="309">
        <v>7.1436993367722907</v>
      </c>
      <c r="M12" s="309">
        <v>7.3547520661157053</v>
      </c>
      <c r="N12" s="236">
        <f t="shared" si="4"/>
        <v>0.18082213871165465</v>
      </c>
      <c r="O12" s="310">
        <f t="shared" si="4"/>
        <v>0.21105272934341457</v>
      </c>
      <c r="P12" s="309">
        <v>6.9827325053014215</v>
      </c>
      <c r="Q12" s="309">
        <v>7.2274937965260548</v>
      </c>
      <c r="R12" s="309">
        <v>7.3854880835782035</v>
      </c>
      <c r="S12" s="236">
        <f t="shared" si="1"/>
        <v>0.2447612912246333</v>
      </c>
      <c r="T12" s="310">
        <f t="shared" si="1"/>
        <v>0.15799428705214869</v>
      </c>
      <c r="U12" s="311">
        <v>7.0249786366922882</v>
      </c>
      <c r="V12" s="311">
        <v>7.2616425236441993</v>
      </c>
      <c r="W12" s="236">
        <f t="shared" si="2"/>
        <v>0.2366638869519111</v>
      </c>
      <c r="X12" s="309">
        <v>7.1623475609756104</v>
      </c>
      <c r="Y12" s="309">
        <v>7.401993916863816</v>
      </c>
      <c r="Z12" s="236">
        <f t="shared" si="3"/>
        <v>0.2396463558882056</v>
      </c>
    </row>
    <row r="13" spans="3:26" ht="15" customHeight="1">
      <c r="C13" s="308" t="s">
        <v>434</v>
      </c>
      <c r="D13" s="309">
        <v>7.2035963216774999</v>
      </c>
      <c r="E13" s="309">
        <v>7.1208208829001522</v>
      </c>
      <c r="F13" s="309">
        <v>6.8755728105906204</v>
      </c>
      <c r="G13" s="309">
        <v>7.0421780466724275</v>
      </c>
      <c r="H13" s="235">
        <f t="shared" si="0"/>
        <v>-8.277543877734761E-2</v>
      </c>
      <c r="I13" s="235">
        <f t="shared" si="0"/>
        <v>-0.24524807230953183</v>
      </c>
      <c r="J13" s="235">
        <f t="shared" si="0"/>
        <v>0.16660523608180711</v>
      </c>
      <c r="K13" s="309">
        <v>6.9681394316163514</v>
      </c>
      <c r="L13" s="309">
        <v>6.8495779858943351</v>
      </c>
      <c r="M13" s="309">
        <v>7.1697397534506324</v>
      </c>
      <c r="N13" s="236">
        <f t="shared" si="4"/>
        <v>-0.11856144572201632</v>
      </c>
      <c r="O13" s="310">
        <f t="shared" si="4"/>
        <v>0.32016176755629733</v>
      </c>
      <c r="P13" s="309">
        <v>6.871231755558588</v>
      </c>
      <c r="Q13" s="309">
        <v>6.99455077086657</v>
      </c>
      <c r="R13" s="309">
        <v>7.3757495802350626</v>
      </c>
      <c r="S13" s="236">
        <f t="shared" si="1"/>
        <v>0.12331901530798195</v>
      </c>
      <c r="T13" s="310">
        <f t="shared" si="1"/>
        <v>0.3811988093684926</v>
      </c>
      <c r="U13" s="311">
        <v>6.9018927184064784</v>
      </c>
      <c r="V13" s="311">
        <v>7.0585272796642489</v>
      </c>
      <c r="W13" s="236">
        <f t="shared" si="2"/>
        <v>0.15663456125777042</v>
      </c>
      <c r="X13" s="309">
        <v>6.820505617977533</v>
      </c>
      <c r="Y13" s="309">
        <v>7.2423562412342228</v>
      </c>
      <c r="Z13" s="236">
        <f t="shared" si="3"/>
        <v>0.42185062325668987</v>
      </c>
    </row>
    <row r="14" spans="3:26" ht="15" customHeight="1">
      <c r="C14" s="291" t="s">
        <v>435</v>
      </c>
      <c r="D14" s="313" t="s">
        <v>436</v>
      </c>
      <c r="E14" s="313" t="s">
        <v>436</v>
      </c>
      <c r="F14" s="313">
        <v>8.3783273946761927</v>
      </c>
      <c r="G14" s="313">
        <v>8.3686890114552561</v>
      </c>
      <c r="H14" s="313" t="s">
        <v>90</v>
      </c>
      <c r="I14" s="313" t="s">
        <v>90</v>
      </c>
      <c r="J14" s="141">
        <f t="shared" si="0"/>
        <v>-9.638383220936575E-3</v>
      </c>
      <c r="K14" s="313" t="s">
        <v>90</v>
      </c>
      <c r="L14" s="313">
        <v>8.3499812241832476</v>
      </c>
      <c r="M14" s="313">
        <v>8.3835277483209634</v>
      </c>
      <c r="N14" s="313" t="str">
        <f>IFERROR(L14-K14,"-")</f>
        <v>-</v>
      </c>
      <c r="O14" s="313">
        <f>IFERROR(M14-L14,"-")</f>
        <v>3.354652413771575E-2</v>
      </c>
      <c r="P14" s="313" t="str">
        <f t="shared" ref="P14:Z14" si="5">IFERROR(N14-M14,"-")</f>
        <v>-</v>
      </c>
      <c r="Q14" s="313">
        <v>8.3337880854934312</v>
      </c>
      <c r="R14" s="313">
        <v>8.3724194880264342</v>
      </c>
      <c r="S14" s="310" t="str">
        <f>IFERROR(Q14-P14,"-")</f>
        <v>-</v>
      </c>
      <c r="T14" s="310">
        <f t="shared" si="1"/>
        <v>3.8631402533003012E-2</v>
      </c>
      <c r="U14" s="313" t="str">
        <f>IFERROR(Q14-P14,"-")</f>
        <v>-</v>
      </c>
      <c r="V14" s="313" t="str">
        <f>IFERROR(S14-Q14,"-")</f>
        <v>-</v>
      </c>
      <c r="W14" s="313" t="str">
        <f>IFERROR(U14-S14,"-")</f>
        <v>-</v>
      </c>
      <c r="X14" s="313" t="str">
        <f t="shared" si="5"/>
        <v>-</v>
      </c>
      <c r="Y14" s="313" t="str">
        <f t="shared" si="5"/>
        <v>-</v>
      </c>
      <c r="Z14" s="313" t="str">
        <f t="shared" si="5"/>
        <v>-</v>
      </c>
    </row>
    <row r="15" spans="3:26" ht="36" customHeight="1">
      <c r="C15" s="376" t="s">
        <v>437</v>
      </c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</row>
    <row r="16" spans="3:26">
      <c r="U16"/>
    </row>
    <row r="17" spans="4:21">
      <c r="U17"/>
    </row>
    <row r="20" spans="4:21"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</row>
    <row r="21" spans="4:21">
      <c r="D21" s="314"/>
      <c r="E21" s="314"/>
      <c r="F21" s="314"/>
      <c r="G21" s="314"/>
      <c r="H21" s="314"/>
      <c r="I21" s="381" t="s">
        <v>94</v>
      </c>
      <c r="J21" s="220"/>
      <c r="K21" s="314"/>
      <c r="L21" s="314"/>
      <c r="M21" s="314"/>
      <c r="N21" s="314"/>
      <c r="O21" s="314"/>
    </row>
    <row r="22" spans="4:21">
      <c r="D22" s="314"/>
      <c r="E22" s="314"/>
      <c r="F22" s="314"/>
      <c r="G22" s="314"/>
      <c r="H22" s="314"/>
      <c r="I22" s="381"/>
      <c r="J22" s="220"/>
      <c r="K22" s="314"/>
      <c r="L22" s="314"/>
      <c r="M22" s="314"/>
      <c r="N22" s="314"/>
      <c r="O22" s="314"/>
    </row>
    <row r="33" spans="21:22">
      <c r="U33"/>
      <c r="V33"/>
    </row>
    <row r="34" spans="21:22">
      <c r="U34"/>
      <c r="V34"/>
    </row>
    <row r="35" spans="21:22">
      <c r="U35"/>
      <c r="V35"/>
    </row>
    <row r="36" spans="21:22">
      <c r="U36"/>
      <c r="V36"/>
    </row>
    <row r="37" spans="21:22">
      <c r="U37"/>
      <c r="V37"/>
    </row>
    <row r="38" spans="21:22">
      <c r="U38"/>
      <c r="V38"/>
    </row>
    <row r="39" spans="21:22">
      <c r="U39"/>
      <c r="V39"/>
    </row>
    <row r="40" spans="21:22">
      <c r="U40"/>
      <c r="V40"/>
    </row>
    <row r="41" spans="21:22">
      <c r="U41"/>
      <c r="V41"/>
    </row>
    <row r="42" spans="21:22">
      <c r="U42"/>
      <c r="V42"/>
    </row>
    <row r="43" spans="21:22">
      <c r="U43"/>
      <c r="V43"/>
    </row>
    <row r="44" spans="21:22">
      <c r="U44"/>
      <c r="V44"/>
    </row>
    <row r="45" spans="21:22">
      <c r="U45"/>
      <c r="V45"/>
    </row>
    <row r="46" spans="21:22">
      <c r="U46"/>
      <c r="V46"/>
    </row>
    <row r="47" spans="21:22">
      <c r="U47"/>
      <c r="V47"/>
    </row>
    <row r="48" spans="21:22">
      <c r="U48"/>
      <c r="V48"/>
    </row>
    <row r="49" spans="21:22">
      <c r="U49"/>
      <c r="V49"/>
    </row>
    <row r="50" spans="21:22">
      <c r="U50"/>
      <c r="V50"/>
    </row>
    <row r="51" spans="21:22">
      <c r="U51"/>
      <c r="V51"/>
    </row>
    <row r="52" spans="21:22">
      <c r="U52"/>
      <c r="V52"/>
    </row>
    <row r="53" spans="21:22">
      <c r="U53"/>
      <c r="V53"/>
    </row>
    <row r="54" spans="21:22">
      <c r="U54"/>
      <c r="V54"/>
    </row>
    <row r="55" spans="21:22">
      <c r="U55"/>
      <c r="V55"/>
    </row>
    <row r="56" spans="21:22">
      <c r="U56"/>
      <c r="V56"/>
    </row>
    <row r="57" spans="21:22">
      <c r="U57"/>
      <c r="V57"/>
    </row>
    <row r="58" spans="21:22">
      <c r="U58"/>
      <c r="V58"/>
    </row>
    <row r="59" spans="21:22">
      <c r="U59"/>
      <c r="V59"/>
    </row>
    <row r="60" spans="21:22">
      <c r="U60"/>
      <c r="V60"/>
    </row>
    <row r="61" spans="21:22">
      <c r="U61"/>
      <c r="V61"/>
    </row>
    <row r="62" spans="21:22">
      <c r="U62"/>
      <c r="V62"/>
    </row>
    <row r="63" spans="21:22">
      <c r="U63"/>
      <c r="V63"/>
    </row>
    <row r="64" spans="21:22">
      <c r="U64"/>
      <c r="V64"/>
    </row>
    <row r="65" spans="21:22">
      <c r="U65"/>
      <c r="V65"/>
    </row>
  </sheetData>
  <mergeCells count="3">
    <mergeCell ref="C3:Z3"/>
    <mergeCell ref="C15:Z15"/>
    <mergeCell ref="I21:I22"/>
  </mergeCells>
  <hyperlinks>
    <hyperlink ref="I21:I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N38:N39"/>
  <sheetViews>
    <sheetView showGridLines="0" zoomScaleNormal="100" workbookViewId="0">
      <selection activeCell="N30" sqref="N30"/>
    </sheetView>
  </sheetViews>
  <sheetFormatPr baseColWidth="10" defaultRowHeight="12.75"/>
  <sheetData>
    <row r="38" spans="14:14">
      <c r="N38" s="382" t="s">
        <v>67</v>
      </c>
    </row>
    <row r="39" spans="14:14">
      <c r="N39" s="382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L31"/>
  <sheetViews>
    <sheetView showGridLines="0" zoomScaleNormal="100" workbookViewId="0"/>
  </sheetViews>
  <sheetFormatPr baseColWidth="10" defaultRowHeight="12.75"/>
  <cols>
    <col min="1" max="2" width="11.42578125" style="276"/>
    <col min="3" max="3" width="30.140625" style="276" customWidth="1"/>
    <col min="4" max="5" width="12.7109375" style="276" customWidth="1"/>
    <col min="6" max="6" width="11.85546875" style="276" customWidth="1"/>
    <col min="7" max="8" width="12.7109375" style="276" customWidth="1"/>
    <col min="9" max="11" width="11.42578125" customWidth="1"/>
    <col min="12" max="12" width="14.85546875" style="276" customWidth="1"/>
    <col min="13" max="13" width="14.85546875" style="276" bestFit="1" customWidth="1"/>
    <col min="14" max="16384" width="11.42578125" style="276"/>
  </cols>
  <sheetData>
    <row r="1" spans="3:12" ht="30" customHeight="1"/>
    <row r="2" spans="3:12" ht="30" customHeight="1"/>
    <row r="3" spans="3:12">
      <c r="L3"/>
    </row>
    <row r="4" spans="3:12">
      <c r="L4"/>
    </row>
    <row r="5" spans="3:12" ht="36" customHeight="1">
      <c r="C5" s="420" t="s">
        <v>438</v>
      </c>
      <c r="D5" s="420"/>
      <c r="E5" s="420"/>
      <c r="F5" s="420"/>
      <c r="G5" s="420"/>
      <c r="L5"/>
    </row>
    <row r="6" spans="3:12" ht="25.5">
      <c r="C6" s="315"/>
      <c r="D6" s="7" t="s">
        <v>439</v>
      </c>
      <c r="E6" s="7" t="s">
        <v>52</v>
      </c>
      <c r="F6" s="7" t="s">
        <v>111</v>
      </c>
      <c r="G6" s="7" t="s">
        <v>112</v>
      </c>
      <c r="L6"/>
    </row>
    <row r="7" spans="3:12">
      <c r="C7" s="308" t="s">
        <v>427</v>
      </c>
      <c r="D7" s="309">
        <v>2.126280808640272</v>
      </c>
      <c r="E7" s="309">
        <v>2.1874999999999991</v>
      </c>
      <c r="F7" s="309">
        <v>2.1689189189189197</v>
      </c>
      <c r="G7" s="309">
        <v>2.1655076495132115</v>
      </c>
      <c r="L7"/>
    </row>
    <row r="8" spans="3:12">
      <c r="C8" s="308" t="s">
        <v>429</v>
      </c>
      <c r="D8" s="309">
        <v>3.706452506230959</v>
      </c>
      <c r="E8" s="309">
        <v>3.7120535714285734</v>
      </c>
      <c r="F8" s="309">
        <v>3.7018581081081017</v>
      </c>
      <c r="G8" s="309">
        <v>3.7180111265646656</v>
      </c>
      <c r="L8"/>
    </row>
    <row r="9" spans="3:12">
      <c r="C9" s="308" t="s">
        <v>432</v>
      </c>
      <c r="D9" s="309">
        <v>4.2129603987815072</v>
      </c>
      <c r="E9" s="309">
        <v>4.076636904761906</v>
      </c>
      <c r="F9" s="309">
        <v>4.121621621621621</v>
      </c>
      <c r="G9" s="309">
        <v>4.1366481223922165</v>
      </c>
      <c r="L9"/>
    </row>
    <row r="10" spans="3:12">
      <c r="C10" s="308" t="s">
        <v>434</v>
      </c>
      <c r="D10" s="309">
        <v>4.7155912489614975</v>
      </c>
      <c r="E10" s="309">
        <v>5.078869047619051</v>
      </c>
      <c r="F10" s="309">
        <v>4.9853603603603664</v>
      </c>
      <c r="G10" s="309">
        <v>4.9308066759388076</v>
      </c>
      <c r="L10"/>
    </row>
    <row r="11" spans="3:12">
      <c r="C11" s="308" t="s">
        <v>428</v>
      </c>
      <c r="D11" s="309">
        <v>4.8919966768208294</v>
      </c>
      <c r="E11" s="309">
        <v>4.8653273809523752</v>
      </c>
      <c r="F11" s="309">
        <v>4.8141891891891886</v>
      </c>
      <c r="G11" s="309">
        <v>4.8602225312934593</v>
      </c>
      <c r="L11"/>
    </row>
    <row r="12" spans="3:12">
      <c r="C12" s="308" t="s">
        <v>433</v>
      </c>
      <c r="D12" s="309">
        <v>6.0077540847410864</v>
      </c>
      <c r="E12" s="309">
        <v>5.957589285714282</v>
      </c>
      <c r="F12" s="309">
        <v>6.0329391891891664</v>
      </c>
      <c r="G12" s="309">
        <v>5.9749652294853846</v>
      </c>
      <c r="L12"/>
    </row>
    <row r="13" spans="3:12">
      <c r="C13" s="308" t="s">
        <v>431</v>
      </c>
      <c r="D13" s="309">
        <v>6.3788424259207837</v>
      </c>
      <c r="E13" s="309">
        <v>6.322172619047616</v>
      </c>
      <c r="F13" s="309">
        <v>6.3502252252252225</v>
      </c>
      <c r="G13" s="309">
        <v>6.3650904033379696</v>
      </c>
      <c r="L13"/>
    </row>
    <row r="14" spans="3:12" ht="46.5" customHeight="1">
      <c r="C14" s="376" t="s">
        <v>440</v>
      </c>
      <c r="D14" s="376"/>
      <c r="E14" s="376"/>
      <c r="F14" s="376"/>
      <c r="G14" s="376"/>
      <c r="L14"/>
    </row>
    <row r="15" spans="3:12">
      <c r="F15" s="316"/>
      <c r="L15"/>
    </row>
    <row r="16" spans="3:12">
      <c r="L16"/>
    </row>
    <row r="17" spans="12:12">
      <c r="L17"/>
    </row>
    <row r="18" spans="12:12">
      <c r="L18"/>
    </row>
    <row r="19" spans="12:12">
      <c r="L19"/>
    </row>
    <row r="20" spans="12:12">
      <c r="L20"/>
    </row>
    <row r="21" spans="12:12">
      <c r="L21"/>
    </row>
    <row r="22" spans="12:12">
      <c r="L22"/>
    </row>
    <row r="23" spans="12:12">
      <c r="L23"/>
    </row>
    <row r="24" spans="12:12">
      <c r="L24"/>
    </row>
    <row r="25" spans="12:12">
      <c r="L25"/>
    </row>
    <row r="26" spans="12:12">
      <c r="L26"/>
    </row>
    <row r="27" spans="12:12">
      <c r="L27"/>
    </row>
    <row r="28" spans="12:12">
      <c r="L28"/>
    </row>
    <row r="29" spans="12:12">
      <c r="L29"/>
    </row>
    <row r="30" spans="12:12">
      <c r="L30"/>
    </row>
    <row r="31" spans="12:12">
      <c r="L31"/>
    </row>
  </sheetData>
  <mergeCells count="2">
    <mergeCell ref="C14:G14"/>
    <mergeCell ref="C5:G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C2:T32"/>
  <sheetViews>
    <sheetView showGridLines="0" zoomScaleNormal="100" workbookViewId="0"/>
  </sheetViews>
  <sheetFormatPr baseColWidth="10" defaultRowHeight="12.75"/>
  <cols>
    <col min="1" max="2" width="11.42578125" style="317"/>
    <col min="3" max="3" width="16.28515625" style="317" customWidth="1"/>
    <col min="4" max="6" width="9.7109375" style="317" customWidth="1"/>
    <col min="7" max="9" width="11.42578125" style="317" customWidth="1"/>
    <col min="10" max="11" width="12.28515625" style="317" bestFit="1" customWidth="1"/>
    <col min="12" max="14" width="10.85546875" hidden="1" customWidth="1"/>
    <col min="15" max="16" width="13.85546875" hidden="1" customWidth="1"/>
    <col min="17" max="17" width="14.85546875" style="317" hidden="1" customWidth="1"/>
    <col min="18" max="19" width="18" style="317" hidden="1" customWidth="1"/>
    <col min="20" max="20" width="17.5703125" style="317" hidden="1" customWidth="1"/>
    <col min="21" max="21" width="20.28515625" style="317" customWidth="1"/>
    <col min="22" max="22" width="23.28515625" style="317" customWidth="1"/>
    <col min="23" max="23" width="19.85546875" style="317" customWidth="1"/>
    <col min="24" max="24" width="5.85546875" style="317" customWidth="1"/>
    <col min="25" max="25" width="16.85546875" style="317" customWidth="1"/>
    <col min="26" max="26" width="18.140625" style="317" customWidth="1"/>
    <col min="27" max="27" width="20" style="317" customWidth="1"/>
    <col min="28" max="28" width="17.7109375" style="317" customWidth="1"/>
    <col min="29" max="29" width="17.28515625" style="317" customWidth="1"/>
    <col min="30" max="30" width="14.5703125" style="317" customWidth="1"/>
    <col min="31" max="31" width="19.7109375" style="317" bestFit="1" customWidth="1"/>
    <col min="32" max="32" width="19.7109375" style="317" customWidth="1"/>
    <col min="33" max="33" width="15" style="317" customWidth="1"/>
    <col min="34" max="34" width="21.28515625" style="317" customWidth="1"/>
    <col min="35" max="35" width="11.85546875" style="317" customWidth="1"/>
    <col min="36" max="36" width="10" style="317" customWidth="1"/>
    <col min="37" max="37" width="16.28515625" style="317" customWidth="1"/>
    <col min="38" max="38" width="13.42578125" style="317" customWidth="1"/>
    <col min="39" max="39" width="15.85546875" style="317" bestFit="1" customWidth="1"/>
    <col min="40" max="40" width="19.28515625" style="317" bestFit="1" customWidth="1"/>
    <col min="41" max="41" width="10.7109375" style="317" customWidth="1"/>
    <col min="42" max="42" width="18.28515625" style="317" bestFit="1" customWidth="1"/>
    <col min="43" max="44" width="14.5703125" style="317" bestFit="1" customWidth="1"/>
    <col min="45" max="45" width="19" style="317" bestFit="1" customWidth="1"/>
    <col min="46" max="46" width="18.28515625" style="317" bestFit="1" customWidth="1"/>
    <col min="47" max="47" width="15.7109375" style="317" bestFit="1" customWidth="1"/>
    <col min="48" max="48" width="16.5703125" style="317" bestFit="1" customWidth="1"/>
    <col min="49" max="49" width="18.140625" style="317" bestFit="1" customWidth="1"/>
    <col min="50" max="50" width="5.7109375" style="317" customWidth="1"/>
    <col min="51" max="51" width="18.5703125" style="317" bestFit="1" customWidth="1"/>
    <col min="52" max="52" width="12.140625" style="317" bestFit="1" customWidth="1"/>
    <col min="53" max="53" width="17.5703125" style="317" bestFit="1" customWidth="1"/>
    <col min="54" max="54" width="16.7109375" style="317" bestFit="1" customWidth="1"/>
    <col min="55" max="55" width="18.140625" style="317" bestFit="1" customWidth="1"/>
    <col min="56" max="56" width="17.28515625" style="317" bestFit="1" customWidth="1"/>
    <col min="57" max="57" width="18.42578125" style="317" bestFit="1" customWidth="1"/>
    <col min="58" max="58" width="25.85546875" style="317" bestFit="1" customWidth="1"/>
    <col min="59" max="59" width="28.42578125" style="317" bestFit="1" customWidth="1"/>
    <col min="60" max="60" width="25.5703125" style="317" bestFit="1" customWidth="1"/>
    <col min="61" max="61" width="30" style="317" bestFit="1" customWidth="1"/>
    <col min="62" max="62" width="22.42578125" style="317" bestFit="1" customWidth="1"/>
    <col min="63" max="63" width="32.42578125" style="317" bestFit="1" customWidth="1"/>
    <col min="64" max="64" width="29.42578125" style="317" bestFit="1" customWidth="1"/>
    <col min="65" max="65" width="27.7109375" style="317" bestFit="1" customWidth="1"/>
    <col min="66" max="66" width="16.5703125" style="317" bestFit="1" customWidth="1"/>
    <col min="67" max="67" width="23.85546875" style="317" bestFit="1" customWidth="1"/>
    <col min="68" max="68" width="21.85546875" style="317" bestFit="1" customWidth="1"/>
    <col min="69" max="69" width="14.85546875" style="317" bestFit="1" customWidth="1"/>
    <col min="70" max="70" width="17.5703125" style="317" bestFit="1" customWidth="1"/>
    <col min="71" max="71" width="14.85546875" style="317" bestFit="1" customWidth="1"/>
    <col min="72" max="72" width="19.28515625" style="317" bestFit="1" customWidth="1"/>
    <col min="73" max="73" width="18" style="317" bestFit="1" customWidth="1"/>
    <col min="74" max="74" width="17.5703125" style="317" bestFit="1" customWidth="1"/>
    <col min="75" max="75" width="20.28515625" style="317" bestFit="1" customWidth="1"/>
    <col min="76" max="76" width="23.28515625" style="317" bestFit="1" customWidth="1"/>
    <col min="77" max="77" width="19.85546875" style="317" bestFit="1" customWidth="1"/>
    <col min="78" max="78" width="5.85546875" style="317" customWidth="1"/>
    <col min="79" max="79" width="16.85546875" style="317" bestFit="1" customWidth="1"/>
    <col min="80" max="80" width="18.140625" style="317" bestFit="1" customWidth="1"/>
    <col min="81" max="81" width="20" style="317" bestFit="1" customWidth="1"/>
    <col min="82" max="82" width="17.7109375" style="317" bestFit="1" customWidth="1"/>
    <col min="83" max="83" width="17.28515625" style="317" bestFit="1" customWidth="1"/>
    <col min="84" max="84" width="14.5703125" style="317" bestFit="1" customWidth="1"/>
    <col min="85" max="86" width="19.7109375" style="317" bestFit="1" customWidth="1"/>
    <col min="87" max="87" width="15" style="317" bestFit="1" customWidth="1"/>
    <col min="88" max="88" width="21.28515625" style="317" bestFit="1" customWidth="1"/>
    <col min="89" max="89" width="11.85546875" style="317" bestFit="1" customWidth="1"/>
    <col min="90" max="90" width="10" style="317" customWidth="1"/>
    <col min="91" max="91" width="16.28515625" style="317" bestFit="1" customWidth="1"/>
    <col min="92" max="92" width="13.42578125" style="317" bestFit="1" customWidth="1"/>
    <col min="93" max="93" width="15.85546875" style="317" bestFit="1" customWidth="1"/>
    <col min="94" max="94" width="19.28515625" style="317" bestFit="1" customWidth="1"/>
    <col min="95" max="95" width="10.7109375" style="317" customWidth="1"/>
    <col min="96" max="96" width="18.28515625" style="317" bestFit="1" customWidth="1"/>
    <col min="97" max="98" width="14.5703125" style="317" bestFit="1" customWidth="1"/>
    <col min="99" max="99" width="19" style="317" bestFit="1" customWidth="1"/>
    <col min="100" max="100" width="18.28515625" style="317" bestFit="1" customWidth="1"/>
    <col min="101" max="101" width="15.7109375" style="317" bestFit="1" customWidth="1"/>
    <col min="102" max="102" width="16.5703125" style="317" bestFit="1" customWidth="1"/>
    <col min="103" max="103" width="18.140625" style="317" bestFit="1" customWidth="1"/>
    <col min="104" max="104" width="5.7109375" style="317" customWidth="1"/>
    <col min="105" max="105" width="18.5703125" style="317" bestFit="1" customWidth="1"/>
    <col min="106" max="106" width="12.140625" style="317" bestFit="1" customWidth="1"/>
    <col min="107" max="107" width="17.5703125" style="317" bestFit="1" customWidth="1"/>
    <col min="108" max="108" width="16.7109375" style="317" bestFit="1" customWidth="1"/>
    <col min="109" max="109" width="18.140625" style="317" bestFit="1" customWidth="1"/>
    <col min="110" max="110" width="17.28515625" style="317" bestFit="1" customWidth="1"/>
    <col min="111" max="111" width="18.42578125" style="317" bestFit="1" customWidth="1"/>
    <col min="112" max="112" width="25.85546875" style="317" bestFit="1" customWidth="1"/>
    <col min="113" max="113" width="28.42578125" style="317" bestFit="1" customWidth="1"/>
    <col min="114" max="114" width="25.5703125" style="317" bestFit="1" customWidth="1"/>
    <col min="115" max="115" width="30" style="317" bestFit="1" customWidth="1"/>
    <col min="116" max="116" width="22.42578125" style="317" bestFit="1" customWidth="1"/>
    <col min="117" max="117" width="32.42578125" style="317" bestFit="1" customWidth="1"/>
    <col min="118" max="118" width="29.42578125" style="317" bestFit="1" customWidth="1"/>
    <col min="119" max="119" width="27.7109375" style="317" bestFit="1" customWidth="1"/>
    <col min="120" max="120" width="16.5703125" style="317" bestFit="1" customWidth="1"/>
    <col min="121" max="16384" width="11.42578125" style="317"/>
  </cols>
  <sheetData>
    <row r="2" spans="3:20" ht="32.25" customHeight="1">
      <c r="L2" s="317"/>
      <c r="M2" s="317"/>
      <c r="N2" s="317"/>
      <c r="O2" s="317"/>
      <c r="P2" s="317"/>
    </row>
    <row r="3" spans="3:20" ht="36" customHeight="1">
      <c r="C3" s="425" t="s">
        <v>441</v>
      </c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</row>
    <row r="4" spans="3:20" ht="27.75" customHeight="1">
      <c r="C4" s="102"/>
      <c r="D4" s="102">
        <v>2009</v>
      </c>
      <c r="E4" s="102">
        <v>2010</v>
      </c>
      <c r="F4" s="95" t="s">
        <v>70</v>
      </c>
      <c r="G4" s="8" t="s">
        <v>163</v>
      </c>
      <c r="H4" s="8" t="s">
        <v>154</v>
      </c>
      <c r="I4" s="8" t="s">
        <v>112</v>
      </c>
      <c r="J4" s="8" t="s">
        <v>507</v>
      </c>
      <c r="K4" s="8" t="s">
        <v>508</v>
      </c>
      <c r="L4" s="8" t="s">
        <v>235</v>
      </c>
      <c r="M4" s="8" t="s">
        <v>236</v>
      </c>
      <c r="N4" s="8" t="s">
        <v>509</v>
      </c>
      <c r="O4" s="7" t="s">
        <v>51</v>
      </c>
      <c r="P4" s="7" t="s">
        <v>52</v>
      </c>
      <c r="Q4" s="8" t="s">
        <v>510</v>
      </c>
      <c r="R4" s="7" t="s">
        <v>150</v>
      </c>
      <c r="S4" s="7" t="s">
        <v>111</v>
      </c>
      <c r="T4" s="8" t="s">
        <v>425</v>
      </c>
    </row>
    <row r="5" spans="3:20" ht="15" customHeight="1">
      <c r="C5" s="318" t="s">
        <v>92</v>
      </c>
      <c r="D5" s="319">
        <v>8.8709677419354858</v>
      </c>
      <c r="E5" s="319">
        <v>8.9253731343283587</v>
      </c>
      <c r="F5" s="230">
        <f t="shared" ref="F5:F21" si="0">E5-D5</f>
        <v>5.4405392392872898E-2</v>
      </c>
      <c r="G5" s="319">
        <v>9.0882352941176485</v>
      </c>
      <c r="H5" s="319">
        <v>9.2727272727272716</v>
      </c>
      <c r="I5" s="319">
        <v>8.9811320754717023</v>
      </c>
      <c r="J5" s="230">
        <f t="shared" ref="J5:K21" si="1">H5-G5</f>
        <v>0.18449197860962308</v>
      </c>
      <c r="K5" s="230">
        <f>I5-H5</f>
        <v>-0.29159519725556926</v>
      </c>
      <c r="L5" s="320">
        <v>8.8490566037735849</v>
      </c>
      <c r="M5" s="320">
        <v>9.2448979591836729</v>
      </c>
      <c r="N5" s="321">
        <f t="shared" ref="N5:N21" si="2">M5-L5</f>
        <v>0.39584135541008791</v>
      </c>
      <c r="O5" s="319">
        <v>9.25</v>
      </c>
      <c r="P5" s="319">
        <v>9.0909090909090899</v>
      </c>
      <c r="Q5" s="230">
        <f>P5-O5</f>
        <v>-0.15909090909091006</v>
      </c>
      <c r="R5" s="319">
        <v>9.1176470588235308</v>
      </c>
      <c r="S5" s="319">
        <v>8.5961538461538485</v>
      </c>
      <c r="T5" s="230">
        <f>S5-R5</f>
        <v>-0.52149321266968229</v>
      </c>
    </row>
    <row r="6" spans="3:20" ht="15" customHeight="1">
      <c r="C6" s="318" t="s">
        <v>379</v>
      </c>
      <c r="D6" s="319">
        <v>8.5345433255269256</v>
      </c>
      <c r="E6" s="319">
        <v>8.5365429234338901</v>
      </c>
      <c r="F6" s="230">
        <f t="shared" si="0"/>
        <v>1.9995979069644676E-3</v>
      </c>
      <c r="G6" s="319">
        <v>8.4822521419828778</v>
      </c>
      <c r="H6" s="319">
        <v>8.4463350785340285</v>
      </c>
      <c r="I6" s="319">
        <v>8.6259842519685144</v>
      </c>
      <c r="J6" s="230">
        <f t="shared" si="1"/>
        <v>-3.5917063448849262E-2</v>
      </c>
      <c r="K6" s="230">
        <f t="shared" si="1"/>
        <v>0.17964917343448583</v>
      </c>
      <c r="L6" s="320">
        <v>8.5253419147224481</v>
      </c>
      <c r="M6" s="320">
        <v>8.4942810457516416</v>
      </c>
      <c r="N6" s="321">
        <f t="shared" si="2"/>
        <v>-3.106086897080651E-2</v>
      </c>
      <c r="O6" s="319">
        <v>8.3027989821882944</v>
      </c>
      <c r="P6" s="319">
        <v>8.6686046511627932</v>
      </c>
      <c r="Q6" s="230">
        <f t="shared" ref="Q6:Q21" si="3">P6-O6</f>
        <v>0.36580566897449884</v>
      </c>
      <c r="R6" s="319">
        <v>8.4236252545824701</v>
      </c>
      <c r="S6" s="319">
        <v>8.6783505154639133</v>
      </c>
      <c r="T6" s="230">
        <f t="shared" ref="T6:T21" si="4">S6-R6</f>
        <v>0.25472526088144321</v>
      </c>
    </row>
    <row r="7" spans="3:20" ht="15" customHeight="1">
      <c r="C7" s="318" t="s">
        <v>159</v>
      </c>
      <c r="D7" s="319">
        <v>8.6666666666666714</v>
      </c>
      <c r="E7" s="319">
        <v>8.5228758169934604</v>
      </c>
      <c r="F7" s="230">
        <f t="shared" si="0"/>
        <v>-0.14379084967321099</v>
      </c>
      <c r="G7" s="319">
        <v>8.7848101265822809</v>
      </c>
      <c r="H7" s="319">
        <v>8.5686274509803901</v>
      </c>
      <c r="I7" s="319">
        <v>8.3797468354430347</v>
      </c>
      <c r="J7" s="230">
        <f t="shared" si="1"/>
        <v>-0.21618267560189075</v>
      </c>
      <c r="K7" s="230">
        <f>I7-H7</f>
        <v>-0.18888061553735547</v>
      </c>
      <c r="L7" s="320">
        <v>8.6637931034482811</v>
      </c>
      <c r="M7" s="320">
        <v>8.6422018348623837</v>
      </c>
      <c r="N7" s="321">
        <f t="shared" si="2"/>
        <v>-2.1591268585897438E-2</v>
      </c>
      <c r="O7" s="319">
        <v>8.5625</v>
      </c>
      <c r="P7" s="319">
        <v>8.4473684210526336</v>
      </c>
      <c r="Q7" s="230">
        <f t="shared" si="3"/>
        <v>-0.11513157894736636</v>
      </c>
      <c r="R7" s="319">
        <v>8.5555555555555536</v>
      </c>
      <c r="S7" s="319">
        <v>8.2222222222222232</v>
      </c>
      <c r="T7" s="230">
        <f t="shared" si="4"/>
        <v>-0.33333333333333037</v>
      </c>
    </row>
    <row r="8" spans="3:20" ht="15" customHeight="1">
      <c r="C8" s="322" t="s">
        <v>81</v>
      </c>
      <c r="D8" s="323">
        <v>8.5633802816901436</v>
      </c>
      <c r="E8" s="323">
        <v>8.5</v>
      </c>
      <c r="F8" s="230">
        <f t="shared" si="0"/>
        <v>-6.3380281690143647E-2</v>
      </c>
      <c r="G8" s="323">
        <v>8.6000000000000014</v>
      </c>
      <c r="H8" s="323">
        <v>8.545454545454545</v>
      </c>
      <c r="I8" s="323">
        <v>8.4999999999999982</v>
      </c>
      <c r="J8" s="230">
        <f t="shared" si="1"/>
        <v>-5.4545454545456451E-2</v>
      </c>
      <c r="K8" s="230">
        <f>I8-H8</f>
        <v>-4.5454545454546746E-2</v>
      </c>
      <c r="L8" s="324">
        <v>8.5660377358490596</v>
      </c>
      <c r="M8" s="324">
        <v>8.5581395348837201</v>
      </c>
      <c r="N8" s="321">
        <f t="shared" si="2"/>
        <v>-7.8982009653394414E-3</v>
      </c>
      <c r="O8" s="323">
        <v>8.6111111111111089</v>
      </c>
      <c r="P8" s="323">
        <v>8.3157894736842088</v>
      </c>
      <c r="Q8" s="230">
        <f t="shared" si="3"/>
        <v>-0.2953216374269001</v>
      </c>
      <c r="R8" s="323">
        <v>8.5348837209302335</v>
      </c>
      <c r="S8" s="323">
        <v>8.31111111111111</v>
      </c>
      <c r="T8" s="230">
        <f t="shared" si="4"/>
        <v>-0.2237726098191235</v>
      </c>
    </row>
    <row r="9" spans="3:20" ht="15" customHeight="1">
      <c r="C9" s="318" t="s">
        <v>86</v>
      </c>
      <c r="D9" s="319">
        <v>8.5573770491803316</v>
      </c>
      <c r="E9" s="319">
        <v>8.4758064516128986</v>
      </c>
      <c r="F9" s="230">
        <f t="shared" si="0"/>
        <v>-8.1570597567433012E-2</v>
      </c>
      <c r="G9" s="319">
        <v>8.4520547945205475</v>
      </c>
      <c r="H9" s="319">
        <v>8.5</v>
      </c>
      <c r="I9" s="319">
        <v>8.4117647058823497</v>
      </c>
      <c r="J9" s="230">
        <f t="shared" si="1"/>
        <v>4.7945205479452468E-2</v>
      </c>
      <c r="K9" s="230">
        <f t="shared" si="1"/>
        <v>-8.8235294117650298E-2</v>
      </c>
      <c r="L9" s="320">
        <v>8.4459459459459456</v>
      </c>
      <c r="M9" s="320">
        <v>8.5</v>
      </c>
      <c r="N9" s="321">
        <f t="shared" si="2"/>
        <v>5.405405405405439E-2</v>
      </c>
      <c r="O9" s="319">
        <v>8.5</v>
      </c>
      <c r="P9" s="319">
        <v>8.2641509433962259</v>
      </c>
      <c r="Q9" s="230">
        <f t="shared" si="3"/>
        <v>-0.23584905660377409</v>
      </c>
      <c r="R9" s="319">
        <v>8.5932203389830484</v>
      </c>
      <c r="S9" s="319">
        <v>8.4067796610169481</v>
      </c>
      <c r="T9" s="230">
        <f t="shared" si="4"/>
        <v>-0.18644067796610031</v>
      </c>
    </row>
    <row r="10" spans="3:20" ht="15" customHeight="1">
      <c r="C10" s="318" t="s">
        <v>378</v>
      </c>
      <c r="D10" s="319">
        <v>8.3571428571428523</v>
      </c>
      <c r="E10" s="319">
        <v>8.4745762711864412</v>
      </c>
      <c r="F10" s="230">
        <f t="shared" si="0"/>
        <v>0.11743341404358887</v>
      </c>
      <c r="G10" s="319">
        <v>8.4864864864864842</v>
      </c>
      <c r="H10" s="319">
        <v>8.3783783783783772</v>
      </c>
      <c r="I10" s="319">
        <v>8</v>
      </c>
      <c r="J10" s="230">
        <f t="shared" si="1"/>
        <v>-0.108108108108107</v>
      </c>
      <c r="K10" s="230">
        <f t="shared" si="1"/>
        <v>-0.37837837837837718</v>
      </c>
      <c r="L10" s="320">
        <v>8.4791666666666625</v>
      </c>
      <c r="M10" s="320">
        <v>8.3999999999999986</v>
      </c>
      <c r="N10" s="321">
        <f t="shared" si="2"/>
        <v>-7.9166666666663943E-2</v>
      </c>
      <c r="O10" s="319">
        <v>8.35</v>
      </c>
      <c r="P10" s="319">
        <v>7.6666666666666661</v>
      </c>
      <c r="Q10" s="230">
        <f t="shared" si="3"/>
        <v>-0.68333333333333357</v>
      </c>
      <c r="R10" s="319">
        <v>8.2272727272727266</v>
      </c>
      <c r="S10" s="319">
        <v>8.2962962962962941</v>
      </c>
      <c r="T10" s="230">
        <f t="shared" si="4"/>
        <v>6.9023569023567433E-2</v>
      </c>
    </row>
    <row r="11" spans="3:20" ht="15" customHeight="1">
      <c r="C11" s="325" t="s">
        <v>84</v>
      </c>
      <c r="D11" s="326">
        <v>8.3783273946761927</v>
      </c>
      <c r="E11" s="326">
        <v>8.3686890114552561</v>
      </c>
      <c r="F11" s="326">
        <f t="shared" si="0"/>
        <v>-9.638383220936575E-3</v>
      </c>
      <c r="G11" s="326">
        <v>8.3799999999999972</v>
      </c>
      <c r="H11" s="326">
        <v>8.3337880854934312</v>
      </c>
      <c r="I11" s="326">
        <v>8.3724194880264342</v>
      </c>
      <c r="J11" s="326">
        <f t="shared" si="1"/>
        <v>-4.6211914506566032E-2</v>
      </c>
      <c r="K11" s="326">
        <f t="shared" si="1"/>
        <v>3.8631402533003012E-2</v>
      </c>
      <c r="L11" s="327">
        <v>8.3588743382558022</v>
      </c>
      <c r="M11" s="327">
        <v>8.3609518348623837</v>
      </c>
      <c r="N11" s="328">
        <f t="shared" si="2"/>
        <v>2.0774966065815192E-3</v>
      </c>
      <c r="O11" s="326">
        <v>8.3082373782108139</v>
      </c>
      <c r="P11" s="326">
        <v>8.3662587412587648</v>
      </c>
      <c r="Q11" s="326">
        <f t="shared" si="3"/>
        <v>5.8021363047950913E-2</v>
      </c>
      <c r="R11" s="326">
        <v>8.3499812241832476</v>
      </c>
      <c r="S11" s="326">
        <v>8.3835277483209634</v>
      </c>
      <c r="T11" s="326">
        <f>S11-R11</f>
        <v>3.354652413771575E-2</v>
      </c>
    </row>
    <row r="12" spans="3:20" ht="15" customHeight="1">
      <c r="C12" s="318" t="s">
        <v>79</v>
      </c>
      <c r="D12" s="319">
        <v>8.2415316642120668</v>
      </c>
      <c r="E12" s="319">
        <v>8.3478964401294498</v>
      </c>
      <c r="F12" s="230">
        <f t="shared" si="0"/>
        <v>0.10636477591738291</v>
      </c>
      <c r="G12" s="319">
        <v>8.2982954545454515</v>
      </c>
      <c r="H12" s="319">
        <v>8.3805031446540816</v>
      </c>
      <c r="I12" s="319">
        <v>8.2908587257617707</v>
      </c>
      <c r="J12" s="230">
        <f t="shared" si="1"/>
        <v>8.220769010863016E-2</v>
      </c>
      <c r="K12" s="230">
        <f t="shared" si="1"/>
        <v>-8.9644418892310895E-2</v>
      </c>
      <c r="L12" s="320">
        <v>8.264344262295074</v>
      </c>
      <c r="M12" s="320">
        <v>8.3846153846153797</v>
      </c>
      <c r="N12" s="321">
        <f t="shared" si="2"/>
        <v>0.12027112232030568</v>
      </c>
      <c r="O12" s="319">
        <v>8.3597560975609735</v>
      </c>
      <c r="P12" s="319">
        <v>8.3138297872340345</v>
      </c>
      <c r="Q12" s="230">
        <f t="shared" si="3"/>
        <v>-4.5926310326938946E-2</v>
      </c>
      <c r="R12" s="319">
        <v>8.2676399026764003</v>
      </c>
      <c r="S12" s="319">
        <v>8.2977667493796456</v>
      </c>
      <c r="T12" s="230">
        <f t="shared" si="4"/>
        <v>3.0126846703245391E-2</v>
      </c>
    </row>
    <row r="13" spans="3:20" ht="15" customHeight="1">
      <c r="C13" s="318" t="s">
        <v>82</v>
      </c>
      <c r="D13" s="319">
        <v>8.4760765550239245</v>
      </c>
      <c r="E13" s="319">
        <v>8.3195121951219644</v>
      </c>
      <c r="F13" s="230">
        <f t="shared" si="0"/>
        <v>-0.15656435990196016</v>
      </c>
      <c r="G13" s="319">
        <v>8.3442622950819629</v>
      </c>
      <c r="H13" s="319">
        <v>8.3228699551569463</v>
      </c>
      <c r="I13" s="319">
        <v>8.2960000000000083</v>
      </c>
      <c r="J13" s="230">
        <f t="shared" si="1"/>
        <v>-2.1392339925016657E-2</v>
      </c>
      <c r="K13" s="230">
        <f t="shared" si="1"/>
        <v>-2.6869955156938019E-2</v>
      </c>
      <c r="L13" s="320">
        <v>8.3593749999999982</v>
      </c>
      <c r="M13" s="320">
        <v>8.3083333333333318</v>
      </c>
      <c r="N13" s="321">
        <f t="shared" si="2"/>
        <v>-5.104166666666643E-2</v>
      </c>
      <c r="O13" s="319">
        <v>8.3209302325581369</v>
      </c>
      <c r="P13" s="319">
        <v>8.2797927461139995</v>
      </c>
      <c r="Q13" s="230">
        <f t="shared" si="3"/>
        <v>-4.1137486444137394E-2</v>
      </c>
      <c r="R13" s="319">
        <v>8.4645669291338521</v>
      </c>
      <c r="S13" s="319">
        <v>8.3250000000000064</v>
      </c>
      <c r="T13" s="230">
        <f t="shared" si="4"/>
        <v>-0.13956692913384572</v>
      </c>
    </row>
    <row r="14" spans="3:20" ht="15" customHeight="1">
      <c r="C14" s="322" t="s">
        <v>78</v>
      </c>
      <c r="D14" s="323">
        <v>8.4722222222222214</v>
      </c>
      <c r="E14" s="323">
        <v>8.3103448275862029</v>
      </c>
      <c r="F14" s="230">
        <f t="shared" si="0"/>
        <v>-0.16187739463601858</v>
      </c>
      <c r="G14" s="323">
        <v>8.2999999999999989</v>
      </c>
      <c r="H14" s="323">
        <v>8.3548387096774199</v>
      </c>
      <c r="I14" s="323">
        <v>8.0000000000000018</v>
      </c>
      <c r="J14" s="230">
        <f t="shared" si="1"/>
        <v>5.4838709677420994E-2</v>
      </c>
      <c r="K14" s="230">
        <f t="shared" si="1"/>
        <v>-0.35483870967741815</v>
      </c>
      <c r="L14" s="324">
        <v>8.3571428571428559</v>
      </c>
      <c r="M14" s="324">
        <v>8.2499999999999982</v>
      </c>
      <c r="N14" s="321">
        <f t="shared" si="2"/>
        <v>-0.10714285714285765</v>
      </c>
      <c r="O14" s="323">
        <v>8.3703703703703702</v>
      </c>
      <c r="P14" s="323">
        <v>8.1794871794871788</v>
      </c>
      <c r="Q14" s="230">
        <f t="shared" si="3"/>
        <v>-0.19088319088319139</v>
      </c>
      <c r="R14" s="323">
        <v>8.491803278688522</v>
      </c>
      <c r="S14" s="323">
        <v>8.2089552238805972</v>
      </c>
      <c r="T14" s="230">
        <f t="shared" si="4"/>
        <v>-0.28284805480792485</v>
      </c>
    </row>
    <row r="15" spans="3:20" ht="15" customHeight="1">
      <c r="C15" s="318" t="s">
        <v>75</v>
      </c>
      <c r="D15" s="319">
        <v>8.5288461538461462</v>
      </c>
      <c r="E15" s="319">
        <v>8.3066666666666649</v>
      </c>
      <c r="F15" s="230">
        <f t="shared" si="0"/>
        <v>-0.22217948717948133</v>
      </c>
      <c r="G15" s="319">
        <v>8.5079365079365061</v>
      </c>
      <c r="H15" s="319">
        <v>8.5526315789473681</v>
      </c>
      <c r="I15" s="319">
        <v>8.442622950819672</v>
      </c>
      <c r="J15" s="230">
        <f t="shared" si="1"/>
        <v>4.4695071010862009E-2</v>
      </c>
      <c r="K15" s="230">
        <f t="shared" si="1"/>
        <v>-0.11000862812769618</v>
      </c>
      <c r="L15" s="320">
        <v>8.4999999999999982</v>
      </c>
      <c r="M15" s="320">
        <v>8.4893617021276597</v>
      </c>
      <c r="N15" s="321">
        <f t="shared" si="2"/>
        <v>-1.0638297872338498E-2</v>
      </c>
      <c r="O15" s="319">
        <v>8.5675675675675667</v>
      </c>
      <c r="P15" s="319">
        <v>8.4090909090909101</v>
      </c>
      <c r="Q15" s="230">
        <f t="shared" si="3"/>
        <v>-0.1584766584766566</v>
      </c>
      <c r="R15" s="319">
        <v>8.5774647887323923</v>
      </c>
      <c r="S15" s="319">
        <v>8.2976190476190386</v>
      </c>
      <c r="T15" s="230">
        <f t="shared" si="4"/>
        <v>-0.2798457411133537</v>
      </c>
    </row>
    <row r="16" spans="3:20" ht="15" customHeight="1">
      <c r="C16" s="318" t="s">
        <v>76</v>
      </c>
      <c r="D16" s="319">
        <v>8.3362068965517224</v>
      </c>
      <c r="E16" s="319">
        <v>8.2195121951219576</v>
      </c>
      <c r="F16" s="230">
        <f t="shared" si="0"/>
        <v>-0.11669470142976479</v>
      </c>
      <c r="G16" s="319">
        <v>8.4074074074074083</v>
      </c>
      <c r="H16" s="319">
        <v>8.2982456140350873</v>
      </c>
      <c r="I16" s="319">
        <v>8.405405405405407</v>
      </c>
      <c r="J16" s="230">
        <f t="shared" si="1"/>
        <v>-0.10916179337232101</v>
      </c>
      <c r="K16" s="230">
        <f t="shared" si="1"/>
        <v>0.10715979137031972</v>
      </c>
      <c r="L16" s="320">
        <v>8.3793103448275854</v>
      </c>
      <c r="M16" s="320">
        <v>8.2771084337349414</v>
      </c>
      <c r="N16" s="321">
        <f t="shared" si="2"/>
        <v>-0.10220191109264398</v>
      </c>
      <c r="O16" s="319">
        <v>8.3333333333333339</v>
      </c>
      <c r="P16" s="319">
        <v>8.586206896551726</v>
      </c>
      <c r="Q16" s="230">
        <f t="shared" si="3"/>
        <v>0.25287356321839205</v>
      </c>
      <c r="R16" s="319">
        <v>8.3174603174603146</v>
      </c>
      <c r="S16" s="319">
        <v>8.2528735632183867</v>
      </c>
      <c r="T16" s="230">
        <f t="shared" si="4"/>
        <v>-6.4586754241927835E-2</v>
      </c>
    </row>
    <row r="17" spans="3:20" ht="15" customHeight="1">
      <c r="C17" s="318" t="s">
        <v>83</v>
      </c>
      <c r="D17" s="319">
        <v>8.3500000000000032</v>
      </c>
      <c r="E17" s="319">
        <v>8.2026143790849702</v>
      </c>
      <c r="F17" s="230">
        <f t="shared" si="0"/>
        <v>-0.14738562091503304</v>
      </c>
      <c r="G17" s="319">
        <v>8.1029411764705923</v>
      </c>
      <c r="H17" s="319">
        <v>8.059523809523812</v>
      </c>
      <c r="I17" s="319">
        <v>8.292307692307693</v>
      </c>
      <c r="J17" s="230">
        <f t="shared" si="1"/>
        <v>-4.3417366946780334E-2</v>
      </c>
      <c r="K17" s="230">
        <f t="shared" si="1"/>
        <v>0.23278388278388107</v>
      </c>
      <c r="L17" s="320">
        <v>8.1285714285714317</v>
      </c>
      <c r="M17" s="320">
        <v>8.0804597701149437</v>
      </c>
      <c r="N17" s="321">
        <f t="shared" si="2"/>
        <v>-4.8111658456488016E-2</v>
      </c>
      <c r="O17" s="319">
        <v>8.0370370370370381</v>
      </c>
      <c r="P17" s="319">
        <v>8.2631578947368407</v>
      </c>
      <c r="Q17" s="230">
        <f t="shared" si="3"/>
        <v>0.22612085769980261</v>
      </c>
      <c r="R17" s="319">
        <v>8.2748091603053417</v>
      </c>
      <c r="S17" s="319">
        <v>8.3282442748091601</v>
      </c>
      <c r="T17" s="230">
        <f t="shared" si="4"/>
        <v>5.3435114503818326E-2</v>
      </c>
    </row>
    <row r="18" spans="3:20" ht="15" customHeight="1">
      <c r="C18" s="318" t="s">
        <v>91</v>
      </c>
      <c r="D18" s="319">
        <v>8.1916524701874067</v>
      </c>
      <c r="E18" s="319">
        <v>8.1929982046678482</v>
      </c>
      <c r="F18" s="230">
        <f t="shared" si="0"/>
        <v>1.3457344804415072E-3</v>
      </c>
      <c r="G18" s="319">
        <v>8.2033542976939291</v>
      </c>
      <c r="H18" s="319">
        <v>8.1562500000000053</v>
      </c>
      <c r="I18" s="319">
        <v>8.1546762589928097</v>
      </c>
      <c r="J18" s="230">
        <f t="shared" si="1"/>
        <v>-4.7104297693923769E-2</v>
      </c>
      <c r="K18" s="230">
        <f t="shared" si="1"/>
        <v>-1.5737410071956504E-3</v>
      </c>
      <c r="L18" s="320">
        <v>8.1576763485477279</v>
      </c>
      <c r="M18" s="320">
        <v>8.2089864158829631</v>
      </c>
      <c r="N18" s="321">
        <f t="shared" si="2"/>
        <v>5.1310067335235132E-2</v>
      </c>
      <c r="O18" s="319">
        <v>8.25</v>
      </c>
      <c r="P18" s="319">
        <v>8.1062801932367172</v>
      </c>
      <c r="Q18" s="230">
        <f t="shared" si="3"/>
        <v>-0.14371980676328278</v>
      </c>
      <c r="R18" s="319">
        <v>8.2448132780082997</v>
      </c>
      <c r="S18" s="319">
        <v>8.1032388663967669</v>
      </c>
      <c r="T18" s="230">
        <f t="shared" si="4"/>
        <v>-0.14157441161153272</v>
      </c>
    </row>
    <row r="19" spans="3:20" ht="15" customHeight="1">
      <c r="C19" s="322" t="s">
        <v>77</v>
      </c>
      <c r="D19" s="323">
        <v>8.1946902654867273</v>
      </c>
      <c r="E19" s="323">
        <v>8.1487603305785115</v>
      </c>
      <c r="F19" s="230">
        <f t="shared" si="0"/>
        <v>-4.5929934908215841E-2</v>
      </c>
      <c r="G19" s="323">
        <v>8.1718750000000036</v>
      </c>
      <c r="H19" s="323">
        <v>8.1730769230769251</v>
      </c>
      <c r="I19" s="323">
        <v>7.990654205607477</v>
      </c>
      <c r="J19" s="230">
        <f t="shared" si="1"/>
        <v>1.2019230769215739E-3</v>
      </c>
      <c r="K19" s="230">
        <f t="shared" si="1"/>
        <v>-0.18242271746944816</v>
      </c>
      <c r="L19" s="324">
        <v>8.2100000000000009</v>
      </c>
      <c r="M19" s="324">
        <v>8.1923076923076952</v>
      </c>
      <c r="N19" s="321">
        <f t="shared" si="2"/>
        <v>-1.7692307692305675E-2</v>
      </c>
      <c r="O19" s="323">
        <v>8.0416666666666679</v>
      </c>
      <c r="P19" s="323">
        <v>7.9387755102040805</v>
      </c>
      <c r="Q19" s="230">
        <f t="shared" si="3"/>
        <v>-0.1028911564625874</v>
      </c>
      <c r="R19" s="323">
        <v>7.9999999999999991</v>
      </c>
      <c r="S19" s="323">
        <v>8.017241379310347</v>
      </c>
      <c r="T19" s="230">
        <f t="shared" si="4"/>
        <v>1.724137931034786E-2</v>
      </c>
    </row>
    <row r="20" spans="3:20" ht="15" customHeight="1">
      <c r="C20" s="318" t="s">
        <v>87</v>
      </c>
      <c r="D20" s="319">
        <v>8.3000000000000007</v>
      </c>
      <c r="E20" s="319">
        <v>8.0430107526881738</v>
      </c>
      <c r="F20" s="230">
        <f t="shared" si="0"/>
        <v>-0.25698924731182693</v>
      </c>
      <c r="G20" s="319">
        <v>8.4318181818181834</v>
      </c>
      <c r="H20" s="319">
        <v>7.8181818181818175</v>
      </c>
      <c r="I20" s="319">
        <v>8.5454545454545467</v>
      </c>
      <c r="J20" s="230">
        <f t="shared" si="1"/>
        <v>-0.61363636363636598</v>
      </c>
      <c r="K20" s="230">
        <f t="shared" si="1"/>
        <v>0.72727272727272929</v>
      </c>
      <c r="L20" s="320">
        <v>8.3461538461538485</v>
      </c>
      <c r="M20" s="320">
        <v>7.9753086419753103</v>
      </c>
      <c r="N20" s="321">
        <f t="shared" si="2"/>
        <v>-0.37084520417853817</v>
      </c>
      <c r="O20" s="319">
        <v>8.0967741935483843</v>
      </c>
      <c r="P20" s="319">
        <v>8.3636363636363615</v>
      </c>
      <c r="Q20" s="230">
        <f t="shared" si="3"/>
        <v>0.26686217008797719</v>
      </c>
      <c r="R20" s="319">
        <v>8.0217391304347796</v>
      </c>
      <c r="S20" s="319">
        <v>8.5217391304347796</v>
      </c>
      <c r="T20" s="230">
        <f t="shared" si="4"/>
        <v>0.5</v>
      </c>
    </row>
    <row r="21" spans="3:20" ht="15" customHeight="1">
      <c r="C21" s="318" t="s">
        <v>85</v>
      </c>
      <c r="D21" s="319">
        <v>8.0378787878787854</v>
      </c>
      <c r="E21" s="319">
        <v>8.0117647058823511</v>
      </c>
      <c r="F21" s="230">
        <f t="shared" si="0"/>
        <v>-2.611408199643428E-2</v>
      </c>
      <c r="G21" s="319">
        <v>8.0634920634920633</v>
      </c>
      <c r="H21" s="319">
        <v>7.9866666666666681</v>
      </c>
      <c r="I21" s="319">
        <v>8.0133333333333354</v>
      </c>
      <c r="J21" s="230">
        <f t="shared" si="1"/>
        <v>-7.6825396825395131E-2</v>
      </c>
      <c r="K21" s="230">
        <f t="shared" si="1"/>
        <v>2.6666666666667282E-2</v>
      </c>
      <c r="L21" s="320">
        <v>8.0582524271844633</v>
      </c>
      <c r="M21" s="320">
        <v>7.9677419354838728</v>
      </c>
      <c r="N21" s="321">
        <f t="shared" si="2"/>
        <v>-9.0510491700590556E-2</v>
      </c>
      <c r="O21" s="319">
        <v>7.8999999999999995</v>
      </c>
      <c r="P21" s="319">
        <v>8</v>
      </c>
      <c r="Q21" s="230">
        <f t="shared" si="3"/>
        <v>0.10000000000000053</v>
      </c>
      <c r="R21" s="319">
        <v>7.9259259259259283</v>
      </c>
      <c r="S21" s="319">
        <v>8.0505050505050519</v>
      </c>
      <c r="T21" s="230">
        <f t="shared" si="4"/>
        <v>0.12457912457912368</v>
      </c>
    </row>
    <row r="22" spans="3:20" ht="36" customHeight="1">
      <c r="C22" s="384" t="s">
        <v>442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</row>
    <row r="23" spans="3:20">
      <c r="C23" s="329"/>
      <c r="D23" s="329"/>
      <c r="E23" s="329"/>
      <c r="F23" s="329"/>
      <c r="G23" s="329"/>
      <c r="L23" s="317"/>
      <c r="M23" s="317"/>
      <c r="N23" s="317"/>
      <c r="O23" s="317"/>
      <c r="P23" s="317"/>
    </row>
    <row r="24" spans="3:20">
      <c r="C24" s="329"/>
      <c r="D24" s="329"/>
      <c r="E24" s="329"/>
      <c r="F24" s="329"/>
      <c r="G24" s="329"/>
      <c r="L24" s="317"/>
      <c r="M24" s="317"/>
      <c r="N24" s="317"/>
      <c r="O24" s="317"/>
      <c r="P24" s="317"/>
    </row>
    <row r="25" spans="3:20">
      <c r="C25" s="329"/>
      <c r="D25" s="329"/>
      <c r="E25" s="329"/>
      <c r="F25" s="329"/>
      <c r="G25" s="329"/>
      <c r="L25" s="317"/>
      <c r="M25" s="317"/>
      <c r="N25" s="317"/>
      <c r="O25" s="317"/>
      <c r="P25" s="317"/>
    </row>
    <row r="26" spans="3:20">
      <c r="C26" s="329"/>
      <c r="D26" s="329"/>
      <c r="E26" s="329"/>
      <c r="F26" s="329"/>
      <c r="G26" s="329"/>
      <c r="L26" s="317"/>
      <c r="M26" s="317"/>
      <c r="N26" s="317"/>
      <c r="O26" s="317"/>
      <c r="P26" s="317"/>
    </row>
    <row r="27" spans="3:20">
      <c r="C27" s="329"/>
      <c r="D27" s="329"/>
      <c r="E27" s="329"/>
      <c r="F27" s="329"/>
      <c r="G27" s="329"/>
      <c r="L27" s="317"/>
      <c r="M27" s="317"/>
      <c r="N27" s="317"/>
      <c r="O27" s="317"/>
      <c r="P27" s="317"/>
    </row>
    <row r="28" spans="3:20">
      <c r="C28" s="329"/>
      <c r="D28" s="329"/>
      <c r="E28" s="329"/>
      <c r="F28" s="329"/>
      <c r="G28" s="329"/>
      <c r="L28" s="317"/>
      <c r="M28" s="317"/>
      <c r="N28" s="317"/>
      <c r="O28" s="317"/>
      <c r="P28" s="317"/>
    </row>
    <row r="29" spans="3:20">
      <c r="C29" s="329"/>
      <c r="D29" s="329"/>
      <c r="E29" s="329"/>
      <c r="F29" s="329"/>
      <c r="G29" s="329"/>
      <c r="L29" s="317"/>
      <c r="M29" s="317"/>
      <c r="N29" s="317"/>
      <c r="O29" s="317"/>
      <c r="P29" s="317"/>
    </row>
    <row r="30" spans="3:20">
      <c r="C30" s="329"/>
      <c r="D30" s="329"/>
      <c r="E30" s="329"/>
      <c r="F30" s="329"/>
      <c r="G30" s="329"/>
      <c r="L30" s="317"/>
      <c r="M30" s="317"/>
      <c r="N30" s="317"/>
      <c r="O30" s="317"/>
      <c r="P30" s="317"/>
    </row>
    <row r="31" spans="3:20">
      <c r="G31" s="329"/>
      <c r="L31" s="317"/>
      <c r="M31" s="317"/>
      <c r="N31" s="317"/>
      <c r="O31" s="317"/>
      <c r="P31" s="317"/>
    </row>
    <row r="32" spans="3:20">
      <c r="C32" s="329"/>
      <c r="D32" s="329"/>
      <c r="E32" s="329"/>
      <c r="F32" s="329"/>
      <c r="L32" s="317"/>
      <c r="M32" s="317"/>
      <c r="N32" s="317"/>
      <c r="O32" s="317"/>
      <c r="P32" s="317"/>
    </row>
  </sheetData>
  <mergeCells count="2">
    <mergeCell ref="C3:T3"/>
    <mergeCell ref="C22:T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51"/>
  <sheetViews>
    <sheetView showGridLines="0" zoomScaleNormal="100" workbookViewId="0"/>
  </sheetViews>
  <sheetFormatPr baseColWidth="10" defaultRowHeight="12.75"/>
  <cols>
    <col min="3" max="3" width="61.42578125" bestFit="1" customWidth="1"/>
    <col min="4" max="5" width="11.5703125" customWidth="1"/>
    <col min="6" max="7" width="11.28515625" customWidth="1"/>
    <col min="8" max="8" width="14.140625" hidden="1" customWidth="1"/>
    <col min="9" max="10" width="18.140625" hidden="1" customWidth="1"/>
    <col min="11" max="13" width="18.140625" customWidth="1"/>
    <col min="14" max="14" width="11.28515625" customWidth="1"/>
    <col min="15" max="16" width="9.7109375" customWidth="1"/>
    <col min="17" max="18" width="16.140625" hidden="1" customWidth="1"/>
    <col min="19" max="20" width="11.42578125" customWidth="1"/>
    <col min="21" max="23" width="11.85546875" hidden="1" customWidth="1"/>
    <col min="24" max="25" width="13.85546875" hidden="1" customWidth="1"/>
    <col min="26" max="26" width="11.42578125" hidden="1" customWidth="1"/>
  </cols>
  <sheetData>
    <row r="2" spans="3:26" ht="37.5" customHeight="1"/>
    <row r="3" spans="3:26" ht="36" customHeight="1">
      <c r="C3" s="426" t="s">
        <v>443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</row>
    <row r="4" spans="3:26" ht="15" customHeight="1">
      <c r="C4" s="398" t="s">
        <v>444</v>
      </c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</row>
    <row r="5" spans="3:26" ht="38.25">
      <c r="C5" s="7"/>
      <c r="D5" s="7">
        <v>2007</v>
      </c>
      <c r="E5" s="7">
        <v>2008</v>
      </c>
      <c r="F5" s="7">
        <v>2009</v>
      </c>
      <c r="G5" s="7">
        <v>2010</v>
      </c>
      <c r="H5" s="8" t="s">
        <v>149</v>
      </c>
      <c r="I5" s="8" t="s">
        <v>150</v>
      </c>
      <c r="J5" s="8" t="s">
        <v>111</v>
      </c>
      <c r="K5" s="8" t="s">
        <v>163</v>
      </c>
      <c r="L5" s="8" t="s">
        <v>154</v>
      </c>
      <c r="M5" s="8" t="s">
        <v>112</v>
      </c>
      <c r="N5" s="8" t="s">
        <v>68</v>
      </c>
      <c r="O5" s="8" t="s">
        <v>69</v>
      </c>
      <c r="P5" s="8" t="s">
        <v>70</v>
      </c>
      <c r="Q5" s="8" t="s">
        <v>380</v>
      </c>
      <c r="R5" s="8" t="s">
        <v>425</v>
      </c>
      <c r="S5" s="8" t="s">
        <v>445</v>
      </c>
      <c r="T5" s="8" t="s">
        <v>446</v>
      </c>
      <c r="U5" s="8" t="s">
        <v>235</v>
      </c>
      <c r="V5" s="8" t="s">
        <v>236</v>
      </c>
      <c r="W5" s="8" t="s">
        <v>509</v>
      </c>
      <c r="X5" s="7" t="s">
        <v>51</v>
      </c>
      <c r="Y5" s="7" t="s">
        <v>52</v>
      </c>
      <c r="Z5" s="8" t="s">
        <v>510</v>
      </c>
    </row>
    <row r="6" spans="3:26" ht="15" customHeight="1">
      <c r="C6" s="330" t="s">
        <v>447</v>
      </c>
      <c r="D6" s="331" t="s">
        <v>89</v>
      </c>
      <c r="E6" s="331" t="s">
        <v>89</v>
      </c>
      <c r="F6" s="331">
        <v>8.3783273946761927</v>
      </c>
      <c r="G6" s="331">
        <v>8.3686890114552561</v>
      </c>
      <c r="H6" s="331" t="s">
        <v>448</v>
      </c>
      <c r="I6" s="331">
        <v>8.3499812241832476</v>
      </c>
      <c r="J6" s="331">
        <v>8.3835277483209634</v>
      </c>
      <c r="K6" s="331">
        <v>8.3799999999999972</v>
      </c>
      <c r="L6" s="331">
        <v>8.3337880854934312</v>
      </c>
      <c r="M6" s="331">
        <v>8.3724194880264342</v>
      </c>
      <c r="N6" s="331" t="s">
        <v>89</v>
      </c>
      <c r="O6" s="331" t="s">
        <v>89</v>
      </c>
      <c r="P6" s="331">
        <f t="shared" ref="O6:P50" si="0">G6-F6</f>
        <v>-9.638383220936575E-3</v>
      </c>
      <c r="Q6" s="331" t="str">
        <f>IFERROR(I6-H6,"-")</f>
        <v>-</v>
      </c>
      <c r="R6" s="331">
        <f>J6-I6</f>
        <v>3.354652413771575E-2</v>
      </c>
      <c r="S6" s="331">
        <f t="shared" ref="S6:T21" si="1">L6-K6</f>
        <v>-4.6211914506566032E-2</v>
      </c>
      <c r="T6" s="331">
        <f t="shared" si="1"/>
        <v>3.8631402533003012E-2</v>
      </c>
      <c r="U6" s="332">
        <v>8.3588743382558022</v>
      </c>
      <c r="V6" s="332">
        <v>8.3609518348623837</v>
      </c>
      <c r="W6" s="332">
        <f>V6-U6</f>
        <v>2.0774966065815192E-3</v>
      </c>
      <c r="X6" s="331">
        <v>8.3082373782108139</v>
      </c>
      <c r="Y6" s="331">
        <v>8.3662587412587648</v>
      </c>
      <c r="Z6" s="331">
        <f>Y6-X6</f>
        <v>5.8021363047950913E-2</v>
      </c>
    </row>
    <row r="7" spans="3:26" ht="15" customHeight="1">
      <c r="C7" s="333" t="s">
        <v>449</v>
      </c>
      <c r="D7" s="334">
        <v>7.5665030683715404</v>
      </c>
      <c r="E7" s="334">
        <v>7.5035201853666926</v>
      </c>
      <c r="F7" s="334">
        <v>7.5664973898220635</v>
      </c>
      <c r="G7" s="334">
        <v>7.6689464126072933</v>
      </c>
      <c r="H7" s="334">
        <v>7.4475389128840446</v>
      </c>
      <c r="I7" s="334">
        <v>7.5822387914156941</v>
      </c>
      <c r="J7" s="334">
        <v>7.7281389667267293</v>
      </c>
      <c r="K7" s="334">
        <v>7.523114532783584</v>
      </c>
      <c r="L7" s="334">
        <v>7.6180520928714541</v>
      </c>
      <c r="M7" s="334">
        <v>7.7632964778297042</v>
      </c>
      <c r="N7" s="334">
        <f>E7-D7</f>
        <v>-6.2982883004847778E-2</v>
      </c>
      <c r="O7" s="334">
        <f t="shared" si="0"/>
        <v>6.2977204455370916E-2</v>
      </c>
      <c r="P7" s="334">
        <f t="shared" si="0"/>
        <v>0.10244902278522972</v>
      </c>
      <c r="Q7" s="334">
        <f>I7-H7</f>
        <v>0.13469987853164955</v>
      </c>
      <c r="R7" s="334">
        <f>J7-I7</f>
        <v>0.14590017531103516</v>
      </c>
      <c r="S7" s="334">
        <f t="shared" si="1"/>
        <v>9.4937560087870132E-2</v>
      </c>
      <c r="T7" s="334">
        <f t="shared" si="1"/>
        <v>0.14524438495825009</v>
      </c>
      <c r="U7" s="335">
        <v>7.5489411736900314</v>
      </c>
      <c r="V7" s="335">
        <v>7.6526429814099473</v>
      </c>
      <c r="W7" s="335">
        <f t="shared" ref="W7:W50" si="2">V7-U7</f>
        <v>0.10370180771991588</v>
      </c>
      <c r="X7" s="334">
        <v>7.5295838178806775</v>
      </c>
      <c r="Y7" s="334">
        <v>7.739707688915483</v>
      </c>
      <c r="Z7" s="334">
        <f t="shared" ref="Z7:Z50" si="3">Y7-X7</f>
        <v>0.21012387103480545</v>
      </c>
    </row>
    <row r="8" spans="3:26" ht="15" customHeight="1">
      <c r="C8" s="336" t="s">
        <v>427</v>
      </c>
      <c r="D8" s="337">
        <v>7.8235911945641003</v>
      </c>
      <c r="E8" s="337">
        <v>7.7623530898521098</v>
      </c>
      <c r="F8" s="337">
        <v>7.8492257120111075</v>
      </c>
      <c r="G8" s="337">
        <v>7.9237974802116993</v>
      </c>
      <c r="H8" s="337">
        <v>7.7684588946391324</v>
      </c>
      <c r="I8" s="337">
        <v>7.8474935177182275</v>
      </c>
      <c r="J8" s="337">
        <v>7.9146629296356528</v>
      </c>
      <c r="K8" s="337">
        <v>7.8527119619227168</v>
      </c>
      <c r="L8" s="337">
        <v>7.9267682036302851</v>
      </c>
      <c r="M8" s="337">
        <v>7.9315928038613386</v>
      </c>
      <c r="N8" s="337">
        <f t="shared" ref="N8:N50" si="4">E8-D8</f>
        <v>-6.1238104711990538E-2</v>
      </c>
      <c r="O8" s="337">
        <f t="shared" si="0"/>
        <v>8.6872622158997714E-2</v>
      </c>
      <c r="P8" s="337">
        <f t="shared" si="0"/>
        <v>7.4571768200591748E-2</v>
      </c>
      <c r="Q8" s="337">
        <f t="shared" ref="Q8:R50" si="5">I8-H8</f>
        <v>7.9034623079095034E-2</v>
      </c>
      <c r="R8" s="337">
        <f t="shared" si="5"/>
        <v>6.7169411917425315E-2</v>
      </c>
      <c r="S8" s="337">
        <f t="shared" si="1"/>
        <v>7.4056241707568304E-2</v>
      </c>
      <c r="T8" s="337">
        <f t="shared" si="1"/>
        <v>4.8246002310534664E-3</v>
      </c>
      <c r="U8" s="338">
        <v>7.8455570745044616</v>
      </c>
      <c r="V8" s="338">
        <v>7.9212394474290155</v>
      </c>
      <c r="W8" s="338">
        <f t="shared" si="2"/>
        <v>7.5682372924553931E-2</v>
      </c>
      <c r="X8" s="337">
        <v>7.7701531640467492</v>
      </c>
      <c r="Y8" s="337">
        <v>7.8811643225921282</v>
      </c>
      <c r="Z8" s="337">
        <f t="shared" si="3"/>
        <v>0.11101115854537902</v>
      </c>
    </row>
    <row r="9" spans="3:26" ht="15" customHeight="1">
      <c r="C9" s="339" t="s">
        <v>450</v>
      </c>
      <c r="D9" s="340">
        <v>7.9594461901021196</v>
      </c>
      <c r="E9" s="340">
        <v>7.8729867875397757</v>
      </c>
      <c r="F9" s="340">
        <v>7.9511992400854892</v>
      </c>
      <c r="G9" s="340">
        <v>8.0225563909774333</v>
      </c>
      <c r="H9" s="340">
        <v>7.8997498213009321</v>
      </c>
      <c r="I9" s="340">
        <v>7.9404432132964118</v>
      </c>
      <c r="J9" s="340">
        <v>8.0045817071101641</v>
      </c>
      <c r="K9" s="340">
        <v>7.9589534325491975</v>
      </c>
      <c r="L9" s="340">
        <v>7.9966167230546192</v>
      </c>
      <c r="M9" s="340">
        <v>7.9947379073061926</v>
      </c>
      <c r="N9" s="340">
        <f>E9-D9</f>
        <v>-8.6459402562343968E-2</v>
      </c>
      <c r="O9" s="340">
        <f>F9-E9</f>
        <v>7.8212452545713518E-2</v>
      </c>
      <c r="P9" s="340">
        <f>G9-F9</f>
        <v>7.1357150891944165E-2</v>
      </c>
      <c r="Q9" s="340">
        <f t="shared" si="5"/>
        <v>4.0693391995479722E-2</v>
      </c>
      <c r="R9" s="340">
        <f t="shared" si="5"/>
        <v>6.4138493813752362E-2</v>
      </c>
      <c r="S9" s="340">
        <f t="shared" si="1"/>
        <v>3.766329050542172E-2</v>
      </c>
      <c r="T9" s="340">
        <f t="shared" si="1"/>
        <v>-1.8788157484266321E-3</v>
      </c>
      <c r="U9" s="341">
        <v>7.9379463577210023</v>
      </c>
      <c r="V9" s="341">
        <v>8.009540846750161</v>
      </c>
      <c r="W9" s="342">
        <f t="shared" si="2"/>
        <v>7.1594489029158659E-2</v>
      </c>
      <c r="X9" s="340">
        <v>7.8148828663298211</v>
      </c>
      <c r="Y9" s="340">
        <v>7.9370686155095305</v>
      </c>
      <c r="Z9" s="340">
        <f t="shared" si="3"/>
        <v>0.12218574917970937</v>
      </c>
    </row>
    <row r="10" spans="3:26" ht="15" customHeight="1">
      <c r="C10" s="339" t="s">
        <v>451</v>
      </c>
      <c r="D10" s="340">
        <v>8.1313800600476398</v>
      </c>
      <c r="E10" s="340">
        <v>8.1394923857867916</v>
      </c>
      <c r="F10" s="340">
        <v>8.2156644394951623</v>
      </c>
      <c r="G10" s="340">
        <v>8.2641896512422814</v>
      </c>
      <c r="H10" s="340">
        <v>8.1633999246136781</v>
      </c>
      <c r="I10" s="340">
        <v>8.213097713097719</v>
      </c>
      <c r="J10" s="340">
        <v>8.2502687208885774</v>
      </c>
      <c r="K10" s="340">
        <v>8.2163991975927644</v>
      </c>
      <c r="L10" s="340">
        <v>8.2687280040220994</v>
      </c>
      <c r="M10" s="340">
        <v>8.2779661016949149</v>
      </c>
      <c r="N10" s="340">
        <f t="shared" si="4"/>
        <v>8.1123257391517711E-3</v>
      </c>
      <c r="O10" s="340">
        <f t="shared" si="0"/>
        <v>7.6172053708370768E-2</v>
      </c>
      <c r="P10" s="340">
        <f t="shared" si="0"/>
        <v>4.8525211747119101E-2</v>
      </c>
      <c r="Q10" s="340">
        <f t="shared" si="5"/>
        <v>4.9697788484040828E-2</v>
      </c>
      <c r="R10" s="340">
        <f t="shared" si="5"/>
        <v>3.7171007790858468E-2</v>
      </c>
      <c r="S10" s="340">
        <f t="shared" si="1"/>
        <v>5.2328806429335017E-2</v>
      </c>
      <c r="T10" s="340">
        <f>M10-L10</f>
        <v>9.2380976728154707E-3</v>
      </c>
      <c r="U10" s="341">
        <v>8.2057274522712156</v>
      </c>
      <c r="V10" s="341">
        <v>8.2690875232774275</v>
      </c>
      <c r="W10" s="342">
        <f t="shared" si="2"/>
        <v>6.3360071006211882E-2</v>
      </c>
      <c r="X10" s="340">
        <v>8.1179585941261259</v>
      </c>
      <c r="Y10" s="340">
        <v>8.2180257510729415</v>
      </c>
      <c r="Z10" s="340">
        <f t="shared" si="3"/>
        <v>0.10006715694681567</v>
      </c>
    </row>
    <row r="11" spans="3:26" ht="15" customHeight="1">
      <c r="C11" s="339" t="s">
        <v>452</v>
      </c>
      <c r="D11" s="340">
        <v>7.4655917747400604</v>
      </c>
      <c r="E11" s="340">
        <v>7.4358738199401655</v>
      </c>
      <c r="F11" s="340">
        <v>7.4766277128547509</v>
      </c>
      <c r="G11" s="340">
        <v>7.5926157697121237</v>
      </c>
      <c r="H11" s="340">
        <v>7.4593654932637818</v>
      </c>
      <c r="I11" s="340">
        <v>7.5151800423628874</v>
      </c>
      <c r="J11" s="340">
        <v>7.6129798179659787</v>
      </c>
      <c r="K11" s="340">
        <v>7.483238636363633</v>
      </c>
      <c r="L11" s="340">
        <v>7.5857938718662838</v>
      </c>
      <c r="M11" s="340">
        <v>7.5784869976359293</v>
      </c>
      <c r="N11" s="340">
        <f t="shared" si="4"/>
        <v>-2.9717954799894919E-2</v>
      </c>
      <c r="O11" s="340">
        <f t="shared" si="0"/>
        <v>4.0753892914585421E-2</v>
      </c>
      <c r="P11" s="340">
        <f t="shared" si="0"/>
        <v>0.11598805685737279</v>
      </c>
      <c r="Q11" s="340">
        <f t="shared" si="5"/>
        <v>5.5814549099105548E-2</v>
      </c>
      <c r="R11" s="340">
        <f t="shared" si="5"/>
        <v>9.7799775603091277E-2</v>
      </c>
      <c r="S11" s="340">
        <f t="shared" si="1"/>
        <v>0.10255523550265089</v>
      </c>
      <c r="T11" s="340">
        <f t="shared" si="1"/>
        <v>-7.3068742303545875E-3</v>
      </c>
      <c r="U11" s="341">
        <v>7.4656600994292166</v>
      </c>
      <c r="V11" s="341">
        <v>7.5715748165841834</v>
      </c>
      <c r="W11" s="342">
        <f t="shared" si="2"/>
        <v>0.10591471715496681</v>
      </c>
      <c r="X11" s="340">
        <v>7.4863238512034913</v>
      </c>
      <c r="Y11" s="340">
        <v>7.5752508361203983</v>
      </c>
      <c r="Z11" s="340">
        <f t="shared" si="3"/>
        <v>8.8926984916906981E-2</v>
      </c>
    </row>
    <row r="12" spans="3:26" ht="15" customHeight="1">
      <c r="C12" s="339" t="s">
        <v>453</v>
      </c>
      <c r="D12" s="340">
        <v>7.8923027166882198</v>
      </c>
      <c r="E12" s="340">
        <v>7.8009189997862789</v>
      </c>
      <c r="F12" s="340">
        <v>7.9081364829396694</v>
      </c>
      <c r="G12" s="340">
        <v>7.952477854919799</v>
      </c>
      <c r="H12" s="340">
        <v>7.7558877739094703</v>
      </c>
      <c r="I12" s="340">
        <v>7.887298747763845</v>
      </c>
      <c r="J12" s="340">
        <v>7.8967235102509949</v>
      </c>
      <c r="K12" s="340">
        <v>7.8991935483871094</v>
      </c>
      <c r="L12" s="340">
        <v>8.0018827326519677</v>
      </c>
      <c r="M12" s="340">
        <v>7.9697106690777604</v>
      </c>
      <c r="N12" s="340">
        <f t="shared" si="4"/>
        <v>-9.1383716901940915E-2</v>
      </c>
      <c r="O12" s="340">
        <f t="shared" si="0"/>
        <v>0.10721748315339052</v>
      </c>
      <c r="P12" s="340">
        <f t="shared" si="0"/>
        <v>4.4341371980129551E-2</v>
      </c>
      <c r="Q12" s="340">
        <f t="shared" si="5"/>
        <v>0.13141097385437472</v>
      </c>
      <c r="R12" s="340">
        <f t="shared" si="5"/>
        <v>9.4247624871499625E-3</v>
      </c>
      <c r="S12" s="340">
        <f t="shared" si="1"/>
        <v>0.10268918426485829</v>
      </c>
      <c r="T12" s="340">
        <f t="shared" si="1"/>
        <v>-3.2172063574207321E-2</v>
      </c>
      <c r="U12" s="341">
        <v>7.924712443360086</v>
      </c>
      <c r="V12" s="341">
        <v>7.985670086305138</v>
      </c>
      <c r="W12" s="342">
        <f t="shared" si="2"/>
        <v>6.0957642945052015E-2</v>
      </c>
      <c r="X12" s="340">
        <v>7.8542766631467815</v>
      </c>
      <c r="Y12" s="340">
        <v>7.9102325581395299</v>
      </c>
      <c r="Z12" s="340">
        <f t="shared" si="3"/>
        <v>5.5955894992748334E-2</v>
      </c>
    </row>
    <row r="13" spans="3:26" ht="15" customHeight="1">
      <c r="C13" s="339" t="s">
        <v>454</v>
      </c>
      <c r="D13" s="340">
        <v>7.8923027166882198</v>
      </c>
      <c r="E13" s="340">
        <v>7.8009189997862789</v>
      </c>
      <c r="F13" s="340">
        <v>7.9081364829396694</v>
      </c>
      <c r="G13" s="340">
        <v>7.952477854919799</v>
      </c>
      <c r="H13" s="340">
        <v>7.7558877739094703</v>
      </c>
      <c r="I13" s="340">
        <v>7.887298747763845</v>
      </c>
      <c r="J13" s="340">
        <v>7.8967235102509949</v>
      </c>
      <c r="K13" s="340">
        <v>7.8991935483871094</v>
      </c>
      <c r="L13" s="340">
        <v>8.0018827326519677</v>
      </c>
      <c r="M13" s="340">
        <v>7.9697106690777604</v>
      </c>
      <c r="N13" s="340">
        <f t="shared" si="4"/>
        <v>-9.1383716901940915E-2</v>
      </c>
      <c r="O13" s="340">
        <f t="shared" si="0"/>
        <v>0.10721748315339052</v>
      </c>
      <c r="P13" s="340">
        <f t="shared" si="0"/>
        <v>4.4341371980129551E-2</v>
      </c>
      <c r="Q13" s="340">
        <f t="shared" si="5"/>
        <v>0.13141097385437472</v>
      </c>
      <c r="R13" s="340">
        <f t="shared" si="5"/>
        <v>9.4247624871499625E-3</v>
      </c>
      <c r="S13" s="340">
        <f t="shared" si="1"/>
        <v>0.10268918426485829</v>
      </c>
      <c r="T13" s="340">
        <f t="shared" si="1"/>
        <v>-3.2172063574207321E-2</v>
      </c>
      <c r="U13" s="341">
        <v>7.924712443360086</v>
      </c>
      <c r="V13" s="341">
        <v>7.985670086305138</v>
      </c>
      <c r="W13" s="342">
        <f t="shared" si="2"/>
        <v>6.0957642945052015E-2</v>
      </c>
      <c r="X13" s="340">
        <v>7.8542766631467815</v>
      </c>
      <c r="Y13" s="340">
        <v>7.9102325581395299</v>
      </c>
      <c r="Z13" s="340">
        <f t="shared" si="3"/>
        <v>5.5955894992748334E-2</v>
      </c>
    </row>
    <row r="14" spans="3:26" ht="15" customHeight="1">
      <c r="C14" s="343" t="s">
        <v>429</v>
      </c>
      <c r="D14" s="344">
        <f>AVERAGE(D15:D18)</f>
        <v>7.3619566965053345</v>
      </c>
      <c r="E14" s="344">
        <v>7.4176701922372343</v>
      </c>
      <c r="F14" s="344">
        <v>7.5932333129210159</v>
      </c>
      <c r="G14" s="344">
        <v>7.6441688727880877</v>
      </c>
      <c r="H14" s="344">
        <v>7.4973562002850702</v>
      </c>
      <c r="I14" s="344">
        <v>7.5579399141630823</v>
      </c>
      <c r="J14" s="344">
        <v>7.7151746198676738</v>
      </c>
      <c r="K14" s="344">
        <v>7.6245086416671892</v>
      </c>
      <c r="L14" s="344">
        <v>7.6480384207571879</v>
      </c>
      <c r="M14" s="344">
        <v>7.7610361182050189</v>
      </c>
      <c r="N14" s="344">
        <f t="shared" si="4"/>
        <v>5.5713495731899876E-2</v>
      </c>
      <c r="O14" s="344">
        <f t="shared" si="0"/>
        <v>0.17556312068378155</v>
      </c>
      <c r="P14" s="344">
        <f t="shared" si="0"/>
        <v>5.0935559867071767E-2</v>
      </c>
      <c r="Q14" s="344">
        <f t="shared" si="5"/>
        <v>6.0583713878012091E-2</v>
      </c>
      <c r="R14" s="344">
        <f t="shared" si="5"/>
        <v>0.15723470570459153</v>
      </c>
      <c r="S14" s="344">
        <f t="shared" si="1"/>
        <v>2.3529779089998648E-2</v>
      </c>
      <c r="T14" s="344">
        <f t="shared" si="1"/>
        <v>0.11299769744783106</v>
      </c>
      <c r="U14" s="345">
        <v>7.6115776967512048</v>
      </c>
      <c r="V14" s="345">
        <v>7.6443242007392378</v>
      </c>
      <c r="W14" s="345">
        <f t="shared" si="2"/>
        <v>3.2746503988033027E-2</v>
      </c>
      <c r="X14" s="344">
        <v>7.5385074626865576</v>
      </c>
      <c r="Y14" s="344">
        <v>7.7532950680272092</v>
      </c>
      <c r="Z14" s="344">
        <f t="shared" si="3"/>
        <v>0.21478760534065167</v>
      </c>
    </row>
    <row r="15" spans="3:26" ht="15" customHeight="1">
      <c r="C15" s="339" t="s">
        <v>455</v>
      </c>
      <c r="D15" s="340">
        <v>7.2148148148148499</v>
      </c>
      <c r="E15" s="340">
        <v>7.2661998224677173</v>
      </c>
      <c r="F15" s="340">
        <v>7.4195050232786093</v>
      </c>
      <c r="G15" s="340">
        <v>7.5262038073908313</v>
      </c>
      <c r="H15" s="340">
        <v>7.2915586819696365</v>
      </c>
      <c r="I15" s="340">
        <v>7.3647347941839021</v>
      </c>
      <c r="J15" s="340">
        <v>7.5603001608004208</v>
      </c>
      <c r="K15" s="340">
        <v>7.4376558603491363</v>
      </c>
      <c r="L15" s="340">
        <v>7.4930034982508733</v>
      </c>
      <c r="M15" s="340">
        <v>7.6037013401404021</v>
      </c>
      <c r="N15" s="340">
        <f t="shared" si="4"/>
        <v>5.1385007652867465E-2</v>
      </c>
      <c r="O15" s="340">
        <f t="shared" si="0"/>
        <v>0.15330520081089194</v>
      </c>
      <c r="P15" s="340">
        <f t="shared" si="0"/>
        <v>0.106698784112222</v>
      </c>
      <c r="Q15" s="340">
        <f t="shared" si="5"/>
        <v>7.3176112214265565E-2</v>
      </c>
      <c r="R15" s="340">
        <f t="shared" si="5"/>
        <v>0.19556536661651869</v>
      </c>
      <c r="S15" s="340">
        <f t="shared" si="1"/>
        <v>5.5347637901737023E-2</v>
      </c>
      <c r="T15" s="340">
        <f t="shared" si="1"/>
        <v>0.1106978418895288</v>
      </c>
      <c r="U15" s="341">
        <v>7.4515072083879517</v>
      </c>
      <c r="V15" s="341">
        <v>7.5348410757946347</v>
      </c>
      <c r="W15" s="342">
        <f t="shared" si="2"/>
        <v>8.3333867406683027E-2</v>
      </c>
      <c r="X15" s="340">
        <v>7.3448441247002378</v>
      </c>
      <c r="Y15" s="340">
        <v>7.578001752848377</v>
      </c>
      <c r="Z15" s="346">
        <f t="shared" si="3"/>
        <v>0.23315762814813912</v>
      </c>
    </row>
    <row r="16" spans="3:26" ht="15" customHeight="1">
      <c r="C16" s="339" t="s">
        <v>456</v>
      </c>
      <c r="D16" s="340">
        <v>7.5288367546431996</v>
      </c>
      <c r="E16" s="340">
        <v>7.5508947469693863</v>
      </c>
      <c r="F16" s="340">
        <v>7.7619682462731863</v>
      </c>
      <c r="G16" s="340">
        <v>7.8075355293599147</v>
      </c>
      <c r="H16" s="340">
        <v>7.7309846431797702</v>
      </c>
      <c r="I16" s="340">
        <v>7.7319692058346705</v>
      </c>
      <c r="J16" s="340">
        <v>7.9584905660377183</v>
      </c>
      <c r="K16" s="340">
        <v>7.8521439132577626</v>
      </c>
      <c r="L16" s="340">
        <v>7.8413758970551708</v>
      </c>
      <c r="M16" s="340">
        <v>8.0012264922322167</v>
      </c>
      <c r="N16" s="340">
        <f t="shared" si="4"/>
        <v>2.2057992326186771E-2</v>
      </c>
      <c r="O16" s="340">
        <f t="shared" si="0"/>
        <v>0.21107349930379993</v>
      </c>
      <c r="P16" s="340">
        <f t="shared" si="0"/>
        <v>4.5567283086728416E-2</v>
      </c>
      <c r="Q16" s="340">
        <f t="shared" si="5"/>
        <v>9.845626549003228E-4</v>
      </c>
      <c r="R16" s="340">
        <f t="shared" si="5"/>
        <v>0.22652136020304781</v>
      </c>
      <c r="S16" s="340">
        <f t="shared" si="1"/>
        <v>-1.0768016202591824E-2</v>
      </c>
      <c r="T16" s="340">
        <f t="shared" si="1"/>
        <v>0.15985059517704592</v>
      </c>
      <c r="U16" s="341">
        <v>7.7896272285251378</v>
      </c>
      <c r="V16" s="341">
        <v>7.788940927632563</v>
      </c>
      <c r="W16" s="342">
        <f t="shared" si="2"/>
        <v>-6.8630089257482041E-4</v>
      </c>
      <c r="X16" s="340">
        <v>7.7471698113207523</v>
      </c>
      <c r="Y16" s="340">
        <v>8.0365296803653052</v>
      </c>
      <c r="Z16" s="346">
        <f t="shared" si="3"/>
        <v>0.28935986904455291</v>
      </c>
    </row>
    <row r="17" spans="3:26" ht="15" customHeight="1">
      <c r="C17" s="339" t="s">
        <v>457</v>
      </c>
      <c r="D17" s="340">
        <v>7.3401999394123001</v>
      </c>
      <c r="E17" s="340">
        <v>7.4033830845771211</v>
      </c>
      <c r="F17" s="340">
        <v>7.5660494594258791</v>
      </c>
      <c r="G17" s="340">
        <v>7.5725096001807399</v>
      </c>
      <c r="H17" s="340">
        <v>7.4657534246575308</v>
      </c>
      <c r="I17" s="340">
        <v>7.5066280033140282</v>
      </c>
      <c r="J17" s="340">
        <v>7.6807336182336163</v>
      </c>
      <c r="K17" s="340">
        <v>7.5943132774815805</v>
      </c>
      <c r="L17" s="340">
        <v>7.5695882798686549</v>
      </c>
      <c r="M17" s="340">
        <v>7.7455121436114123</v>
      </c>
      <c r="N17" s="340">
        <f t="shared" si="4"/>
        <v>6.3183145164821042E-2</v>
      </c>
      <c r="O17" s="340">
        <f t="shared" si="0"/>
        <v>0.16266637484875801</v>
      </c>
      <c r="P17" s="340">
        <f t="shared" si="0"/>
        <v>6.4601407548607881E-3</v>
      </c>
      <c r="Q17" s="340">
        <f t="shared" si="5"/>
        <v>4.0874578656497462E-2</v>
      </c>
      <c r="R17" s="340">
        <f t="shared" si="5"/>
        <v>0.17410561491958809</v>
      </c>
      <c r="S17" s="340">
        <f t="shared" si="1"/>
        <v>-2.472499761292557E-2</v>
      </c>
      <c r="T17" s="340">
        <f t="shared" si="1"/>
        <v>0.17592386374275737</v>
      </c>
      <c r="U17" s="341">
        <v>7.5811013142571877</v>
      </c>
      <c r="V17" s="341">
        <v>7.5654853620955436</v>
      </c>
      <c r="W17" s="342">
        <f t="shared" si="2"/>
        <v>-1.5615952161644131E-2</v>
      </c>
      <c r="X17" s="340">
        <v>7.4730451675570739</v>
      </c>
      <c r="Y17" s="340">
        <v>7.75236864771749</v>
      </c>
      <c r="Z17" s="346">
        <f t="shared" si="3"/>
        <v>0.27932348016041608</v>
      </c>
    </row>
    <row r="18" spans="3:26" ht="15" customHeight="1">
      <c r="C18" s="339" t="s">
        <v>458</v>
      </c>
      <c r="D18" s="340">
        <v>7.3639752771509901</v>
      </c>
      <c r="E18" s="340">
        <v>7.446118192352249</v>
      </c>
      <c r="F18" s="340">
        <v>7.6230487804878271</v>
      </c>
      <c r="G18" s="340">
        <v>7.6668882978723634</v>
      </c>
      <c r="H18" s="340">
        <v>7.4949844975378346</v>
      </c>
      <c r="I18" s="340">
        <v>7.6253807106598837</v>
      </c>
      <c r="J18" s="340">
        <v>7.6531671858774537</v>
      </c>
      <c r="K18" s="340">
        <v>7.6106965174129391</v>
      </c>
      <c r="L18" s="340">
        <v>7.6851897792111155</v>
      </c>
      <c r="M18" s="340">
        <v>7.6865610207861677</v>
      </c>
      <c r="N18" s="340">
        <f t="shared" si="4"/>
        <v>8.2142915201258937E-2</v>
      </c>
      <c r="O18" s="340">
        <f t="shared" si="0"/>
        <v>0.17693058813557805</v>
      </c>
      <c r="P18" s="340">
        <f t="shared" si="0"/>
        <v>4.3839517384536286E-2</v>
      </c>
      <c r="Q18" s="340">
        <f t="shared" si="5"/>
        <v>0.13039621312204908</v>
      </c>
      <c r="R18" s="340">
        <f t="shared" si="5"/>
        <v>2.778647521757005E-2</v>
      </c>
      <c r="S18" s="340">
        <f t="shared" si="1"/>
        <v>7.4493261798176391E-2</v>
      </c>
      <c r="T18" s="340">
        <f t="shared" si="1"/>
        <v>1.3712415750521956E-3</v>
      </c>
      <c r="U18" s="341">
        <v>7.6216525146962857</v>
      </c>
      <c r="V18" s="341">
        <v>7.6854324734446209</v>
      </c>
      <c r="W18" s="342">
        <f t="shared" si="2"/>
        <v>6.3779958748335197E-2</v>
      </c>
      <c r="X18" s="340">
        <v>7.5840833728090908</v>
      </c>
      <c r="Y18" s="340">
        <v>7.6363256784968732</v>
      </c>
      <c r="Z18" s="340">
        <f t="shared" si="3"/>
        <v>5.224230568778232E-2</v>
      </c>
    </row>
    <row r="19" spans="3:26" ht="15" customHeight="1">
      <c r="C19" s="343" t="s">
        <v>426</v>
      </c>
      <c r="D19" s="344">
        <f>AVERAGE(D20:D24)</f>
        <v>7.7810323397561856</v>
      </c>
      <c r="E19" s="344">
        <v>7.7366088631984553</v>
      </c>
      <c r="F19" s="344">
        <v>7.9475650397763724</v>
      </c>
      <c r="G19" s="344">
        <v>7.9550119533457435</v>
      </c>
      <c r="H19" s="344">
        <v>7.4914535195024357</v>
      </c>
      <c r="I19" s="344">
        <v>7.8905610621078415</v>
      </c>
      <c r="J19" s="344">
        <v>7.9906394453004745</v>
      </c>
      <c r="K19" s="344">
        <v>7.696568600189079</v>
      </c>
      <c r="L19" s="344">
        <v>7.7231363887354973</v>
      </c>
      <c r="M19" s="344">
        <v>7.9727451788740771</v>
      </c>
      <c r="N19" s="344">
        <f t="shared" si="4"/>
        <v>-4.4423476557730268E-2</v>
      </c>
      <c r="O19" s="344">
        <f t="shared" si="0"/>
        <v>0.2109561765779171</v>
      </c>
      <c r="P19" s="344">
        <f t="shared" si="0"/>
        <v>7.4469135693711053E-3</v>
      </c>
      <c r="Q19" s="344">
        <f t="shared" si="5"/>
        <v>0.39910754260540582</v>
      </c>
      <c r="R19" s="344">
        <f t="shared" si="5"/>
        <v>0.10007838319263307</v>
      </c>
      <c r="S19" s="344">
        <f t="shared" si="1"/>
        <v>2.6567788546418392E-2</v>
      </c>
      <c r="T19" s="344">
        <f t="shared" si="1"/>
        <v>0.24960879013857973</v>
      </c>
      <c r="U19" s="345">
        <v>7.8599555300530541</v>
      </c>
      <c r="V19" s="345">
        <v>7.8939519195793766</v>
      </c>
      <c r="W19" s="345">
        <f t="shared" si="2"/>
        <v>3.3996389526322446E-2</v>
      </c>
      <c r="X19" s="344">
        <v>7.6401376640137597</v>
      </c>
      <c r="Y19" s="344">
        <v>7.939416959453049</v>
      </c>
      <c r="Z19" s="344">
        <f t="shared" si="3"/>
        <v>0.29927929543928933</v>
      </c>
    </row>
    <row r="20" spans="3:26" ht="15" customHeight="1">
      <c r="C20" s="339" t="s">
        <v>459</v>
      </c>
      <c r="D20" s="340">
        <v>7.7351667170343701</v>
      </c>
      <c r="E20" s="340">
        <v>7.749427803761586</v>
      </c>
      <c r="F20" s="340">
        <v>8.1230033957992749</v>
      </c>
      <c r="G20" s="340">
        <v>8.1939435182034792</v>
      </c>
      <c r="H20" s="340">
        <v>7.9031650339110717</v>
      </c>
      <c r="I20" s="340">
        <v>8.1163475699558365</v>
      </c>
      <c r="J20" s="340">
        <v>8.2989636395572965</v>
      </c>
      <c r="K20" s="340">
        <v>8.122595537317272</v>
      </c>
      <c r="L20" s="340">
        <v>8.1464853771164787</v>
      </c>
      <c r="M20" s="340">
        <v>8.3113286130778263</v>
      </c>
      <c r="N20" s="340">
        <f t="shared" si="4"/>
        <v>1.4261086727215933E-2</v>
      </c>
      <c r="O20" s="340">
        <f t="shared" si="0"/>
        <v>0.37357559203768886</v>
      </c>
      <c r="P20" s="340">
        <f t="shared" si="0"/>
        <v>7.0940122404204331E-2</v>
      </c>
      <c r="Q20" s="340">
        <f t="shared" si="5"/>
        <v>0.21318253604476478</v>
      </c>
      <c r="R20" s="340">
        <f t="shared" si="5"/>
        <v>0.18261606960146004</v>
      </c>
      <c r="S20" s="340">
        <f t="shared" si="1"/>
        <v>2.3889839799206669E-2</v>
      </c>
      <c r="T20" s="340">
        <f t="shared" si="1"/>
        <v>0.16484323596134765</v>
      </c>
      <c r="U20" s="341">
        <v>8.1210030292830488</v>
      </c>
      <c r="V20" s="341">
        <v>8.1772210984907652</v>
      </c>
      <c r="W20" s="342">
        <f t="shared" si="2"/>
        <v>5.6218069207716326E-2</v>
      </c>
      <c r="X20" s="340">
        <v>8.1001974333662599</v>
      </c>
      <c r="Y20" s="340">
        <v>8.3384159254552941</v>
      </c>
      <c r="Z20" s="340">
        <f t="shared" si="3"/>
        <v>0.23821849208903423</v>
      </c>
    </row>
    <row r="21" spans="3:26" ht="15" customHeight="1">
      <c r="C21" s="339" t="s">
        <v>460</v>
      </c>
      <c r="D21" s="340">
        <v>8.25172744721689</v>
      </c>
      <c r="E21" s="340">
        <v>8.0056985468704944</v>
      </c>
      <c r="F21" s="340">
        <v>8.3631636231708573</v>
      </c>
      <c r="G21" s="340">
        <v>8.2529148959354757</v>
      </c>
      <c r="H21" s="340">
        <v>7.5591455753006738</v>
      </c>
      <c r="I21" s="340">
        <v>8.2620245522238047</v>
      </c>
      <c r="J21" s="340">
        <v>8.2420554428667678</v>
      </c>
      <c r="K21" s="340">
        <v>7.9874507874015661</v>
      </c>
      <c r="L21" s="340">
        <v>7.9480423540999956</v>
      </c>
      <c r="M21" s="340">
        <v>8.26104580462097</v>
      </c>
      <c r="N21" s="340">
        <f t="shared" si="4"/>
        <v>-0.24602890034639557</v>
      </c>
      <c r="O21" s="340">
        <f t="shared" si="0"/>
        <v>0.35746507630036284</v>
      </c>
      <c r="P21" s="340">
        <f t="shared" si="0"/>
        <v>-0.11024872723538159</v>
      </c>
      <c r="Q21" s="340">
        <f t="shared" si="5"/>
        <v>0.70287897692313095</v>
      </c>
      <c r="R21" s="340">
        <f t="shared" si="5"/>
        <v>-1.9969109357036885E-2</v>
      </c>
      <c r="S21" s="340">
        <f t="shared" si="1"/>
        <v>-3.9408433301570511E-2</v>
      </c>
      <c r="T21" s="340">
        <f t="shared" si="1"/>
        <v>0.31300345052097445</v>
      </c>
      <c r="U21" s="341">
        <v>8.2280758631868789</v>
      </c>
      <c r="V21" s="341">
        <v>8.1907262905162348</v>
      </c>
      <c r="W21" s="342">
        <f t="shared" si="2"/>
        <v>-3.7349572670644093E-2</v>
      </c>
      <c r="X21" s="340">
        <v>7.8451764705882381</v>
      </c>
      <c r="Y21" s="340">
        <v>8.2300776460972447</v>
      </c>
      <c r="Z21" s="340">
        <f t="shared" si="3"/>
        <v>0.3849011755090066</v>
      </c>
    </row>
    <row r="22" spans="3:26" ht="15" customHeight="1">
      <c r="C22" s="339" t="s">
        <v>461</v>
      </c>
      <c r="D22" s="340">
        <v>8.5549884437596493</v>
      </c>
      <c r="E22" s="340">
        <v>8.3708250071367409</v>
      </c>
      <c r="F22" s="340">
        <v>8.5504609412906714</v>
      </c>
      <c r="G22" s="340">
        <v>8.6057092857924253</v>
      </c>
      <c r="H22" s="340">
        <v>7.8591701095742534</v>
      </c>
      <c r="I22" s="340">
        <v>8.5796075257940618</v>
      </c>
      <c r="J22" s="340">
        <v>8.4667119565217579</v>
      </c>
      <c r="K22" s="340">
        <v>8.1438778024143499</v>
      </c>
      <c r="L22" s="340">
        <v>8.3372064276885105</v>
      </c>
      <c r="M22" s="340">
        <v>8.3936624009750105</v>
      </c>
      <c r="N22" s="340">
        <f t="shared" si="4"/>
        <v>-0.18416343662290835</v>
      </c>
      <c r="O22" s="340">
        <f t="shared" si="0"/>
        <v>0.17963593415393042</v>
      </c>
      <c r="P22" s="340">
        <f t="shared" si="0"/>
        <v>5.5248344501753976E-2</v>
      </c>
      <c r="Q22" s="340">
        <f t="shared" si="5"/>
        <v>0.72043741621980839</v>
      </c>
      <c r="R22" s="340">
        <f t="shared" si="5"/>
        <v>-0.11289556927230393</v>
      </c>
      <c r="S22" s="340">
        <f t="shared" ref="S22:T50" si="6">L22-K22</f>
        <v>0.19332862527416061</v>
      </c>
      <c r="T22" s="340">
        <f t="shared" si="6"/>
        <v>5.6455973286499983E-2</v>
      </c>
      <c r="U22" s="341">
        <v>8.4023716699155226</v>
      </c>
      <c r="V22" s="341">
        <v>8.5395390872119332</v>
      </c>
      <c r="W22" s="342">
        <f t="shared" si="2"/>
        <v>0.13716741729641058</v>
      </c>
      <c r="X22" s="340">
        <v>8.2683042040623675</v>
      </c>
      <c r="Y22" s="340">
        <v>8.2617477328936584</v>
      </c>
      <c r="Z22" s="340">
        <f t="shared" si="3"/>
        <v>-6.5564711687091659E-3</v>
      </c>
    </row>
    <row r="23" spans="3:26" ht="15" customHeight="1">
      <c r="C23" s="339" t="s">
        <v>462</v>
      </c>
      <c r="D23" s="340">
        <v>7.3137311703360401</v>
      </c>
      <c r="E23" s="340">
        <v>7.2238596491227991</v>
      </c>
      <c r="F23" s="340">
        <v>7.2656091798852502</v>
      </c>
      <c r="G23" s="340">
        <v>7.3356895773800632</v>
      </c>
      <c r="H23" s="340">
        <v>6.7792651666191936</v>
      </c>
      <c r="I23" s="340">
        <v>7.1162860576922995</v>
      </c>
      <c r="J23" s="340">
        <v>7.3097554562187828</v>
      </c>
      <c r="K23" s="340">
        <v>6.8175477239353803</v>
      </c>
      <c r="L23" s="340">
        <v>6.9326888650196867</v>
      </c>
      <c r="M23" s="340">
        <v>7.2901023890785002</v>
      </c>
      <c r="N23" s="340">
        <f t="shared" si="4"/>
        <v>-8.9871521213241046E-2</v>
      </c>
      <c r="O23" s="340">
        <f t="shared" si="0"/>
        <v>4.1749530762451137E-2</v>
      </c>
      <c r="P23" s="340">
        <f t="shared" si="0"/>
        <v>7.0080397494812985E-2</v>
      </c>
      <c r="Q23" s="340">
        <f t="shared" si="5"/>
        <v>0.33702089107310584</v>
      </c>
      <c r="R23" s="340">
        <f t="shared" si="5"/>
        <v>0.19346939852648326</v>
      </c>
      <c r="S23" s="340">
        <f t="shared" si="6"/>
        <v>0.1151411410843064</v>
      </c>
      <c r="T23" s="340">
        <f t="shared" si="6"/>
        <v>0.35741352405881344</v>
      </c>
      <c r="U23" s="341">
        <v>7.1738937069157052</v>
      </c>
      <c r="V23" s="341">
        <v>7.2582943211886759</v>
      </c>
      <c r="W23" s="342">
        <f t="shared" si="2"/>
        <v>8.4400614272970742E-2</v>
      </c>
      <c r="X23" s="340">
        <v>6.7432134996331614</v>
      </c>
      <c r="Y23" s="340">
        <v>7.0991620111731795</v>
      </c>
      <c r="Z23" s="340">
        <f t="shared" si="3"/>
        <v>0.35594851154001805</v>
      </c>
    </row>
    <row r="24" spans="3:26" ht="15" customHeight="1">
      <c r="C24" s="339" t="s">
        <v>463</v>
      </c>
      <c r="D24" s="340">
        <v>7.0495479204339802</v>
      </c>
      <c r="E24" s="340">
        <v>7.0336549776417892</v>
      </c>
      <c r="F24" s="340">
        <v>7.1026694045174574</v>
      </c>
      <c r="G24" s="340">
        <v>7.0799999999999885</v>
      </c>
      <c r="H24" s="340">
        <v>7.0034706154558037</v>
      </c>
      <c r="I24" s="340">
        <v>6.9537615596101086</v>
      </c>
      <c r="J24" s="340">
        <v>7.2489270386266096</v>
      </c>
      <c r="K24" s="340">
        <v>6.996599690880986</v>
      </c>
      <c r="L24" s="340">
        <v>6.8659824932085813</v>
      </c>
      <c r="M24" s="340">
        <v>7.2332236009116126</v>
      </c>
      <c r="N24" s="340">
        <f t="shared" si="4"/>
        <v>-1.5892942792191E-2</v>
      </c>
      <c r="O24" s="340">
        <f t="shared" si="0"/>
        <v>6.9014426875668278E-2</v>
      </c>
      <c r="P24" s="340">
        <f t="shared" si="0"/>
        <v>-2.2669404517468905E-2</v>
      </c>
      <c r="Q24" s="340">
        <f t="shared" si="5"/>
        <v>-4.9709055845695183E-2</v>
      </c>
      <c r="R24" s="340">
        <f t="shared" si="5"/>
        <v>0.29516547901650103</v>
      </c>
      <c r="S24" s="340">
        <f t="shared" si="6"/>
        <v>-0.13061719767240465</v>
      </c>
      <c r="T24" s="340">
        <f t="shared" si="6"/>
        <v>0.36724110770303131</v>
      </c>
      <c r="U24" s="341">
        <v>7.0638671875000068</v>
      </c>
      <c r="V24" s="341">
        <v>7.0076813147552643</v>
      </c>
      <c r="W24" s="342">
        <f t="shared" si="2"/>
        <v>-5.6185872744742404E-2</v>
      </c>
      <c r="X24" s="340">
        <v>6.7552489502099595</v>
      </c>
      <c r="Y24" s="340">
        <v>7.2788203753351057</v>
      </c>
      <c r="Z24" s="340">
        <f t="shared" si="3"/>
        <v>0.52357142512514621</v>
      </c>
    </row>
    <row r="25" spans="3:26" ht="15" customHeight="1">
      <c r="C25" s="343" t="s">
        <v>432</v>
      </c>
      <c r="D25" s="344">
        <v>7.4879295732290903</v>
      </c>
      <c r="E25" s="344">
        <v>7.3597071583514335</v>
      </c>
      <c r="F25" s="344">
        <v>7.3878924544666145</v>
      </c>
      <c r="G25" s="344">
        <v>7.5395796134448334</v>
      </c>
      <c r="H25" s="344">
        <v>7.3350149284464212</v>
      </c>
      <c r="I25" s="344">
        <v>7.4343293954134877</v>
      </c>
      <c r="J25" s="344">
        <v>7.5905288390978871</v>
      </c>
      <c r="K25" s="344">
        <v>7.3499115670321986</v>
      </c>
      <c r="L25" s="344">
        <v>7.4900817632421051</v>
      </c>
      <c r="M25" s="344">
        <v>7.6202516827626541</v>
      </c>
      <c r="N25" s="344">
        <f t="shared" si="4"/>
        <v>-0.12822241487765673</v>
      </c>
      <c r="O25" s="344">
        <f t="shared" si="0"/>
        <v>2.8185296115180947E-2</v>
      </c>
      <c r="P25" s="344">
        <f t="shared" si="0"/>
        <v>0.15168715897821894</v>
      </c>
      <c r="Q25" s="344">
        <f t="shared" si="5"/>
        <v>9.9314466967066473E-2</v>
      </c>
      <c r="R25" s="344">
        <f t="shared" si="5"/>
        <v>0.15619944368439942</v>
      </c>
      <c r="S25" s="344">
        <f t="shared" si="6"/>
        <v>0.14017019620990645</v>
      </c>
      <c r="T25" s="344">
        <f t="shared" si="6"/>
        <v>0.13016991952054902</v>
      </c>
      <c r="U25" s="345">
        <v>7.3761774395619826</v>
      </c>
      <c r="V25" s="345">
        <v>7.5269682751495726</v>
      </c>
      <c r="W25" s="345">
        <f t="shared" si="2"/>
        <v>0.15079083558758999</v>
      </c>
      <c r="X25" s="344">
        <v>7.4224324324324309</v>
      </c>
      <c r="Y25" s="344">
        <v>7.613271494826984</v>
      </c>
      <c r="Z25" s="347">
        <f t="shared" si="3"/>
        <v>0.19083906239455306</v>
      </c>
    </row>
    <row r="26" spans="3:26" ht="15" customHeight="1">
      <c r="C26" s="339" t="s">
        <v>464</v>
      </c>
      <c r="D26" s="340">
        <v>7.5259608178995601</v>
      </c>
      <c r="E26" s="340">
        <v>7.4301189464740638</v>
      </c>
      <c r="F26" s="340">
        <v>7.4592704333516346</v>
      </c>
      <c r="G26" s="340">
        <v>7.5100853854720881</v>
      </c>
      <c r="H26" s="340">
        <v>7.4579552329098702</v>
      </c>
      <c r="I26" s="340">
        <v>7.445662100456615</v>
      </c>
      <c r="J26" s="340">
        <v>7.5379005948954223</v>
      </c>
      <c r="K26" s="340">
        <v>7.4747559274755906</v>
      </c>
      <c r="L26" s="340">
        <v>7.4789088863891955</v>
      </c>
      <c r="M26" s="340">
        <v>7.5551732048635039</v>
      </c>
      <c r="N26" s="340">
        <f t="shared" si="4"/>
        <v>-9.5841871425496272E-2</v>
      </c>
      <c r="O26" s="340">
        <f t="shared" si="0"/>
        <v>2.9151486877570854E-2</v>
      </c>
      <c r="P26" s="340">
        <f t="shared" si="0"/>
        <v>5.0814952120453505E-2</v>
      </c>
      <c r="Q26" s="340">
        <f t="shared" si="5"/>
        <v>-1.229313245325514E-2</v>
      </c>
      <c r="R26" s="340">
        <f t="shared" si="5"/>
        <v>9.2238494438807273E-2</v>
      </c>
      <c r="S26" s="340">
        <f t="shared" si="6"/>
        <v>4.1529589136048983E-3</v>
      </c>
      <c r="T26" s="340">
        <f t="shared" si="6"/>
        <v>7.6264318474308368E-2</v>
      </c>
      <c r="U26" s="341">
        <v>7.4565816045529676</v>
      </c>
      <c r="V26" s="341">
        <v>7.4999148356327643</v>
      </c>
      <c r="W26" s="342">
        <f t="shared" si="2"/>
        <v>4.3333231079796697E-2</v>
      </c>
      <c r="X26" s="340">
        <v>7.4227902023429175</v>
      </c>
      <c r="Y26" s="340">
        <v>7.5534386617100182</v>
      </c>
      <c r="Z26" s="340">
        <f t="shared" si="3"/>
        <v>0.13064845936710068</v>
      </c>
    </row>
    <row r="27" spans="3:26" ht="15" customHeight="1">
      <c r="C27" s="339" t="s">
        <v>465</v>
      </c>
      <c r="D27" s="340">
        <v>7.3292332452005997</v>
      </c>
      <c r="E27" s="340">
        <v>7.2451553720903581</v>
      </c>
      <c r="F27" s="340">
        <v>7.2520935604966752</v>
      </c>
      <c r="G27" s="340">
        <v>7.3520574787720419</v>
      </c>
      <c r="H27" s="340">
        <v>7.2388222464558307</v>
      </c>
      <c r="I27" s="340">
        <v>7.2512088974854922</v>
      </c>
      <c r="J27" s="340">
        <v>7.4254358974358956</v>
      </c>
      <c r="K27" s="340">
        <v>7.2284023668639028</v>
      </c>
      <c r="L27" s="340">
        <v>7.2900355871886058</v>
      </c>
      <c r="M27" s="340">
        <v>7.4625766871165498</v>
      </c>
      <c r="N27" s="340">
        <f t="shared" si="4"/>
        <v>-8.4077873110241619E-2</v>
      </c>
      <c r="O27" s="340">
        <f t="shared" si="0"/>
        <v>6.9381884063171029E-3</v>
      </c>
      <c r="P27" s="340">
        <f t="shared" si="0"/>
        <v>9.9963918275366659E-2</v>
      </c>
      <c r="Q27" s="340">
        <f t="shared" si="5"/>
        <v>1.2386651029661522E-2</v>
      </c>
      <c r="R27" s="340">
        <f t="shared" si="5"/>
        <v>0.17422699995040336</v>
      </c>
      <c r="S27" s="340">
        <f t="shared" si="6"/>
        <v>6.1633220324702975E-2</v>
      </c>
      <c r="T27" s="340">
        <f t="shared" si="6"/>
        <v>0.17254109992794397</v>
      </c>
      <c r="U27" s="341">
        <v>7.2512058653289557</v>
      </c>
      <c r="V27" s="341">
        <v>7.3311816388739421</v>
      </c>
      <c r="W27" s="342">
        <f t="shared" si="2"/>
        <v>7.9975773544986417E-2</v>
      </c>
      <c r="X27" s="340">
        <v>7.2386877828054272</v>
      </c>
      <c r="Y27" s="340">
        <v>7.4646970455683466</v>
      </c>
      <c r="Z27" s="340">
        <f t="shared" si="3"/>
        <v>0.22600926276291933</v>
      </c>
    </row>
    <row r="28" spans="3:26" ht="15" customHeight="1">
      <c r="C28" s="339" t="s">
        <v>466</v>
      </c>
      <c r="D28" s="340">
        <v>7.8253096392030201</v>
      </c>
      <c r="E28" s="340">
        <v>7.812154108131109</v>
      </c>
      <c r="F28" s="340">
        <v>7.8688703728998668</v>
      </c>
      <c r="G28" s="340">
        <v>7.9512345679012437</v>
      </c>
      <c r="H28" s="340">
        <v>7.8131445904954413</v>
      </c>
      <c r="I28" s="340">
        <v>7.8669253595069817</v>
      </c>
      <c r="J28" s="340">
        <v>7.9362811353543199</v>
      </c>
      <c r="K28" s="340">
        <v>7.840769659788057</v>
      </c>
      <c r="L28" s="340">
        <v>7.9121678321678299</v>
      </c>
      <c r="M28" s="340">
        <v>7.9593196966214705</v>
      </c>
      <c r="N28" s="340">
        <f t="shared" si="4"/>
        <v>-1.3155531071911142E-2</v>
      </c>
      <c r="O28" s="340">
        <f t="shared" si="0"/>
        <v>5.6716264768757796E-2</v>
      </c>
      <c r="P28" s="340">
        <f t="shared" si="0"/>
        <v>8.2364195001376928E-2</v>
      </c>
      <c r="Q28" s="340">
        <f t="shared" si="5"/>
        <v>5.3780769011540386E-2</v>
      </c>
      <c r="R28" s="340">
        <f t="shared" si="5"/>
        <v>6.9355775847338208E-2</v>
      </c>
      <c r="S28" s="340">
        <f t="shared" si="6"/>
        <v>7.1398172379772973E-2</v>
      </c>
      <c r="T28" s="340">
        <f t="shared" si="6"/>
        <v>4.7151864453640613E-2</v>
      </c>
      <c r="U28" s="341">
        <v>7.8629061701350782</v>
      </c>
      <c r="V28" s="341">
        <v>7.9561982073397637</v>
      </c>
      <c r="W28" s="342">
        <f t="shared" si="2"/>
        <v>9.3292037204685485E-2</v>
      </c>
      <c r="X28" s="340">
        <v>7.7948990435706724</v>
      </c>
      <c r="Y28" s="340">
        <v>7.9156963204471271</v>
      </c>
      <c r="Z28" s="340">
        <f t="shared" si="3"/>
        <v>0.1207972768764547</v>
      </c>
    </row>
    <row r="29" spans="3:26" ht="15" customHeight="1">
      <c r="C29" s="339" t="s">
        <v>467</v>
      </c>
      <c r="D29" s="340">
        <v>7.2601599654128801</v>
      </c>
      <c r="E29" s="340">
        <v>6.9408366320744408</v>
      </c>
      <c r="F29" s="340">
        <v>6.9622563821026615</v>
      </c>
      <c r="G29" s="340">
        <v>7.3342401384938745</v>
      </c>
      <c r="H29" s="340">
        <v>6.8219566538383569</v>
      </c>
      <c r="I29" s="340">
        <v>7.1626630061770706</v>
      </c>
      <c r="J29" s="340">
        <v>7.453052550231833</v>
      </c>
      <c r="K29" s="340">
        <v>6.8484933035714279</v>
      </c>
      <c r="L29" s="340">
        <v>7.2669848399775283</v>
      </c>
      <c r="M29" s="340">
        <v>7.4925581395348795</v>
      </c>
      <c r="N29" s="340">
        <f t="shared" si="4"/>
        <v>-0.31932333333843932</v>
      </c>
      <c r="O29" s="340">
        <f t="shared" si="0"/>
        <v>2.1419750028220719E-2</v>
      </c>
      <c r="P29" s="340">
        <f t="shared" si="0"/>
        <v>0.37198375639121295</v>
      </c>
      <c r="Q29" s="340">
        <f t="shared" si="5"/>
        <v>0.34070635233871371</v>
      </c>
      <c r="R29" s="340">
        <f t="shared" si="5"/>
        <v>0.29038954405476236</v>
      </c>
      <c r="S29" s="340">
        <f t="shared" si="6"/>
        <v>0.41849153640610037</v>
      </c>
      <c r="T29" s="340">
        <f t="shared" si="6"/>
        <v>0.22557329955735117</v>
      </c>
      <c r="U29" s="341">
        <v>6.924857615285676</v>
      </c>
      <c r="V29" s="341">
        <v>7.3076660988075055</v>
      </c>
      <c r="W29" s="342">
        <f t="shared" si="2"/>
        <v>0.3828084835218295</v>
      </c>
      <c r="X29" s="340">
        <v>7.2211538461538387</v>
      </c>
      <c r="Y29" s="340">
        <v>7.5073355418835739</v>
      </c>
      <c r="Z29" s="340">
        <f t="shared" si="3"/>
        <v>0.28618169572973517</v>
      </c>
    </row>
    <row r="30" spans="3:26" ht="15" customHeight="1">
      <c r="C30" s="343" t="s">
        <v>434</v>
      </c>
      <c r="D30" s="344">
        <v>7.2035963216774999</v>
      </c>
      <c r="E30" s="344">
        <v>7.1208208829001522</v>
      </c>
      <c r="F30" s="344">
        <v>6.8755728105906204</v>
      </c>
      <c r="G30" s="344">
        <v>7.0421780466724275</v>
      </c>
      <c r="H30" s="344">
        <v>6.9681394316163514</v>
      </c>
      <c r="I30" s="344">
        <v>6.8495779858943351</v>
      </c>
      <c r="J30" s="344">
        <v>7.1697397534506324</v>
      </c>
      <c r="K30" s="344">
        <v>6.871231755558588</v>
      </c>
      <c r="L30" s="344">
        <v>6.99455077086657</v>
      </c>
      <c r="M30" s="344">
        <v>7.3757495802350626</v>
      </c>
      <c r="N30" s="344">
        <f t="shared" si="4"/>
        <v>-8.277543877734761E-2</v>
      </c>
      <c r="O30" s="344">
        <f t="shared" si="0"/>
        <v>-0.24524807230953183</v>
      </c>
      <c r="P30" s="344">
        <f t="shared" si="0"/>
        <v>0.16660523608180711</v>
      </c>
      <c r="Q30" s="344">
        <f t="shared" si="5"/>
        <v>-0.11856144572201632</v>
      </c>
      <c r="R30" s="344">
        <f t="shared" si="5"/>
        <v>0.32016176755629733</v>
      </c>
      <c r="S30" s="344">
        <f t="shared" si="6"/>
        <v>0.12331901530798195</v>
      </c>
      <c r="T30" s="344">
        <f t="shared" si="6"/>
        <v>0.3811988093684926</v>
      </c>
      <c r="U30" s="345">
        <v>6.9018927184064784</v>
      </c>
      <c r="V30" s="345">
        <v>7.0585272796642489</v>
      </c>
      <c r="W30" s="345">
        <f t="shared" si="2"/>
        <v>0.15663456125777042</v>
      </c>
      <c r="X30" s="344">
        <v>6.820505617977533</v>
      </c>
      <c r="Y30" s="344">
        <v>7.2423562412342228</v>
      </c>
      <c r="Z30" s="347">
        <f t="shared" si="3"/>
        <v>0.42185062325668987</v>
      </c>
    </row>
    <row r="31" spans="3:26" ht="15" customHeight="1">
      <c r="C31" s="339" t="s">
        <v>468</v>
      </c>
      <c r="D31" s="340">
        <v>7.6573616600790402</v>
      </c>
      <c r="E31" s="340">
        <v>7.5512367491166144</v>
      </c>
      <c r="F31" s="340">
        <v>7.3785505707459667</v>
      </c>
      <c r="G31" s="340">
        <v>7.5666986564299137</v>
      </c>
      <c r="H31" s="340">
        <v>7.4488434163701136</v>
      </c>
      <c r="I31" s="340">
        <v>7.3872617387261768</v>
      </c>
      <c r="J31" s="340">
        <v>7.7756410256410167</v>
      </c>
      <c r="K31" s="340">
        <v>7.3836689038031391</v>
      </c>
      <c r="L31" s="340">
        <v>7.4707505518763764</v>
      </c>
      <c r="M31" s="340">
        <v>7.8565756823821342</v>
      </c>
      <c r="N31" s="340">
        <f t="shared" si="4"/>
        <v>-0.10612491096242582</v>
      </c>
      <c r="O31" s="340">
        <f t="shared" si="0"/>
        <v>-0.1726861783706477</v>
      </c>
      <c r="P31" s="340">
        <f t="shared" si="0"/>
        <v>0.18814808568394703</v>
      </c>
      <c r="Q31" s="340">
        <f t="shared" si="5"/>
        <v>-6.158167764393685E-2</v>
      </c>
      <c r="R31" s="340">
        <f t="shared" si="5"/>
        <v>0.38837928691483992</v>
      </c>
      <c r="S31" s="340">
        <f t="shared" si="6"/>
        <v>8.7081648073237261E-2</v>
      </c>
      <c r="T31" s="340">
        <f t="shared" si="6"/>
        <v>0.38582513050575784</v>
      </c>
      <c r="U31" s="341">
        <v>7.3962329961632509</v>
      </c>
      <c r="V31" s="341">
        <v>7.5231065468549394</v>
      </c>
      <c r="W31" s="342">
        <f t="shared" si="2"/>
        <v>0.12687355069168849</v>
      </c>
      <c r="X31" s="340">
        <v>7.3789704271631944</v>
      </c>
      <c r="Y31" s="340">
        <v>7.7930258717660248</v>
      </c>
      <c r="Z31" s="346">
        <f t="shared" si="3"/>
        <v>0.41405544460283039</v>
      </c>
    </row>
    <row r="32" spans="3:26" ht="15" customHeight="1">
      <c r="C32" s="339" t="s">
        <v>469</v>
      </c>
      <c r="D32" s="340">
        <v>7.1636129861780802</v>
      </c>
      <c r="E32" s="340">
        <v>7.0656143608789899</v>
      </c>
      <c r="F32" s="340">
        <v>6.7865243495663838</v>
      </c>
      <c r="G32" s="340">
        <v>7.0080073914382597</v>
      </c>
      <c r="H32" s="340">
        <v>6.817197835237522</v>
      </c>
      <c r="I32" s="340">
        <v>6.8053691275167774</v>
      </c>
      <c r="J32" s="340">
        <v>7.1591813530415029</v>
      </c>
      <c r="K32" s="340">
        <v>6.7322325915290779</v>
      </c>
      <c r="L32" s="340">
        <v>6.9459269662921361</v>
      </c>
      <c r="M32" s="340">
        <v>7.3571428571428532</v>
      </c>
      <c r="N32" s="340">
        <f t="shared" si="4"/>
        <v>-9.7998625299090314E-2</v>
      </c>
      <c r="O32" s="340">
        <f t="shared" si="0"/>
        <v>-0.27909001131260602</v>
      </c>
      <c r="P32" s="340">
        <f t="shared" si="0"/>
        <v>0.22148304187187584</v>
      </c>
      <c r="Q32" s="340">
        <f t="shared" si="5"/>
        <v>-1.1828707720744625E-2</v>
      </c>
      <c r="R32" s="340">
        <f t="shared" si="5"/>
        <v>0.35381222552472558</v>
      </c>
      <c r="S32" s="340">
        <f t="shared" si="6"/>
        <v>0.21369437476305819</v>
      </c>
      <c r="T32" s="340">
        <f t="shared" si="6"/>
        <v>0.41121589085071708</v>
      </c>
      <c r="U32" s="341">
        <v>6.8090082286704297</v>
      </c>
      <c r="V32" s="341">
        <v>7.0252442996742603</v>
      </c>
      <c r="W32" s="342">
        <f t="shared" si="2"/>
        <v>0.21623607100383069</v>
      </c>
      <c r="X32" s="340">
        <v>6.7616892911010593</v>
      </c>
      <c r="Y32" s="340">
        <v>7.2331288343558313</v>
      </c>
      <c r="Z32" s="346">
        <f t="shared" si="3"/>
        <v>0.471439543254772</v>
      </c>
    </row>
    <row r="33" spans="3:26" ht="15" customHeight="1">
      <c r="C33" s="339" t="s">
        <v>470</v>
      </c>
      <c r="D33" s="340">
        <v>7.1291996047430803</v>
      </c>
      <c r="E33" s="340">
        <v>7.0384709033357886</v>
      </c>
      <c r="F33" s="340">
        <v>6.7545018007202842</v>
      </c>
      <c r="G33" s="340">
        <v>6.8271103896103869</v>
      </c>
      <c r="H33" s="340">
        <v>6.8873239436619729</v>
      </c>
      <c r="I33" s="340">
        <v>6.6507230255839831</v>
      </c>
      <c r="J33" s="340">
        <v>6.939349830179518</v>
      </c>
      <c r="K33" s="340">
        <v>6.7441558441558396</v>
      </c>
      <c r="L33" s="340">
        <v>6.7985978330146519</v>
      </c>
      <c r="M33" s="340">
        <v>7.2108953613807936</v>
      </c>
      <c r="N33" s="340">
        <f t="shared" si="4"/>
        <v>-9.0728701407291723E-2</v>
      </c>
      <c r="O33" s="340">
        <f t="shared" si="0"/>
        <v>-0.28396910261550445</v>
      </c>
      <c r="P33" s="340">
        <f t="shared" si="0"/>
        <v>7.2608588890102688E-2</v>
      </c>
      <c r="Q33" s="340">
        <f t="shared" si="5"/>
        <v>-0.23660091807798977</v>
      </c>
      <c r="R33" s="340">
        <f t="shared" si="5"/>
        <v>0.28862680459553491</v>
      </c>
      <c r="S33" s="340">
        <f t="shared" si="6"/>
        <v>5.4441988858812351E-2</v>
      </c>
      <c r="T33" s="340">
        <f t="shared" si="6"/>
        <v>0.41229752836614164</v>
      </c>
      <c r="U33" s="341">
        <v>6.7810304449648786</v>
      </c>
      <c r="V33" s="341">
        <v>6.8620317002881848</v>
      </c>
      <c r="W33" s="342">
        <f t="shared" si="2"/>
        <v>8.1001255323306154E-2</v>
      </c>
      <c r="X33" s="340">
        <v>6.5716272600834538</v>
      </c>
      <c r="Y33" s="340">
        <v>7.0543615676358948</v>
      </c>
      <c r="Z33" s="346">
        <f t="shared" si="3"/>
        <v>0.48273430755244107</v>
      </c>
    </row>
    <row r="34" spans="3:26" ht="15" customHeight="1">
      <c r="C34" s="339" t="s">
        <v>471</v>
      </c>
      <c r="D34" s="340">
        <v>7.0184201204392496</v>
      </c>
      <c r="E34" s="340">
        <v>6.9447270261105318</v>
      </c>
      <c r="F34" s="340">
        <v>6.6411719939117226</v>
      </c>
      <c r="G34" s="340">
        <v>6.8585099111414936</v>
      </c>
      <c r="H34" s="340">
        <v>6.7522184300341284</v>
      </c>
      <c r="I34" s="340">
        <v>6.6426553672316455</v>
      </c>
      <c r="J34" s="340">
        <v>6.9261363636363686</v>
      </c>
      <c r="K34" s="340">
        <v>6.6241830065359482</v>
      </c>
      <c r="L34" s="340">
        <v>6.8391167192428997</v>
      </c>
      <c r="M34" s="340">
        <v>7.1898280802292227</v>
      </c>
      <c r="N34" s="340">
        <f t="shared" si="4"/>
        <v>-7.3693094328717734E-2</v>
      </c>
      <c r="O34" s="340">
        <f t="shared" si="0"/>
        <v>-0.30355503219880919</v>
      </c>
      <c r="P34" s="340">
        <f t="shared" si="0"/>
        <v>0.21733791722977092</v>
      </c>
      <c r="Q34" s="340">
        <f t="shared" si="5"/>
        <v>-0.10956306280248285</v>
      </c>
      <c r="R34" s="340">
        <f t="shared" si="5"/>
        <v>0.28348099640472313</v>
      </c>
      <c r="S34" s="340">
        <f t="shared" si="6"/>
        <v>0.2149337127069515</v>
      </c>
      <c r="T34" s="340">
        <f t="shared" si="6"/>
        <v>0.35071136098632305</v>
      </c>
      <c r="U34" s="341">
        <v>6.6668295065950192</v>
      </c>
      <c r="V34" s="341">
        <v>6.9090909090909145</v>
      </c>
      <c r="W34" s="342">
        <f t="shared" si="2"/>
        <v>0.24226140249589534</v>
      </c>
      <c r="X34" s="340">
        <v>6.609294320137697</v>
      </c>
      <c r="Y34" s="340">
        <v>6.9982728842832467</v>
      </c>
      <c r="Z34" s="346">
        <f t="shared" si="3"/>
        <v>0.38897856414554965</v>
      </c>
    </row>
    <row r="35" spans="3:26" ht="15" customHeight="1">
      <c r="C35" s="339" t="s">
        <v>472</v>
      </c>
      <c r="D35" s="340">
        <v>6.9116003943476798</v>
      </c>
      <c r="E35" s="340">
        <v>6.8739469578783083</v>
      </c>
      <c r="F35" s="340">
        <v>6.6719116170070389</v>
      </c>
      <c r="G35" s="340">
        <v>6.8182640144665463</v>
      </c>
      <c r="H35" s="340">
        <v>6.7536496350364832</v>
      </c>
      <c r="I35" s="340">
        <v>6.5860182370820679</v>
      </c>
      <c r="J35" s="340">
        <v>6.8614768174012539</v>
      </c>
      <c r="K35" s="340">
        <v>6.7092352092352154</v>
      </c>
      <c r="L35" s="340">
        <v>6.7953135768435642</v>
      </c>
      <c r="M35" s="340">
        <v>7.1311154598825786</v>
      </c>
      <c r="N35" s="340">
        <f t="shared" si="4"/>
        <v>-3.7653436469371471E-2</v>
      </c>
      <c r="O35" s="340">
        <f t="shared" si="0"/>
        <v>-0.2020353408712694</v>
      </c>
      <c r="P35" s="340">
        <f t="shared" si="0"/>
        <v>0.14635239745950734</v>
      </c>
      <c r="Q35" s="340">
        <f t="shared" si="5"/>
        <v>-0.16763139795441528</v>
      </c>
      <c r="R35" s="340">
        <f t="shared" si="5"/>
        <v>0.27545858031918602</v>
      </c>
      <c r="S35" s="340">
        <f t="shared" si="6"/>
        <v>8.6078367608348749E-2</v>
      </c>
      <c r="T35" s="340">
        <f t="shared" si="6"/>
        <v>0.33580188303901437</v>
      </c>
      <c r="U35" s="341">
        <v>6.7238547968885038</v>
      </c>
      <c r="V35" s="341">
        <v>6.8658777120315504</v>
      </c>
      <c r="W35" s="342">
        <f t="shared" si="2"/>
        <v>0.14202291514304655</v>
      </c>
      <c r="X35" s="340">
        <v>6.5730994152046867</v>
      </c>
      <c r="Y35" s="340">
        <v>6.9464831804281255</v>
      </c>
      <c r="Z35" s="346">
        <f t="shared" si="3"/>
        <v>0.37338376522343886</v>
      </c>
    </row>
    <row r="36" spans="3:26" ht="15" customHeight="1">
      <c r="C36" s="343" t="s">
        <v>428</v>
      </c>
      <c r="D36" s="344">
        <v>7.6219251336898299</v>
      </c>
      <c r="E36" s="344">
        <v>7.6936397105497001</v>
      </c>
      <c r="F36" s="344">
        <v>7.6913684871311929</v>
      </c>
      <c r="G36" s="344">
        <v>7.7586469130238624</v>
      </c>
      <c r="H36" s="344">
        <v>7.7073453982386475</v>
      </c>
      <c r="I36" s="344">
        <v>7.7553044034545184</v>
      </c>
      <c r="J36" s="344">
        <v>7.8485400628615771</v>
      </c>
      <c r="K36" s="344">
        <v>7.7359695523158241</v>
      </c>
      <c r="L36" s="344">
        <v>7.7853125399462995</v>
      </c>
      <c r="M36" s="344">
        <v>7.9006090659192498</v>
      </c>
      <c r="N36" s="344">
        <f t="shared" si="4"/>
        <v>7.1714576859870149E-2</v>
      </c>
      <c r="O36" s="344">
        <f t="shared" si="0"/>
        <v>-2.2712234185071623E-3</v>
      </c>
      <c r="P36" s="344">
        <f t="shared" si="0"/>
        <v>6.7278425892669524E-2</v>
      </c>
      <c r="Q36" s="344">
        <f t="shared" si="5"/>
        <v>4.7959005215870931E-2</v>
      </c>
      <c r="R36" s="344">
        <f t="shared" si="5"/>
        <v>9.3235659407058691E-2</v>
      </c>
      <c r="S36" s="344">
        <f t="shared" si="6"/>
        <v>4.9342987630475399E-2</v>
      </c>
      <c r="T36" s="344">
        <f t="shared" si="6"/>
        <v>0.11529652597295037</v>
      </c>
      <c r="U36" s="345">
        <v>7.6803561769234001</v>
      </c>
      <c r="V36" s="345">
        <v>7.7454838957644672</v>
      </c>
      <c r="W36" s="345">
        <f t="shared" si="2"/>
        <v>6.512771884106705E-2</v>
      </c>
      <c r="X36" s="344">
        <v>7.7862862862862805</v>
      </c>
      <c r="Y36" s="344">
        <v>7.8753393665158375</v>
      </c>
      <c r="Z36" s="344">
        <f t="shared" si="3"/>
        <v>8.9053080229557047E-2</v>
      </c>
    </row>
    <row r="37" spans="3:26" ht="15" customHeight="1">
      <c r="C37" s="339" t="s">
        <v>473</v>
      </c>
      <c r="D37" s="340">
        <v>8.1364356194420306</v>
      </c>
      <c r="E37" s="340">
        <v>8.1248628216071452</v>
      </c>
      <c r="F37" s="340">
        <v>8.2227867590454284</v>
      </c>
      <c r="G37" s="340">
        <v>8.2679938744257502</v>
      </c>
      <c r="H37" s="340">
        <v>8.1514456172556287</v>
      </c>
      <c r="I37" s="340">
        <v>8.2422907488987107</v>
      </c>
      <c r="J37" s="340">
        <v>8.3016386373436664</v>
      </c>
      <c r="K37" s="340">
        <v>8.2163009404388614</v>
      </c>
      <c r="L37" s="340">
        <v>8.258860759493718</v>
      </c>
      <c r="M37" s="340">
        <v>8.2978941961992838</v>
      </c>
      <c r="N37" s="340">
        <f t="shared" si="4"/>
        <v>-1.1572797834885407E-2</v>
      </c>
      <c r="O37" s="340">
        <f t="shared" si="0"/>
        <v>9.7923937438283204E-2</v>
      </c>
      <c r="P37" s="340">
        <f t="shared" si="0"/>
        <v>4.5207115380321738E-2</v>
      </c>
      <c r="Q37" s="340">
        <f t="shared" si="5"/>
        <v>9.0845131643082055E-2</v>
      </c>
      <c r="R37" s="340">
        <f t="shared" si="5"/>
        <v>5.9347888444955643E-2</v>
      </c>
      <c r="S37" s="340">
        <f t="shared" si="6"/>
        <v>4.2559819054856618E-2</v>
      </c>
      <c r="T37" s="340">
        <f t="shared" si="6"/>
        <v>3.9033436705565805E-2</v>
      </c>
      <c r="U37" s="341">
        <v>8.2142562834775195</v>
      </c>
      <c r="V37" s="341">
        <v>8.2621340523883315</v>
      </c>
      <c r="W37" s="342">
        <f t="shared" si="2"/>
        <v>4.787776891081208E-2</v>
      </c>
      <c r="X37" s="340">
        <v>8.2089642640823808</v>
      </c>
      <c r="Y37" s="340">
        <v>8.2969984202211631</v>
      </c>
      <c r="Z37" s="340">
        <f t="shared" si="3"/>
        <v>8.8034156138782294E-2</v>
      </c>
    </row>
    <row r="38" spans="3:26" ht="15" customHeight="1">
      <c r="C38" s="339" t="s">
        <v>474</v>
      </c>
      <c r="D38" s="340">
        <v>7.5932944606413999</v>
      </c>
      <c r="E38" s="340">
        <v>7.5286016949152614</v>
      </c>
      <c r="F38" s="340">
        <v>7.6656118143459908</v>
      </c>
      <c r="G38" s="340">
        <v>7.7544311956171459</v>
      </c>
      <c r="H38" s="340">
        <v>7.6170212765957448</v>
      </c>
      <c r="I38" s="340">
        <v>7.8197501487210079</v>
      </c>
      <c r="J38" s="340">
        <v>7.8067177371832601</v>
      </c>
      <c r="K38" s="340">
        <v>7.7096069868995603</v>
      </c>
      <c r="L38" s="340">
        <v>7.7993265993266023</v>
      </c>
      <c r="M38" s="340">
        <v>7.858703071672358</v>
      </c>
      <c r="N38" s="340">
        <f t="shared" si="4"/>
        <v>-6.4692765726138468E-2</v>
      </c>
      <c r="O38" s="340">
        <f t="shared" si="0"/>
        <v>0.13701011943072938</v>
      </c>
      <c r="P38" s="340">
        <f t="shared" si="0"/>
        <v>8.8819381271155073E-2</v>
      </c>
      <c r="Q38" s="340">
        <f t="shared" si="5"/>
        <v>0.20272887212526314</v>
      </c>
      <c r="R38" s="340">
        <f t="shared" si="5"/>
        <v>-1.3032411537747812E-2</v>
      </c>
      <c r="S38" s="340">
        <f t="shared" si="6"/>
        <v>8.9719612427042073E-2</v>
      </c>
      <c r="T38" s="340">
        <f t="shared" si="6"/>
        <v>5.9376472345755715E-2</v>
      </c>
      <c r="U38" s="341">
        <v>7.6201834862385303</v>
      </c>
      <c r="V38" s="341">
        <v>7.7529711375212171</v>
      </c>
      <c r="W38" s="342">
        <f t="shared" si="2"/>
        <v>0.13278765128268688</v>
      </c>
      <c r="X38" s="340">
        <v>7.8583218707015163</v>
      </c>
      <c r="Y38" s="340">
        <v>7.8538011695906409</v>
      </c>
      <c r="Z38" s="340">
        <f t="shared" si="3"/>
        <v>-4.5207011108754358E-3</v>
      </c>
    </row>
    <row r="39" spans="3:26" ht="15" customHeight="1">
      <c r="C39" s="339" t="s">
        <v>475</v>
      </c>
      <c r="D39" s="340">
        <v>7.9412206855080898</v>
      </c>
      <c r="E39" s="340">
        <v>8.0045843520782594</v>
      </c>
      <c r="F39" s="340">
        <v>7.9390007745933238</v>
      </c>
      <c r="G39" s="340">
        <v>8.0346207376478915</v>
      </c>
      <c r="H39" s="340">
        <v>7.9817432273262456</v>
      </c>
      <c r="I39" s="340">
        <v>8.0148771021992182</v>
      </c>
      <c r="J39" s="340">
        <v>8.1146674088505648</v>
      </c>
      <c r="K39" s="340">
        <v>7.9396346306592553</v>
      </c>
      <c r="L39" s="340">
        <v>8.0489510489510341</v>
      </c>
      <c r="M39" s="340">
        <v>8.1677696889477307</v>
      </c>
      <c r="N39" s="340">
        <f t="shared" si="4"/>
        <v>6.3363666570169563E-2</v>
      </c>
      <c r="O39" s="340">
        <f t="shared" si="0"/>
        <v>-6.5583577484935596E-2</v>
      </c>
      <c r="P39" s="340">
        <f t="shared" si="0"/>
        <v>9.5619963054567769E-2</v>
      </c>
      <c r="Q39" s="340">
        <f t="shared" si="5"/>
        <v>3.3133874872972591E-2</v>
      </c>
      <c r="R39" s="340">
        <f t="shared" si="5"/>
        <v>9.9790306651346583E-2</v>
      </c>
      <c r="S39" s="340">
        <f t="shared" si="6"/>
        <v>0.10931641829177874</v>
      </c>
      <c r="T39" s="340">
        <f t="shared" si="6"/>
        <v>0.11881863999669662</v>
      </c>
      <c r="U39" s="341">
        <v>7.9354091610910915</v>
      </c>
      <c r="V39" s="341">
        <v>8.030245296499162</v>
      </c>
      <c r="W39" s="342">
        <f t="shared" si="2"/>
        <v>9.4836135408070454E-2</v>
      </c>
      <c r="X39" s="340">
        <v>8.0626398210290819</v>
      </c>
      <c r="Y39" s="340">
        <v>8.1364883401920505</v>
      </c>
      <c r="Z39" s="340">
        <f t="shared" si="3"/>
        <v>7.3848519162968529E-2</v>
      </c>
    </row>
    <row r="40" spans="3:26" ht="15" customHeight="1">
      <c r="C40" s="339" t="s">
        <v>476</v>
      </c>
      <c r="D40" s="340">
        <v>7.86090310869072</v>
      </c>
      <c r="E40" s="340">
        <v>7.8657882983474607</v>
      </c>
      <c r="F40" s="340">
        <v>7.691397584421992</v>
      </c>
      <c r="G40" s="340">
        <v>7.7226852894796156</v>
      </c>
      <c r="H40" s="340">
        <v>7.8224455611390313</v>
      </c>
      <c r="I40" s="340">
        <v>7.738441215323653</v>
      </c>
      <c r="J40" s="340">
        <v>7.8116627265563494</v>
      </c>
      <c r="K40" s="340">
        <v>7.7749360613810756</v>
      </c>
      <c r="L40" s="340">
        <v>7.7771966527196605</v>
      </c>
      <c r="M40" s="340">
        <v>7.9784442361761965</v>
      </c>
      <c r="N40" s="340">
        <f t="shared" si="4"/>
        <v>4.8851896567407849E-3</v>
      </c>
      <c r="O40" s="340">
        <f t="shared" si="0"/>
        <v>-0.17439071392546879</v>
      </c>
      <c r="P40" s="340">
        <f t="shared" si="0"/>
        <v>3.1287705057623683E-2</v>
      </c>
      <c r="Q40" s="340">
        <f t="shared" si="5"/>
        <v>-8.4004345815378301E-2</v>
      </c>
      <c r="R40" s="340">
        <f t="shared" si="5"/>
        <v>7.3221511232696379E-2</v>
      </c>
      <c r="S40" s="340">
        <f t="shared" si="6"/>
        <v>2.2605913385849163E-3</v>
      </c>
      <c r="T40" s="340">
        <f t="shared" si="6"/>
        <v>0.20124758345653593</v>
      </c>
      <c r="U40" s="341">
        <v>7.6965894465894484</v>
      </c>
      <c r="V40" s="341">
        <v>7.7478813559321997</v>
      </c>
      <c r="W40" s="342">
        <f t="shared" si="2"/>
        <v>5.1291909342751296E-2</v>
      </c>
      <c r="X40" s="340">
        <v>7.7980871413389998</v>
      </c>
      <c r="Y40" s="340">
        <v>7.9604989604989616</v>
      </c>
      <c r="Z40" s="340">
        <f t="shared" si="3"/>
        <v>0.16241181915996172</v>
      </c>
    </row>
    <row r="41" spans="3:26" ht="15" customHeight="1">
      <c r="C41" s="339" t="s">
        <v>477</v>
      </c>
      <c r="D41" s="340">
        <v>7.1858536038560796</v>
      </c>
      <c r="E41" s="340">
        <v>7.3833032083144952</v>
      </c>
      <c r="F41" s="340">
        <v>7.3710268053317787</v>
      </c>
      <c r="G41" s="340">
        <v>7.4210731453813112</v>
      </c>
      <c r="H41" s="340">
        <v>7.4111353711790429</v>
      </c>
      <c r="I41" s="340">
        <v>7.432352213702714</v>
      </c>
      <c r="J41" s="340">
        <v>7.5312306740878334</v>
      </c>
      <c r="K41" s="340">
        <v>7.4571342925659492</v>
      </c>
      <c r="L41" s="340">
        <v>7.4473763118440672</v>
      </c>
      <c r="M41" s="340">
        <v>7.5801266439357162</v>
      </c>
      <c r="N41" s="340">
        <f t="shared" si="4"/>
        <v>0.19744960445841553</v>
      </c>
      <c r="O41" s="340">
        <f t="shared" si="0"/>
        <v>-1.2276402982716483E-2</v>
      </c>
      <c r="P41" s="340">
        <f t="shared" si="0"/>
        <v>5.0046340049532567E-2</v>
      </c>
      <c r="Q41" s="340">
        <f t="shared" si="5"/>
        <v>2.1216842523671176E-2</v>
      </c>
      <c r="R41" s="340">
        <f t="shared" si="5"/>
        <v>9.8878460385119382E-2</v>
      </c>
      <c r="S41" s="340">
        <f t="shared" si="6"/>
        <v>-9.7579807218819425E-3</v>
      </c>
      <c r="T41" s="340">
        <f t="shared" si="6"/>
        <v>0.13275033209164899</v>
      </c>
      <c r="U41" s="341">
        <v>7.3481654957064739</v>
      </c>
      <c r="V41" s="341">
        <v>7.3889581478183288</v>
      </c>
      <c r="W41" s="342">
        <f t="shared" si="2"/>
        <v>4.0792652111854899E-2</v>
      </c>
      <c r="X41" s="340">
        <v>7.4413309982486862</v>
      </c>
      <c r="Y41" s="340">
        <v>7.5155850792028556</v>
      </c>
      <c r="Z41" s="340">
        <f t="shared" si="3"/>
        <v>7.425408095416941E-2</v>
      </c>
    </row>
    <row r="42" spans="3:26" ht="15" customHeight="1">
      <c r="C42" s="339" t="s">
        <v>478</v>
      </c>
      <c r="D42" s="340">
        <v>7.2102674823077804</v>
      </c>
      <c r="E42" s="340">
        <v>7.3247228119839596</v>
      </c>
      <c r="F42" s="340">
        <v>7.3097481847674999</v>
      </c>
      <c r="G42" s="340">
        <v>7.4213253340605307</v>
      </c>
      <c r="H42" s="340">
        <v>7.3265875785066186</v>
      </c>
      <c r="I42" s="340">
        <v>7.3759181532004359</v>
      </c>
      <c r="J42" s="340">
        <v>7.5565142364107043</v>
      </c>
      <c r="K42" s="340">
        <v>7.3668903803131967</v>
      </c>
      <c r="L42" s="340">
        <v>7.4540880503144757</v>
      </c>
      <c r="M42" s="340">
        <v>7.6098677517802757</v>
      </c>
      <c r="N42" s="340">
        <f t="shared" si="4"/>
        <v>0.11445532967617922</v>
      </c>
      <c r="O42" s="340">
        <f t="shared" si="0"/>
        <v>-1.4974627216459702E-2</v>
      </c>
      <c r="P42" s="340">
        <f t="shared" si="0"/>
        <v>0.11157714929303086</v>
      </c>
      <c r="Q42" s="340">
        <f t="shared" si="5"/>
        <v>4.9330574693817297E-2</v>
      </c>
      <c r="R42" s="340">
        <f t="shared" si="5"/>
        <v>0.18059608321026843</v>
      </c>
      <c r="S42" s="340">
        <f t="shared" si="6"/>
        <v>8.7197670001279093E-2</v>
      </c>
      <c r="T42" s="340">
        <f t="shared" si="6"/>
        <v>0.1557797014658</v>
      </c>
      <c r="U42" s="341">
        <v>7.3116164720344177</v>
      </c>
      <c r="V42" s="341">
        <v>7.3901345291479856</v>
      </c>
      <c r="W42" s="342">
        <f t="shared" si="2"/>
        <v>7.8518057113567963E-2</v>
      </c>
      <c r="X42" s="340">
        <v>7.4521309450277977</v>
      </c>
      <c r="Y42" s="340">
        <v>7.5856382978723413</v>
      </c>
      <c r="Z42" s="340">
        <f t="shared" si="3"/>
        <v>0.13350735284454363</v>
      </c>
    </row>
    <row r="43" spans="3:26" ht="15" customHeight="1">
      <c r="C43" s="343" t="s">
        <v>431</v>
      </c>
      <c r="D43" s="344">
        <v>7.4607215174180803</v>
      </c>
      <c r="E43" s="344">
        <v>7.3402401791166048</v>
      </c>
      <c r="F43" s="344">
        <v>7.3894571602187762</v>
      </c>
      <c r="G43" s="344">
        <v>7.619546729186788</v>
      </c>
      <c r="H43" s="344">
        <v>7.2596982758620578</v>
      </c>
      <c r="I43" s="344">
        <v>7.4590835395511546</v>
      </c>
      <c r="J43" s="344">
        <v>7.6779251227196079</v>
      </c>
      <c r="K43" s="344">
        <v>7.3396677050882726</v>
      </c>
      <c r="L43" s="344">
        <v>7.5670593097747316</v>
      </c>
      <c r="M43" s="344">
        <v>7.7107016177870236</v>
      </c>
      <c r="N43" s="344">
        <f t="shared" si="4"/>
        <v>-0.12048133830147556</v>
      </c>
      <c r="O43" s="344">
        <f t="shared" si="0"/>
        <v>4.9216981102171431E-2</v>
      </c>
      <c r="P43" s="344">
        <f t="shared" si="0"/>
        <v>0.2300895689680118</v>
      </c>
      <c r="Q43" s="344">
        <f t="shared" si="5"/>
        <v>0.1993852636890967</v>
      </c>
      <c r="R43" s="344">
        <f t="shared" si="5"/>
        <v>0.21884158316845337</v>
      </c>
      <c r="S43" s="344">
        <f t="shared" si="6"/>
        <v>0.22739160468645903</v>
      </c>
      <c r="T43" s="344">
        <f t="shared" si="6"/>
        <v>0.14364230801229194</v>
      </c>
      <c r="U43" s="345">
        <v>7.3789117945251963</v>
      </c>
      <c r="V43" s="345">
        <v>7.6115216030056345</v>
      </c>
      <c r="W43" s="345">
        <f t="shared" si="2"/>
        <v>0.23260980848043822</v>
      </c>
      <c r="X43" s="344">
        <v>7.4696388944926317</v>
      </c>
      <c r="Y43" s="344">
        <v>7.7067453927357272</v>
      </c>
      <c r="Z43" s="347">
        <f t="shared" si="3"/>
        <v>0.23710649824309549</v>
      </c>
    </row>
    <row r="44" spans="3:26" ht="15" customHeight="1">
      <c r="C44" s="339" t="s">
        <v>479</v>
      </c>
      <c r="D44" s="340">
        <v>8.0135181188231392</v>
      </c>
      <c r="E44" s="340">
        <v>8.0459246080284679</v>
      </c>
      <c r="F44" s="340">
        <v>8.136143548846519</v>
      </c>
      <c r="G44" s="340">
        <v>8.2214696485623122</v>
      </c>
      <c r="H44" s="340">
        <v>8.0544217687075044</v>
      </c>
      <c r="I44" s="340">
        <v>8.1426519865964391</v>
      </c>
      <c r="J44" s="340">
        <v>8.2650409754147667</v>
      </c>
      <c r="K44" s="340">
        <v>8.1309419655876454</v>
      </c>
      <c r="L44" s="340">
        <v>8.1782810685249689</v>
      </c>
      <c r="M44" s="340">
        <v>8.2725555030704339</v>
      </c>
      <c r="N44" s="340">
        <f t="shared" si="4"/>
        <v>3.2406489205328626E-2</v>
      </c>
      <c r="O44" s="340">
        <f t="shared" si="0"/>
        <v>9.0218940818051152E-2</v>
      </c>
      <c r="P44" s="340">
        <f t="shared" si="0"/>
        <v>8.5326099715793191E-2</v>
      </c>
      <c r="Q44" s="340">
        <f t="shared" si="5"/>
        <v>8.8230217888934703E-2</v>
      </c>
      <c r="R44" s="340">
        <f t="shared" si="5"/>
        <v>0.1223889888183276</v>
      </c>
      <c r="S44" s="340">
        <f t="shared" si="6"/>
        <v>4.7339102937323574E-2</v>
      </c>
      <c r="T44" s="340">
        <f t="shared" si="6"/>
        <v>9.4274434545464914E-2</v>
      </c>
      <c r="U44" s="341">
        <v>8.1270203460734383</v>
      </c>
      <c r="V44" s="341">
        <v>8.2060266292922037</v>
      </c>
      <c r="W44" s="342">
        <f t="shared" si="2"/>
        <v>7.9006283218765461E-2</v>
      </c>
      <c r="X44" s="340">
        <v>8.0902934537245859</v>
      </c>
      <c r="Y44" s="340">
        <v>8.2618004866180481</v>
      </c>
      <c r="Z44" s="340">
        <f t="shared" si="3"/>
        <v>0.17150703289346225</v>
      </c>
    </row>
    <row r="45" spans="3:26" ht="15" customHeight="1">
      <c r="C45" s="339" t="s">
        <v>480</v>
      </c>
      <c r="D45" s="340">
        <v>7.1427332639611398</v>
      </c>
      <c r="E45" s="340">
        <v>7.1469331966512755</v>
      </c>
      <c r="F45" s="340">
        <v>7.1886828522271244</v>
      </c>
      <c r="G45" s="340">
        <v>7.3487462208785344</v>
      </c>
      <c r="H45" s="340">
        <v>7.0956249999999912</v>
      </c>
      <c r="I45" s="340">
        <v>7.2210940058958348</v>
      </c>
      <c r="J45" s="340">
        <v>7.3697097944377195</v>
      </c>
      <c r="K45" s="340">
        <v>7.1792228390166528</v>
      </c>
      <c r="L45" s="340">
        <v>7.3201720093823335</v>
      </c>
      <c r="M45" s="340">
        <v>7.434767152506228</v>
      </c>
      <c r="N45" s="340">
        <f t="shared" si="4"/>
        <v>4.1999326901356326E-3</v>
      </c>
      <c r="O45" s="340">
        <f t="shared" si="0"/>
        <v>4.1749655575848976E-2</v>
      </c>
      <c r="P45" s="340">
        <f t="shared" si="0"/>
        <v>0.16006336865140991</v>
      </c>
      <c r="Q45" s="340">
        <f t="shared" si="5"/>
        <v>0.12546900589584364</v>
      </c>
      <c r="R45" s="340">
        <f t="shared" si="5"/>
        <v>0.14861578854188462</v>
      </c>
      <c r="S45" s="340">
        <f t="shared" si="6"/>
        <v>0.14094917036568066</v>
      </c>
      <c r="T45" s="340">
        <f t="shared" si="6"/>
        <v>0.11459514312389452</v>
      </c>
      <c r="U45" s="341">
        <v>7.184771573604074</v>
      </c>
      <c r="V45" s="341">
        <v>7.3599143061175827</v>
      </c>
      <c r="W45" s="342">
        <f t="shared" si="2"/>
        <v>0.17514273251350865</v>
      </c>
      <c r="X45" s="340">
        <v>7.2078431372549057</v>
      </c>
      <c r="Y45" s="340">
        <v>7.4113207547169777</v>
      </c>
      <c r="Z45" s="346">
        <f t="shared" si="3"/>
        <v>0.20347761746207205</v>
      </c>
    </row>
    <row r="46" spans="3:26" ht="15" customHeight="1">
      <c r="C46" s="339" t="s">
        <v>481</v>
      </c>
      <c r="D46" s="340">
        <v>7.1457943925233698</v>
      </c>
      <c r="E46" s="340">
        <v>6.8036835065336136</v>
      </c>
      <c r="F46" s="340">
        <v>6.8300200133422306</v>
      </c>
      <c r="G46" s="340">
        <v>7.2357615894039622</v>
      </c>
      <c r="H46" s="340">
        <v>6.6281446540880635</v>
      </c>
      <c r="I46" s="340">
        <v>6.9846256684491976</v>
      </c>
      <c r="J46" s="340">
        <v>7.3186586736605488</v>
      </c>
      <c r="K46" s="340">
        <v>6.7121500407719505</v>
      </c>
      <c r="L46" s="340">
        <v>7.1662132752992393</v>
      </c>
      <c r="M46" s="340">
        <v>7.3554964539007068</v>
      </c>
      <c r="N46" s="340">
        <f t="shared" si="4"/>
        <v>-0.34211088598975614</v>
      </c>
      <c r="O46" s="340">
        <f t="shared" si="0"/>
        <v>2.6336506808616988E-2</v>
      </c>
      <c r="P46" s="340">
        <f t="shared" si="0"/>
        <v>0.40574157606173156</v>
      </c>
      <c r="Q46" s="340">
        <f t="shared" si="5"/>
        <v>0.35648101436113411</v>
      </c>
      <c r="R46" s="340">
        <f t="shared" si="5"/>
        <v>0.33403300521135115</v>
      </c>
      <c r="S46" s="340">
        <f t="shared" si="6"/>
        <v>0.45406323452728881</v>
      </c>
      <c r="T46" s="340">
        <f t="shared" si="6"/>
        <v>0.18928317860146748</v>
      </c>
      <c r="U46" s="341">
        <v>6.8125446747676852</v>
      </c>
      <c r="V46" s="341">
        <v>7.2260353077049997</v>
      </c>
      <c r="W46" s="342">
        <f t="shared" si="2"/>
        <v>0.41349063293731447</v>
      </c>
      <c r="X46" s="340">
        <v>7.068586387434558</v>
      </c>
      <c r="Y46" s="340">
        <v>7.3675871435038482</v>
      </c>
      <c r="Z46" s="346">
        <f t="shared" si="3"/>
        <v>0.29900075606929022</v>
      </c>
    </row>
    <row r="47" spans="3:26" ht="15" customHeight="1">
      <c r="C47" s="343" t="s">
        <v>433</v>
      </c>
      <c r="D47" s="344">
        <v>7.2897735792472496</v>
      </c>
      <c r="E47" s="344">
        <v>7.09179680220638</v>
      </c>
      <c r="F47" s="344">
        <v>7.0478346456692762</v>
      </c>
      <c r="G47" s="344">
        <v>7.2786119598428476</v>
      </c>
      <c r="H47" s="344">
        <v>6.9628771980606361</v>
      </c>
      <c r="I47" s="344">
        <v>7.1436993367722907</v>
      </c>
      <c r="J47" s="344">
        <v>7.3547520661157053</v>
      </c>
      <c r="K47" s="344">
        <v>6.9827325053014215</v>
      </c>
      <c r="L47" s="344">
        <v>7.2274937965260548</v>
      </c>
      <c r="M47" s="344">
        <v>7.3854880835782035</v>
      </c>
      <c r="N47" s="344">
        <f t="shared" si="4"/>
        <v>-0.19797677704086958</v>
      </c>
      <c r="O47" s="344">
        <f t="shared" si="0"/>
        <v>-4.396215653710378E-2</v>
      </c>
      <c r="P47" s="344">
        <f t="shared" si="0"/>
        <v>0.23077731417357139</v>
      </c>
      <c r="Q47" s="344">
        <f t="shared" si="5"/>
        <v>0.18082213871165465</v>
      </c>
      <c r="R47" s="344">
        <f t="shared" si="5"/>
        <v>0.21105272934341457</v>
      </c>
      <c r="S47" s="344">
        <f t="shared" si="6"/>
        <v>0.2447612912246333</v>
      </c>
      <c r="T47" s="344">
        <f t="shared" si="6"/>
        <v>0.15799428705214869</v>
      </c>
      <c r="U47" s="345">
        <v>7.0249786366922882</v>
      </c>
      <c r="V47" s="345">
        <v>7.2616425236441993</v>
      </c>
      <c r="W47" s="345">
        <f t="shared" si="2"/>
        <v>0.2366638869519111</v>
      </c>
      <c r="X47" s="344">
        <v>7.1623475609756104</v>
      </c>
      <c r="Y47" s="344">
        <v>7.401993916863816</v>
      </c>
      <c r="Z47" s="347">
        <f t="shared" si="3"/>
        <v>0.2396463558882056</v>
      </c>
    </row>
    <row r="48" spans="3:26" ht="15" customHeight="1">
      <c r="C48" s="339" t="s">
        <v>482</v>
      </c>
      <c r="D48" s="340">
        <v>7.5027920482466</v>
      </c>
      <c r="E48" s="340">
        <v>7.3724415613466068</v>
      </c>
      <c r="F48" s="340">
        <v>7.359734513274315</v>
      </c>
      <c r="G48" s="340">
        <v>7.5178804489689668</v>
      </c>
      <c r="H48" s="340">
        <v>7.3242659758203725</v>
      </c>
      <c r="I48" s="340">
        <v>7.4344962185899135</v>
      </c>
      <c r="J48" s="340">
        <v>7.6006937359722722</v>
      </c>
      <c r="K48" s="340">
        <v>7.335454545454537</v>
      </c>
      <c r="L48" s="340">
        <v>7.5025320226392784</v>
      </c>
      <c r="M48" s="340">
        <v>7.6096969696969889</v>
      </c>
      <c r="N48" s="340">
        <f t="shared" si="4"/>
        <v>-0.13035048689999318</v>
      </c>
      <c r="O48" s="340">
        <f t="shared" si="0"/>
        <v>-1.2707048072291727E-2</v>
      </c>
      <c r="P48" s="340">
        <f t="shared" si="0"/>
        <v>0.15814593569465174</v>
      </c>
      <c r="Q48" s="340">
        <f t="shared" si="5"/>
        <v>0.11023024276954096</v>
      </c>
      <c r="R48" s="340">
        <f t="shared" si="5"/>
        <v>0.16619751738235866</v>
      </c>
      <c r="S48" s="340">
        <f t="shared" si="6"/>
        <v>0.16707747718474142</v>
      </c>
      <c r="T48" s="340">
        <f t="shared" si="6"/>
        <v>0.10716494705771051</v>
      </c>
      <c r="U48" s="341">
        <v>7.3345195729537238</v>
      </c>
      <c r="V48" s="341">
        <v>7.4872485632184214</v>
      </c>
      <c r="W48" s="342">
        <f t="shared" si="2"/>
        <v>0.15272899026469755</v>
      </c>
      <c r="X48" s="340">
        <v>7.4353741496598644</v>
      </c>
      <c r="Y48" s="340">
        <v>7.6208436724565827</v>
      </c>
      <c r="Z48" s="340">
        <f t="shared" si="3"/>
        <v>0.18546952279671824</v>
      </c>
    </row>
    <row r="49" spans="3:26" ht="15" customHeight="1">
      <c r="C49" s="339" t="s">
        <v>483</v>
      </c>
      <c r="D49" s="340">
        <v>7.3344220226291998</v>
      </c>
      <c r="E49" s="340">
        <v>7.2055079842629004</v>
      </c>
      <c r="F49" s="340">
        <v>7.1467216872994035</v>
      </c>
      <c r="G49" s="340">
        <v>7.2867019113460945</v>
      </c>
      <c r="H49" s="340">
        <v>7.0943310657596301</v>
      </c>
      <c r="I49" s="340">
        <v>7.1925147398103082</v>
      </c>
      <c r="J49" s="340">
        <v>7.3590185105467087</v>
      </c>
      <c r="K49" s="340">
        <v>7.097270160025098</v>
      </c>
      <c r="L49" s="340">
        <v>7.2347879532882624</v>
      </c>
      <c r="M49" s="340">
        <v>7.4101066531234236</v>
      </c>
      <c r="N49" s="340">
        <f t="shared" si="4"/>
        <v>-0.12891403836629944</v>
      </c>
      <c r="O49" s="340">
        <f t="shared" si="0"/>
        <v>-5.8786296963496909E-2</v>
      </c>
      <c r="P49" s="340">
        <f t="shared" si="0"/>
        <v>0.13998022404669097</v>
      </c>
      <c r="Q49" s="340">
        <f t="shared" si="5"/>
        <v>9.8183674050678071E-2</v>
      </c>
      <c r="R49" s="340">
        <f t="shared" si="5"/>
        <v>0.16650377073640055</v>
      </c>
      <c r="S49" s="340">
        <f t="shared" si="6"/>
        <v>0.13751779326316438</v>
      </c>
      <c r="T49" s="340">
        <f t="shared" si="6"/>
        <v>0.17531869983516124</v>
      </c>
      <c r="U49" s="341">
        <v>7.132155907429965</v>
      </c>
      <c r="V49" s="341">
        <v>7.274175620600233</v>
      </c>
      <c r="W49" s="342">
        <f t="shared" si="2"/>
        <v>0.14201971317026807</v>
      </c>
      <c r="X49" s="340">
        <v>7.173293768545995</v>
      </c>
      <c r="Y49" s="340">
        <v>7.4180371352785226</v>
      </c>
      <c r="Z49" s="340">
        <f t="shared" si="3"/>
        <v>0.24474336673252761</v>
      </c>
    </row>
    <row r="50" spans="3:26" ht="15" customHeight="1">
      <c r="C50" s="339" t="s">
        <v>484</v>
      </c>
      <c r="D50" s="340">
        <v>7.0394578642474599</v>
      </c>
      <c r="E50" s="340">
        <v>6.7142084775086532</v>
      </c>
      <c r="F50" s="340">
        <v>6.6531370587394596</v>
      </c>
      <c r="G50" s="340">
        <v>7.0381145978909965</v>
      </c>
      <c r="H50" s="340">
        <v>6.4911032028469791</v>
      </c>
      <c r="I50" s="340">
        <v>6.8155708521243712</v>
      </c>
      <c r="J50" s="340">
        <v>7.1083852805147689</v>
      </c>
      <c r="K50" s="340">
        <v>6.5351288056206087</v>
      </c>
      <c r="L50" s="340">
        <v>6.9540993071593631</v>
      </c>
      <c r="M50" s="340">
        <v>7.1415612317975636</v>
      </c>
      <c r="N50" s="340">
        <f t="shared" si="4"/>
        <v>-0.32524938673880666</v>
      </c>
      <c r="O50" s="340">
        <f t="shared" si="0"/>
        <v>-6.1071418769193642E-2</v>
      </c>
      <c r="P50" s="340">
        <f t="shared" si="0"/>
        <v>0.38497753915153687</v>
      </c>
      <c r="Q50" s="340">
        <f t="shared" si="5"/>
        <v>0.32446764927739213</v>
      </c>
      <c r="R50" s="340">
        <f t="shared" si="5"/>
        <v>0.29281442839039773</v>
      </c>
      <c r="S50" s="340">
        <f t="shared" si="6"/>
        <v>0.41897050153875437</v>
      </c>
      <c r="T50" s="340">
        <f t="shared" si="6"/>
        <v>0.18746192463820055</v>
      </c>
      <c r="U50" s="341">
        <v>6.624593612545433</v>
      </c>
      <c r="V50" s="341">
        <v>7.0310104529616861</v>
      </c>
      <c r="W50" s="342">
        <f t="shared" si="2"/>
        <v>0.40641684041625314</v>
      </c>
      <c r="X50" s="340">
        <v>6.8843802112284598</v>
      </c>
      <c r="Y50" s="340">
        <v>7.1684836471754325</v>
      </c>
      <c r="Z50" s="340">
        <f t="shared" si="3"/>
        <v>0.28410343594697274</v>
      </c>
    </row>
    <row r="51" spans="3:26" ht="30" customHeight="1">
      <c r="C51" s="427" t="s">
        <v>485</v>
      </c>
      <c r="D51" s="427"/>
      <c r="E51" s="427"/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427"/>
      <c r="T51" s="427"/>
      <c r="U51" s="427"/>
      <c r="V51" s="427"/>
      <c r="W51" s="427"/>
      <c r="X51" s="427"/>
      <c r="Y51" s="427"/>
      <c r="Z51" s="427"/>
    </row>
  </sheetData>
  <mergeCells count="3">
    <mergeCell ref="C3:Z3"/>
    <mergeCell ref="C4:Z4"/>
    <mergeCell ref="C51:Z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B8:Y61"/>
  <sheetViews>
    <sheetView showGridLines="0" zoomScaleNormal="100" workbookViewId="0"/>
  </sheetViews>
  <sheetFormatPr baseColWidth="10" defaultRowHeight="12.75"/>
  <cols>
    <col min="2" max="2" width="38.7109375" customWidth="1"/>
    <col min="7" max="9" width="11.42578125" customWidth="1"/>
    <col min="10" max="14" width="11.42578125" hidden="1" customWidth="1"/>
    <col min="15" max="19" width="11.42578125" customWidth="1"/>
    <col min="20" max="25" width="11.42578125" hidden="1" customWidth="1"/>
  </cols>
  <sheetData>
    <row r="8" spans="2:25" ht="18" customHeight="1">
      <c r="B8" s="426" t="s">
        <v>486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</row>
    <row r="9" spans="2:25" ht="38.25">
      <c r="B9" s="7"/>
      <c r="C9" s="7">
        <v>2007</v>
      </c>
      <c r="D9" s="7">
        <v>2008</v>
      </c>
      <c r="E9" s="7">
        <v>2009</v>
      </c>
      <c r="F9" s="7">
        <v>2010</v>
      </c>
      <c r="G9" s="8" t="s">
        <v>487</v>
      </c>
      <c r="H9" s="8" t="s">
        <v>488</v>
      </c>
      <c r="I9" s="8" t="s">
        <v>328</v>
      </c>
      <c r="J9" s="7" t="s">
        <v>149</v>
      </c>
      <c r="K9" s="7" t="s">
        <v>150</v>
      </c>
      <c r="L9" s="7" t="s">
        <v>111</v>
      </c>
      <c r="M9" s="8" t="s">
        <v>96</v>
      </c>
      <c r="N9" s="8" t="s">
        <v>132</v>
      </c>
      <c r="O9" s="8" t="s">
        <v>163</v>
      </c>
      <c r="P9" s="8" t="s">
        <v>154</v>
      </c>
      <c r="Q9" s="8" t="s">
        <v>112</v>
      </c>
      <c r="R9" s="8" t="s">
        <v>276</v>
      </c>
      <c r="S9" s="8" t="s">
        <v>172</v>
      </c>
      <c r="T9" s="8" t="s">
        <v>235</v>
      </c>
      <c r="U9" s="8" t="s">
        <v>236</v>
      </c>
      <c r="V9" s="8" t="s">
        <v>277</v>
      </c>
      <c r="W9" s="7" t="s">
        <v>51</v>
      </c>
      <c r="X9" s="7" t="s">
        <v>52</v>
      </c>
      <c r="Y9" s="8" t="s">
        <v>277</v>
      </c>
    </row>
    <row r="10" spans="2:25">
      <c r="B10" s="330" t="s">
        <v>489</v>
      </c>
      <c r="C10" s="331">
        <v>41.0818181818182</v>
      </c>
      <c r="D10" s="331">
        <v>42</v>
      </c>
      <c r="E10" s="331">
        <v>48.109090909090909</v>
      </c>
      <c r="F10" s="331">
        <v>47.958477508650518</v>
      </c>
      <c r="G10" s="348">
        <f>IFERROR(D10/C10-1,"-")</f>
        <v>2.2350077450763006E-2</v>
      </c>
      <c r="H10" s="348">
        <f>IFERROR(E10/D10-1,"-")</f>
        <v>0.1454545454545455</v>
      </c>
      <c r="I10" s="348">
        <f>IFERROR(F10/E10-1,"-")</f>
        <v>-3.1306640303180311E-3</v>
      </c>
      <c r="J10" s="331">
        <v>45.351270553064275</v>
      </c>
      <c r="K10" s="331">
        <v>49.406817840516595</v>
      </c>
      <c r="L10" s="331">
        <v>51.431223889834442</v>
      </c>
      <c r="M10" s="348">
        <f>IFERROR(K10/J10-1,"-")</f>
        <v>8.9425218698272912E-2</v>
      </c>
      <c r="N10" s="348">
        <f>IFERROR(L10/K10-1,"-")</f>
        <v>4.097422456658828E-2</v>
      </c>
      <c r="O10" s="331">
        <v>48.590504451038576</v>
      </c>
      <c r="P10" s="331">
        <v>49.124101051078739</v>
      </c>
      <c r="Q10" s="331">
        <v>51.5625</v>
      </c>
      <c r="R10" s="348">
        <f>IFERROR(P10/O10-1,"-")</f>
        <v>1.0981499493956326E-2</v>
      </c>
      <c r="S10" s="348">
        <f>IFERROR(Q10/P10-1,"-")</f>
        <v>4.9637528153153143E-2</v>
      </c>
      <c r="T10" s="331">
        <v>47.760283168558523</v>
      </c>
      <c r="U10" s="331">
        <v>47.953855494839104</v>
      </c>
      <c r="V10" s="348">
        <f>IFERROR(U10/T10-1,"-")</f>
        <v>4.0529978768637509E-3</v>
      </c>
      <c r="W10" s="331">
        <v>47.958477508650518</v>
      </c>
      <c r="X10" s="331">
        <v>55.343796711509718</v>
      </c>
      <c r="Y10" s="348">
        <f>IFERROR(X10/W10-1,"-")</f>
        <v>0.15399402955456765</v>
      </c>
    </row>
    <row r="11" spans="2:25">
      <c r="B11" s="333" t="s">
        <v>490</v>
      </c>
      <c r="C11" s="334">
        <f>100-C10</f>
        <v>58.9181818181818</v>
      </c>
      <c r="D11" s="334">
        <f t="shared" ref="D11:U11" si="0">100-D10</f>
        <v>58</v>
      </c>
      <c r="E11" s="334">
        <f t="shared" si="0"/>
        <v>51.890909090909091</v>
      </c>
      <c r="F11" s="334">
        <f t="shared" si="0"/>
        <v>52.041522491349482</v>
      </c>
      <c r="G11" s="349">
        <f t="shared" ref="G11:I34" si="1">IFERROR(D11/C11-1,"-")</f>
        <v>-1.5584014812528579E-2</v>
      </c>
      <c r="H11" s="349">
        <f t="shared" si="1"/>
        <v>-0.10532915360501571</v>
      </c>
      <c r="I11" s="349">
        <f t="shared" si="1"/>
        <v>2.9025007092577937E-3</v>
      </c>
      <c r="J11" s="334">
        <f t="shared" si="0"/>
        <v>54.648729446935725</v>
      </c>
      <c r="K11" s="334">
        <f t="shared" si="0"/>
        <v>50.593182159483405</v>
      </c>
      <c r="L11" s="334">
        <f t="shared" si="0"/>
        <v>48.568776110165558</v>
      </c>
      <c r="M11" s="349">
        <f t="shared" ref="M11:N34" si="2">IFERROR(K11/J11-1,"-")</f>
        <v>-7.4211190790634651E-2</v>
      </c>
      <c r="N11" s="349">
        <f t="shared" si="2"/>
        <v>-4.0013416095006082E-2</v>
      </c>
      <c r="O11" s="334">
        <f t="shared" si="0"/>
        <v>51.409495548961424</v>
      </c>
      <c r="P11" s="334">
        <f t="shared" si="0"/>
        <v>50.875898948921261</v>
      </c>
      <c r="Q11" s="334">
        <f t="shared" si="0"/>
        <v>48.4375</v>
      </c>
      <c r="R11" s="349">
        <f t="shared" ref="R11:S34" si="3">IFERROR(P11/O11-1,"-")</f>
        <v>-1.0379339348544625E-2</v>
      </c>
      <c r="S11" s="349">
        <f t="shared" si="3"/>
        <v>-4.7928370786516794E-2</v>
      </c>
      <c r="T11" s="334">
        <f t="shared" si="0"/>
        <v>52.239716831441477</v>
      </c>
      <c r="U11" s="334">
        <f t="shared" si="0"/>
        <v>52.046144505160896</v>
      </c>
      <c r="V11" s="349">
        <f t="shared" ref="V11:V34" si="4">IFERROR(U11/T11-1,"-")</f>
        <v>-3.7054627785438887E-3</v>
      </c>
      <c r="W11" s="334">
        <f t="shared" ref="W11:X11" si="5">100-W10</f>
        <v>52.041522491349482</v>
      </c>
      <c r="X11" s="334">
        <f t="shared" si="5"/>
        <v>44.656203288490282</v>
      </c>
      <c r="Y11" s="349">
        <f t="shared" ref="Y11:Y34" si="6">IFERROR(X11/W11-1,"-")</f>
        <v>-0.14191205117196204</v>
      </c>
    </row>
    <row r="12" spans="2:25" ht="16.5" customHeight="1">
      <c r="B12" s="350" t="s">
        <v>491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</row>
    <row r="13" spans="2:25" ht="15" customHeight="1">
      <c r="B13" s="352" t="s">
        <v>492</v>
      </c>
      <c r="C13" s="353">
        <v>4.3818181818181801</v>
      </c>
      <c r="D13" s="353">
        <v>4.372727272727273</v>
      </c>
      <c r="E13" s="353">
        <v>3.3636363636363638</v>
      </c>
      <c r="F13" s="353">
        <v>3.1833910034602075</v>
      </c>
      <c r="G13" s="354">
        <f t="shared" si="1"/>
        <v>-2.0746887966800465E-3</v>
      </c>
      <c r="H13" s="354">
        <f t="shared" si="1"/>
        <v>-0.23076923076923084</v>
      </c>
      <c r="I13" s="354">
        <f t="shared" si="1"/>
        <v>-5.3586458430749162E-2</v>
      </c>
      <c r="J13" s="353">
        <v>3.0642750373692076</v>
      </c>
      <c r="K13" s="353">
        <v>3.0485057816488963</v>
      </c>
      <c r="L13" s="353">
        <v>3.2028469750889679</v>
      </c>
      <c r="M13" s="354">
        <f t="shared" si="2"/>
        <v>-5.1461619887259724E-3</v>
      </c>
      <c r="N13" s="354">
        <f>IFERROR(L13/K13-1,"-")</f>
        <v>5.0628473257016582E-2</v>
      </c>
      <c r="O13" s="353">
        <v>2.763353115727003</v>
      </c>
      <c r="P13" s="353">
        <v>3.1716761939885671</v>
      </c>
      <c r="Q13" s="353">
        <v>3.2191265060240966</v>
      </c>
      <c r="R13" s="354">
        <f t="shared" si="3"/>
        <v>0.14776362671049359</v>
      </c>
      <c r="S13" s="354">
        <f>IFERROR(Q13/P13-1,"-")</f>
        <v>1.4960641986550893E-2</v>
      </c>
      <c r="T13" s="353">
        <v>3.5640180642011474</v>
      </c>
      <c r="U13" s="353">
        <v>3.4244080145719491</v>
      </c>
      <c r="V13" s="354">
        <f t="shared" si="4"/>
        <v>-3.917209371958974E-2</v>
      </c>
      <c r="W13" s="353">
        <v>3.1833910034602075</v>
      </c>
      <c r="X13" s="353">
        <v>2.7279521674140508</v>
      </c>
      <c r="Y13" s="354">
        <f>IFERROR(X13/W13-1,"-")</f>
        <v>-0.14306719958406444</v>
      </c>
    </row>
    <row r="14" spans="2:25" ht="15" customHeight="1">
      <c r="B14" s="352" t="s">
        <v>493</v>
      </c>
      <c r="C14" s="353">
        <v>8.3545454545454607</v>
      </c>
      <c r="D14" s="353">
        <v>7.209090909090909</v>
      </c>
      <c r="E14" s="353">
        <v>5.8909090909090907</v>
      </c>
      <c r="F14" s="353">
        <v>6.9896193771626294</v>
      </c>
      <c r="G14" s="354">
        <f t="shared" si="1"/>
        <v>-0.13710554951033793</v>
      </c>
      <c r="H14" s="354">
        <f t="shared" si="1"/>
        <v>-0.18284993694829765</v>
      </c>
      <c r="I14" s="354">
        <f t="shared" si="1"/>
        <v>0.18650946217266862</v>
      </c>
      <c r="J14" s="353">
        <v>5.5754857997010463</v>
      </c>
      <c r="K14" s="353">
        <v>7.5386694698903742</v>
      </c>
      <c r="L14" s="353">
        <v>8.8813244623239989</v>
      </c>
      <c r="M14" s="354">
        <f t="shared" si="2"/>
        <v>0.35210988615460059</v>
      </c>
      <c r="N14" s="354">
        <f t="shared" si="2"/>
        <v>0.17810238236285869</v>
      </c>
      <c r="O14" s="353">
        <v>5.3597922848664687</v>
      </c>
      <c r="P14" s="353">
        <v>7.1547114143463029</v>
      </c>
      <c r="Q14" s="353">
        <v>7.0783132530120483</v>
      </c>
      <c r="R14" s="354">
        <f t="shared" si="3"/>
        <v>0.3348859496939538</v>
      </c>
      <c r="S14" s="354">
        <f t="shared" si="3"/>
        <v>-1.067802136380569E-2</v>
      </c>
      <c r="T14" s="353">
        <v>5.2483827657756619</v>
      </c>
      <c r="U14" s="353">
        <v>7.1766848816029141</v>
      </c>
      <c r="V14" s="354">
        <f t="shared" si="4"/>
        <v>0.36740881941796921</v>
      </c>
      <c r="W14" s="353">
        <v>6.9896193771626294</v>
      </c>
      <c r="X14" s="353">
        <v>6.7638266068759343</v>
      </c>
      <c r="Y14" s="354">
        <f t="shared" si="6"/>
        <v>-3.2304015154878685E-2</v>
      </c>
    </row>
    <row r="15" spans="2:25" ht="15" customHeight="1">
      <c r="B15" s="352" t="s">
        <v>152</v>
      </c>
      <c r="C15" s="353">
        <v>17.445454545454499</v>
      </c>
      <c r="D15" s="353">
        <v>17.145454545454545</v>
      </c>
      <c r="E15" s="353">
        <v>14.318181818181818</v>
      </c>
      <c r="F15" s="353">
        <v>14.429065743944637</v>
      </c>
      <c r="G15" s="354">
        <f t="shared" si="1"/>
        <v>-1.7196456487751477E-2</v>
      </c>
      <c r="H15" s="354">
        <f t="shared" si="1"/>
        <v>-0.164899257688229</v>
      </c>
      <c r="I15" s="354">
        <f t="shared" si="1"/>
        <v>7.7442741802602466E-3</v>
      </c>
      <c r="J15" s="353">
        <v>14.020926756352765</v>
      </c>
      <c r="K15" s="353">
        <v>13.951043700255294</v>
      </c>
      <c r="L15" s="353">
        <v>13.074423642271391</v>
      </c>
      <c r="M15" s="354">
        <f t="shared" si="2"/>
        <v>-4.9841966449049036E-3</v>
      </c>
      <c r="N15" s="354">
        <f t="shared" si="2"/>
        <v>-6.283544635215077E-2</v>
      </c>
      <c r="O15" s="353">
        <v>13.019287833827892</v>
      </c>
      <c r="P15" s="353">
        <v>14.401622718052739</v>
      </c>
      <c r="Q15" s="353">
        <v>14.363704819277109</v>
      </c>
      <c r="R15" s="354">
        <f t="shared" si="3"/>
        <v>0.10617592159174327</v>
      </c>
      <c r="S15" s="354">
        <f t="shared" si="3"/>
        <v>-2.6328907178008176E-3</v>
      </c>
      <c r="T15" s="353">
        <v>14.329305504699134</v>
      </c>
      <c r="U15" s="353">
        <v>14.632665452337584</v>
      </c>
      <c r="V15" s="354">
        <f t="shared" si="4"/>
        <v>2.1170596686557186E-2</v>
      </c>
      <c r="W15" s="353">
        <v>14.429065743944637</v>
      </c>
      <c r="X15" s="353">
        <v>12.481315396113603</v>
      </c>
      <c r="Y15" s="354">
        <f t="shared" si="6"/>
        <v>-0.13498797374656324</v>
      </c>
    </row>
    <row r="16" spans="2:25" ht="15" customHeight="1">
      <c r="B16" s="352" t="s">
        <v>476</v>
      </c>
      <c r="C16" s="353">
        <v>0.78181818181818197</v>
      </c>
      <c r="D16" s="353">
        <v>0.67272727272727273</v>
      </c>
      <c r="E16" s="353">
        <v>0.84545454545454546</v>
      </c>
      <c r="F16" s="353">
        <v>0.89965397923875434</v>
      </c>
      <c r="G16" s="354">
        <f t="shared" si="1"/>
        <v>-0.13953488372093037</v>
      </c>
      <c r="H16" s="354">
        <f t="shared" si="1"/>
        <v>0.2567567567567568</v>
      </c>
      <c r="I16" s="354">
        <f t="shared" si="1"/>
        <v>6.4106857164118125E-2</v>
      </c>
      <c r="J16" s="353">
        <v>0.67264573991031396</v>
      </c>
      <c r="K16" s="353">
        <v>0.85598438203934524</v>
      </c>
      <c r="L16" s="353">
        <v>0.92836144205477333</v>
      </c>
      <c r="M16" s="354">
        <f t="shared" si="2"/>
        <v>0.27256344796515974</v>
      </c>
      <c r="N16" s="354">
        <f t="shared" si="2"/>
        <v>8.4554182919778231E-2</v>
      </c>
      <c r="O16" s="353">
        <v>0.59347181008902072</v>
      </c>
      <c r="P16" s="353">
        <v>0.8297990042411949</v>
      </c>
      <c r="Q16" s="353">
        <v>0.80948795180722888</v>
      </c>
      <c r="R16" s="354">
        <f t="shared" si="3"/>
        <v>0.39821132214641342</v>
      </c>
      <c r="S16" s="354">
        <f t="shared" si="3"/>
        <v>-2.4477074966532841E-2</v>
      </c>
      <c r="T16" s="353">
        <v>0.8299768094715001</v>
      </c>
      <c r="U16" s="353">
        <v>0.97146326654523374</v>
      </c>
      <c r="V16" s="354">
        <f t="shared" si="4"/>
        <v>0.17047037394192643</v>
      </c>
      <c r="W16" s="353">
        <v>0.89965397923875434</v>
      </c>
      <c r="X16" s="353">
        <v>0.74738415545590431</v>
      </c>
      <c r="Y16" s="354">
        <f t="shared" si="6"/>
        <v>-0.16925376566632178</v>
      </c>
    </row>
    <row r="17" spans="2:25" ht="15" customHeight="1">
      <c r="B17" s="352" t="s">
        <v>475</v>
      </c>
      <c r="C17" s="353">
        <v>4.6090909090909102</v>
      </c>
      <c r="D17" s="353">
        <v>3.5090909090909093</v>
      </c>
      <c r="E17" s="353">
        <v>3.2</v>
      </c>
      <c r="F17" s="353">
        <v>2.4913494809688581</v>
      </c>
      <c r="G17" s="354">
        <f t="shared" si="1"/>
        <v>-0.23865877712031569</v>
      </c>
      <c r="H17" s="354">
        <f t="shared" si="1"/>
        <v>-8.8082901554404125E-2</v>
      </c>
      <c r="I17" s="354">
        <f t="shared" si="1"/>
        <v>-0.2214532871972319</v>
      </c>
      <c r="J17" s="353">
        <v>2.9446935724962628</v>
      </c>
      <c r="K17" s="353">
        <v>2.7331431145817691</v>
      </c>
      <c r="L17" s="353">
        <v>2.7386662540615814</v>
      </c>
      <c r="M17" s="354">
        <f t="shared" si="2"/>
        <v>-7.1841246875531173E-2</v>
      </c>
      <c r="N17" s="354">
        <f t="shared" si="2"/>
        <v>2.0208014173666022E-3</v>
      </c>
      <c r="O17" s="353">
        <v>3.060089020771513</v>
      </c>
      <c r="P17" s="353">
        <v>2.5447169463396646</v>
      </c>
      <c r="Q17" s="353">
        <v>2.5978915662650603</v>
      </c>
      <c r="R17" s="354">
        <f t="shared" si="3"/>
        <v>-0.16841734699009259</v>
      </c>
      <c r="S17" s="354">
        <f t="shared" si="3"/>
        <v>2.0896084337349352E-2</v>
      </c>
      <c r="T17" s="353">
        <v>3.2588795313072136</v>
      </c>
      <c r="U17" s="353">
        <v>2.5743776563448693</v>
      </c>
      <c r="V17" s="354">
        <f t="shared" si="4"/>
        <v>-0.21004209219350134</v>
      </c>
      <c r="W17" s="353">
        <v>2.4913494809688581</v>
      </c>
      <c r="X17" s="353">
        <v>2.4289985052316889</v>
      </c>
      <c r="Y17" s="354">
        <f t="shared" si="6"/>
        <v>-2.5026988872280387E-2</v>
      </c>
    </row>
    <row r="18" spans="2:25" ht="15" customHeight="1">
      <c r="B18" s="352" t="s">
        <v>494</v>
      </c>
      <c r="C18" s="353">
        <v>8.0363636363636406</v>
      </c>
      <c r="D18" s="353">
        <v>6.5272727272727273</v>
      </c>
      <c r="E18" s="353">
        <v>6.5090909090909088</v>
      </c>
      <c r="F18" s="353">
        <v>5.155709342560554</v>
      </c>
      <c r="G18" s="354">
        <f t="shared" si="1"/>
        <v>-0.1877828054298647</v>
      </c>
      <c r="H18" s="354">
        <f t="shared" si="1"/>
        <v>-2.7855153203343308E-3</v>
      </c>
      <c r="I18" s="354">
        <f t="shared" si="1"/>
        <v>-0.20792174904795957</v>
      </c>
      <c r="J18" s="353">
        <v>5.9940209267563525</v>
      </c>
      <c r="K18" s="353">
        <v>5.4212344195825199</v>
      </c>
      <c r="L18" s="353">
        <v>4.6727525916756925</v>
      </c>
      <c r="M18" s="354">
        <f t="shared" si="2"/>
        <v>-9.5559644214287753E-2</v>
      </c>
      <c r="N18" s="354">
        <f t="shared" si="2"/>
        <v>-0.13806483357428156</v>
      </c>
      <c r="O18" s="353">
        <v>6.1572700296735903</v>
      </c>
      <c r="P18" s="353">
        <v>5.6610732067121523</v>
      </c>
      <c r="Q18" s="353">
        <v>4.9698795180722888</v>
      </c>
      <c r="R18" s="354">
        <f t="shared" si="3"/>
        <v>-8.0587146668917864E-2</v>
      </c>
      <c r="S18" s="354">
        <f t="shared" si="3"/>
        <v>-0.12209587535811006</v>
      </c>
      <c r="T18" s="353">
        <v>6.9083363847186625</v>
      </c>
      <c r="U18" s="353">
        <v>6.666666666666667</v>
      </c>
      <c r="V18" s="354">
        <f t="shared" si="4"/>
        <v>-3.498233215547697E-2</v>
      </c>
      <c r="W18" s="353">
        <v>5.155709342560554</v>
      </c>
      <c r="X18" s="353">
        <v>3.8490284005979074</v>
      </c>
      <c r="Y18" s="354">
        <f t="shared" si="6"/>
        <v>-0.25344348471624489</v>
      </c>
    </row>
    <row r="19" spans="2:25" ht="15" customHeight="1">
      <c r="B19" s="352" t="s">
        <v>495</v>
      </c>
      <c r="C19" s="353">
        <v>6.7727272727272698</v>
      </c>
      <c r="D19" s="353">
        <v>8.4090909090909083</v>
      </c>
      <c r="E19" s="353">
        <v>6.3272727272727272</v>
      </c>
      <c r="F19" s="353">
        <v>14.117647058823529</v>
      </c>
      <c r="G19" s="354">
        <f t="shared" si="1"/>
        <v>0.24161073825503387</v>
      </c>
      <c r="H19" s="354">
        <f t="shared" si="1"/>
        <v>-0.24756756756756748</v>
      </c>
      <c r="I19" s="354">
        <f t="shared" si="1"/>
        <v>1.2312373225152129</v>
      </c>
      <c r="J19" s="353">
        <v>12.062780269058296</v>
      </c>
      <c r="K19" s="353">
        <v>8.6199128998348105</v>
      </c>
      <c r="L19" s="353">
        <v>9.763267832276032</v>
      </c>
      <c r="M19" s="354">
        <f t="shared" si="2"/>
        <v>-0.28541242503228148</v>
      </c>
      <c r="N19" s="354">
        <f t="shared" si="2"/>
        <v>0.13264112360846858</v>
      </c>
      <c r="O19" s="353">
        <v>9.1431750741839757</v>
      </c>
      <c r="P19" s="353">
        <v>12.004425594689286</v>
      </c>
      <c r="Q19" s="353">
        <v>9.8456325301204828</v>
      </c>
      <c r="R19" s="354">
        <f t="shared" si="3"/>
        <v>0.31293839364228471</v>
      </c>
      <c r="S19" s="354">
        <f t="shared" si="3"/>
        <v>-0.17983309967982519</v>
      </c>
      <c r="T19" s="353">
        <v>7.5186134505065301</v>
      </c>
      <c r="U19" s="353">
        <v>9.7267759562841523</v>
      </c>
      <c r="V19" s="354">
        <f t="shared" si="4"/>
        <v>0.29369278262720866</v>
      </c>
      <c r="W19" s="353">
        <v>14.117647058823529</v>
      </c>
      <c r="X19" s="353">
        <v>10.052316890881913</v>
      </c>
      <c r="Y19" s="354">
        <f t="shared" si="6"/>
        <v>-0.28796088689586441</v>
      </c>
    </row>
    <row r="20" spans="2:25" ht="15" customHeight="1">
      <c r="B20" s="352" t="s">
        <v>482</v>
      </c>
      <c r="C20" s="353">
        <v>0.75454545454545496</v>
      </c>
      <c r="D20" s="353">
        <v>0.80909090909090908</v>
      </c>
      <c r="E20" s="353">
        <v>1.1090909090909091</v>
      </c>
      <c r="F20" s="353">
        <v>1.1072664359861593</v>
      </c>
      <c r="G20" s="354">
        <f t="shared" si="1"/>
        <v>7.2289156626505369E-2</v>
      </c>
      <c r="H20" s="354">
        <f t="shared" si="1"/>
        <v>0.3707865168539326</v>
      </c>
      <c r="I20" s="354">
        <f t="shared" si="1"/>
        <v>-1.6450167337909161E-3</v>
      </c>
      <c r="J20" s="353">
        <v>0.97159940209267559</v>
      </c>
      <c r="K20" s="353">
        <v>1.0361916203634178</v>
      </c>
      <c r="L20" s="353">
        <v>0.54154417453195114</v>
      </c>
      <c r="M20" s="354">
        <f t="shared" si="2"/>
        <v>6.6480298497117785E-2</v>
      </c>
      <c r="N20" s="354">
        <f t="shared" si="2"/>
        <v>-0.47737062924517926</v>
      </c>
      <c r="O20" s="353">
        <v>1.0385756676557865</v>
      </c>
      <c r="P20" s="353">
        <v>0.95887884934538081</v>
      </c>
      <c r="Q20" s="353">
        <v>0.71536144578313254</v>
      </c>
      <c r="R20" s="354">
        <f t="shared" si="3"/>
        <v>-7.6736650773162052E-2</v>
      </c>
      <c r="S20" s="354">
        <f t="shared" si="3"/>
        <v>-0.25396055375347548</v>
      </c>
      <c r="T20" s="353">
        <v>1.1229098010496765</v>
      </c>
      <c r="U20" s="353">
        <v>0.80145719489981782</v>
      </c>
      <c r="V20" s="354">
        <f t="shared" si="4"/>
        <v>-0.28626752197671657</v>
      </c>
      <c r="W20" s="353">
        <v>1.1072664359861593</v>
      </c>
      <c r="X20" s="353">
        <v>0.52316890881913303</v>
      </c>
      <c r="Y20" s="354">
        <f t="shared" si="6"/>
        <v>-0.5275130792227205</v>
      </c>
    </row>
    <row r="21" spans="2:25" ht="15" customHeight="1">
      <c r="B21" s="352" t="s">
        <v>478</v>
      </c>
      <c r="C21" s="353">
        <v>2.2999999999999998</v>
      </c>
      <c r="D21" s="353">
        <v>2.290909090909091</v>
      </c>
      <c r="E21" s="353">
        <v>1.8727272727272728</v>
      </c>
      <c r="F21" s="353">
        <v>1.7647058823529411</v>
      </c>
      <c r="G21" s="354">
        <f t="shared" si="1"/>
        <v>-3.9525691699603405E-3</v>
      </c>
      <c r="H21" s="354">
        <f t="shared" si="1"/>
        <v>-0.18253968253968256</v>
      </c>
      <c r="I21" s="354">
        <f t="shared" si="1"/>
        <v>-5.7681324957167379E-2</v>
      </c>
      <c r="J21" s="353">
        <v>2.0926756352765321</v>
      </c>
      <c r="K21" s="353">
        <v>1.7119687640786905</v>
      </c>
      <c r="L21" s="353">
        <v>1.5936871421940275</v>
      </c>
      <c r="M21" s="354">
        <f t="shared" si="2"/>
        <v>-0.18192349773668293</v>
      </c>
      <c r="N21" s="354">
        <f t="shared" si="2"/>
        <v>-6.9090992993857125E-2</v>
      </c>
      <c r="O21" s="353">
        <v>1.8545994065281899</v>
      </c>
      <c r="P21" s="353">
        <v>2.028397565922921</v>
      </c>
      <c r="Q21" s="353">
        <v>1.5813253012048192</v>
      </c>
      <c r="R21" s="354">
        <f t="shared" si="3"/>
        <v>9.3711967545639041E-2</v>
      </c>
      <c r="S21" s="354">
        <f t="shared" si="3"/>
        <v>-0.22040662650602416</v>
      </c>
      <c r="T21" s="353">
        <v>1.9895032344684487</v>
      </c>
      <c r="U21" s="353">
        <v>2.2950819672131146</v>
      </c>
      <c r="V21" s="354">
        <f t="shared" si="4"/>
        <v>0.15359549431761033</v>
      </c>
      <c r="W21" s="353">
        <v>1.7647058823529411</v>
      </c>
      <c r="X21" s="353">
        <v>1.0463378176382661</v>
      </c>
      <c r="Y21" s="354">
        <f t="shared" si="6"/>
        <v>-0.40707523667164924</v>
      </c>
    </row>
    <row r="22" spans="2:25" ht="15" customHeight="1">
      <c r="B22" s="352" t="s">
        <v>496</v>
      </c>
      <c r="C22" s="353">
        <v>4.5636363636363599</v>
      </c>
      <c r="D22" s="353">
        <v>3.918181818181818</v>
      </c>
      <c r="E22" s="353">
        <v>2.9</v>
      </c>
      <c r="F22" s="353">
        <v>2.3875432525951559</v>
      </c>
      <c r="G22" s="354">
        <f t="shared" si="1"/>
        <v>-0.14143426294820649</v>
      </c>
      <c r="H22" s="354">
        <f t="shared" si="1"/>
        <v>-0.25986078886310904</v>
      </c>
      <c r="I22" s="354">
        <f t="shared" si="1"/>
        <v>-0.17670922324304972</v>
      </c>
      <c r="J22" s="353">
        <v>3.12406576980568</v>
      </c>
      <c r="K22" s="353">
        <v>2.5679531461180356</v>
      </c>
      <c r="L22" s="353">
        <v>2.6767754912579296</v>
      </c>
      <c r="M22" s="354">
        <f t="shared" si="2"/>
        <v>-0.17800925609905938</v>
      </c>
      <c r="N22" s="354">
        <f t="shared" si="2"/>
        <v>4.2377075806231179E-2</v>
      </c>
      <c r="O22" s="353">
        <v>2.5964391691394657</v>
      </c>
      <c r="P22" s="353">
        <v>2.2865572561312928</v>
      </c>
      <c r="Q22" s="353">
        <v>2.4096385542168677</v>
      </c>
      <c r="R22" s="354">
        <f t="shared" si="3"/>
        <v>-0.11934880535286208</v>
      </c>
      <c r="S22" s="354">
        <f t="shared" si="3"/>
        <v>5.382821609016708E-2</v>
      </c>
      <c r="T22" s="353">
        <v>2.9537409984132794</v>
      </c>
      <c r="U22" s="353">
        <v>2.6715239829993926</v>
      </c>
      <c r="V22" s="354">
        <f t="shared" si="4"/>
        <v>-9.5545620135784048E-2</v>
      </c>
      <c r="W22" s="353">
        <v>2.3875432525951559</v>
      </c>
      <c r="X22" s="353">
        <v>2.391629297458894</v>
      </c>
      <c r="Y22" s="354">
        <f t="shared" si="6"/>
        <v>1.7114013994496968E-3</v>
      </c>
    </row>
    <row r="23" spans="2:25" ht="15" customHeight="1">
      <c r="B23" s="352" t="s">
        <v>497</v>
      </c>
      <c r="C23" s="353">
        <v>1.86363636363636</v>
      </c>
      <c r="D23" s="353">
        <v>1.8090909090909091</v>
      </c>
      <c r="E23" s="353">
        <v>1.490909090909091</v>
      </c>
      <c r="F23" s="353">
        <v>1.5224913494809689</v>
      </c>
      <c r="G23" s="354">
        <f t="shared" si="1"/>
        <v>-2.9268292682924968E-2</v>
      </c>
      <c r="H23" s="354">
        <f t="shared" si="1"/>
        <v>-0.17587939698492461</v>
      </c>
      <c r="I23" s="354">
        <f t="shared" si="1"/>
        <v>2.1183222212844965E-2</v>
      </c>
      <c r="J23" s="353">
        <v>1.6890881913303437</v>
      </c>
      <c r="K23" s="353">
        <v>1.4266406367322422</v>
      </c>
      <c r="L23" s="353">
        <v>1.1759244932693795</v>
      </c>
      <c r="M23" s="354">
        <f t="shared" si="2"/>
        <v>-0.15537824250099996</v>
      </c>
      <c r="N23" s="354">
        <f t="shared" si="2"/>
        <v>-0.1757388209809686</v>
      </c>
      <c r="O23" s="353">
        <v>1.6320474777448071</v>
      </c>
      <c r="P23" s="353">
        <v>1.401438318274018</v>
      </c>
      <c r="Q23" s="353">
        <v>0.9412650602409639</v>
      </c>
      <c r="R23" s="354">
        <f t="shared" si="3"/>
        <v>-0.14130052134846527</v>
      </c>
      <c r="S23" s="354">
        <f t="shared" si="3"/>
        <v>-0.32835783925174378</v>
      </c>
      <c r="T23" s="353">
        <v>1.5378982057854267</v>
      </c>
      <c r="U23" s="353">
        <v>1.323618700667881</v>
      </c>
      <c r="V23" s="354">
        <f t="shared" si="4"/>
        <v>-0.13933269725619457</v>
      </c>
      <c r="W23" s="353">
        <v>1.5224913494809689</v>
      </c>
      <c r="X23" s="353">
        <v>0.82212257100149477</v>
      </c>
      <c r="Y23" s="354">
        <f t="shared" si="6"/>
        <v>-0.46001494768310913</v>
      </c>
    </row>
    <row r="24" spans="2:25" ht="15" customHeight="1">
      <c r="B24" s="352" t="s">
        <v>498</v>
      </c>
      <c r="C24" s="353">
        <v>19.3</v>
      </c>
      <c r="D24" s="353">
        <v>14.963636363636363</v>
      </c>
      <c r="E24" s="353">
        <v>11.590909090909092</v>
      </c>
      <c r="F24" s="353">
        <v>12.110726643598616</v>
      </c>
      <c r="G24" s="354">
        <f t="shared" si="1"/>
        <v>-0.22468205369759775</v>
      </c>
      <c r="H24" s="354">
        <f t="shared" si="1"/>
        <v>-0.22539489671931945</v>
      </c>
      <c r="I24" s="354">
        <f t="shared" si="1"/>
        <v>4.4847004545762958E-2</v>
      </c>
      <c r="J24" s="353">
        <v>12.600896860986547</v>
      </c>
      <c r="K24" s="353">
        <v>12.073884967712869</v>
      </c>
      <c r="L24" s="353">
        <v>11.186755376760019</v>
      </c>
      <c r="M24" s="354">
        <f t="shared" si="2"/>
        <v>-4.1823363772252709E-2</v>
      </c>
      <c r="N24" s="354">
        <f t="shared" si="2"/>
        <v>-7.3475073957152137E-2</v>
      </c>
      <c r="O24" s="353">
        <v>11.201780415430267</v>
      </c>
      <c r="P24" s="353">
        <v>10.824267010879588</v>
      </c>
      <c r="Q24" s="353">
        <v>10.335090361445783</v>
      </c>
      <c r="R24" s="354">
        <f t="shared" si="3"/>
        <v>-3.370119664465665E-2</v>
      </c>
      <c r="S24" s="354">
        <f t="shared" si="3"/>
        <v>-4.51925889246938E-2</v>
      </c>
      <c r="T24" s="353">
        <v>11.107042597339191</v>
      </c>
      <c r="U24" s="353">
        <v>12.021857923497267</v>
      </c>
      <c r="V24" s="354">
        <f t="shared" si="4"/>
        <v>8.2363538101243083E-2</v>
      </c>
      <c r="W24" s="353">
        <v>12.110726643598616</v>
      </c>
      <c r="X24" s="353">
        <v>9.8654708520179373</v>
      </c>
      <c r="Y24" s="354">
        <f t="shared" si="6"/>
        <v>-0.18539397821909032</v>
      </c>
    </row>
    <row r="25" spans="2:25" ht="15" customHeight="1">
      <c r="B25" s="352" t="s">
        <v>470</v>
      </c>
      <c r="C25" s="353">
        <v>1.3</v>
      </c>
      <c r="D25" s="353">
        <v>0.97272727272727277</v>
      </c>
      <c r="E25" s="353">
        <v>0.92727272727272725</v>
      </c>
      <c r="F25" s="353">
        <v>0.38062283737024222</v>
      </c>
      <c r="G25" s="354">
        <f t="shared" si="1"/>
        <v>-0.25174825174825177</v>
      </c>
      <c r="H25" s="354">
        <f t="shared" si="1"/>
        <v>-4.6728971962616939E-2</v>
      </c>
      <c r="I25" s="354">
        <f t="shared" si="1"/>
        <v>-0.58952439107130739</v>
      </c>
      <c r="J25" s="353">
        <v>0.64275037369207777</v>
      </c>
      <c r="K25" s="353">
        <v>0.55563898483255747</v>
      </c>
      <c r="L25" s="353">
        <v>1.0057248955593379</v>
      </c>
      <c r="M25" s="354">
        <f t="shared" si="2"/>
        <v>-0.13552911429539316</v>
      </c>
      <c r="N25" s="354">
        <f t="shared" si="2"/>
        <v>0.81003299446746779</v>
      </c>
      <c r="O25" s="353">
        <v>0.85311572700296734</v>
      </c>
      <c r="P25" s="353">
        <v>0.53475935828877008</v>
      </c>
      <c r="Q25" s="353">
        <v>1.1106927710843373</v>
      </c>
      <c r="R25" s="354">
        <f t="shared" si="3"/>
        <v>-0.37316903045803296</v>
      </c>
      <c r="S25" s="354">
        <f t="shared" si="3"/>
        <v>1.0769954819277108</v>
      </c>
      <c r="T25" s="353">
        <v>0.96423776394483096</v>
      </c>
      <c r="U25" s="353">
        <v>0.86217364905889493</v>
      </c>
      <c r="V25" s="354">
        <f t="shared" si="4"/>
        <v>-0.10584953079246506</v>
      </c>
      <c r="W25" s="353">
        <v>0.38062283737024222</v>
      </c>
      <c r="X25" s="353">
        <v>0.93423019431988041</v>
      </c>
      <c r="Y25" s="354">
        <f t="shared" si="6"/>
        <v>1.4544775105313223</v>
      </c>
    </row>
    <row r="26" spans="2:25" ht="15" customHeight="1">
      <c r="B26" s="352" t="s">
        <v>499</v>
      </c>
      <c r="C26" s="353">
        <v>6.4909090909090903</v>
      </c>
      <c r="D26" s="353">
        <v>6.1545454545454543</v>
      </c>
      <c r="E26" s="353">
        <v>5.4</v>
      </c>
      <c r="F26" s="353">
        <v>3.8408304498269894</v>
      </c>
      <c r="G26" s="354">
        <f t="shared" si="1"/>
        <v>-5.1820728291316454E-2</v>
      </c>
      <c r="H26" s="354">
        <f t="shared" si="1"/>
        <v>-0.12259970457902503</v>
      </c>
      <c r="I26" s="354">
        <f t="shared" si="1"/>
        <v>-0.28873510188389084</v>
      </c>
      <c r="J26" s="353">
        <v>4.0059790732436475</v>
      </c>
      <c r="K26" s="353">
        <v>4.1297492115933325</v>
      </c>
      <c r="L26" s="353">
        <v>4.3168807055546958</v>
      </c>
      <c r="M26" s="354">
        <f t="shared" si="2"/>
        <v>3.0896351699977398E-2</v>
      </c>
      <c r="N26" s="354">
        <f t="shared" si="2"/>
        <v>4.531304066504438E-2</v>
      </c>
      <c r="O26" s="353">
        <v>4.7477744807121658</v>
      </c>
      <c r="P26" s="353">
        <v>5.1816337820394613</v>
      </c>
      <c r="Q26" s="353">
        <v>4.5933734939759034</v>
      </c>
      <c r="R26" s="354">
        <f t="shared" si="3"/>
        <v>9.1381615342061684E-2</v>
      </c>
      <c r="S26" s="354">
        <f t="shared" si="3"/>
        <v>-0.1135279552373194</v>
      </c>
      <c r="T26" s="353">
        <v>5.8586598315635294</v>
      </c>
      <c r="U26" s="353">
        <v>6.2173649058894958</v>
      </c>
      <c r="V26" s="354">
        <f t="shared" si="4"/>
        <v>6.1226472374013463E-2</v>
      </c>
      <c r="W26" s="353">
        <v>3.8408304498269894</v>
      </c>
      <c r="X26" s="353">
        <v>2.7279521674140508</v>
      </c>
      <c r="Y26" s="354">
        <f t="shared" si="6"/>
        <v>-0.2897493906462516</v>
      </c>
    </row>
    <row r="27" spans="2:25" ht="15" customHeight="1">
      <c r="B27" s="352" t="s">
        <v>500</v>
      </c>
      <c r="C27" s="353">
        <v>6.7545454545454504</v>
      </c>
      <c r="D27" s="353">
        <v>7.9818181818181815</v>
      </c>
      <c r="E27" s="353">
        <v>7.8181818181818183</v>
      </c>
      <c r="F27" s="353">
        <v>6.5051903114186853</v>
      </c>
      <c r="G27" s="354">
        <f t="shared" si="1"/>
        <v>0.18169582772543813</v>
      </c>
      <c r="H27" s="354">
        <f t="shared" si="1"/>
        <v>-2.0501138952163989E-2</v>
      </c>
      <c r="I27" s="354">
        <f t="shared" si="1"/>
        <v>-0.16794077412086583</v>
      </c>
      <c r="J27" s="353">
        <v>7.5635276532137521</v>
      </c>
      <c r="K27" s="353">
        <v>7.3434449617059618</v>
      </c>
      <c r="L27" s="353">
        <v>6.4985300943834137</v>
      </c>
      <c r="M27" s="354">
        <f t="shared" si="2"/>
        <v>-2.909788945033831E-2</v>
      </c>
      <c r="N27" s="354">
        <f t="shared" si="2"/>
        <v>-0.11505701639061039</v>
      </c>
      <c r="O27" s="353">
        <v>7.8078635014836797</v>
      </c>
      <c r="P27" s="353">
        <v>6.2695924764890281</v>
      </c>
      <c r="Q27" s="353">
        <v>6.7206325301204819</v>
      </c>
      <c r="R27" s="354">
        <f t="shared" si="3"/>
        <v>-0.19701561441261661</v>
      </c>
      <c r="S27" s="354">
        <f t="shared" si="3"/>
        <v>7.1940888554216986E-2</v>
      </c>
      <c r="T27" s="353">
        <v>7.5918466984010742</v>
      </c>
      <c r="U27" s="353">
        <v>6.5452337583485125</v>
      </c>
      <c r="V27" s="354">
        <f t="shared" si="4"/>
        <v>-0.13786012568891703</v>
      </c>
      <c r="W27" s="353">
        <v>6.5051903114186853</v>
      </c>
      <c r="X27" s="353">
        <v>6.1285500747384152</v>
      </c>
      <c r="Y27" s="354">
        <f t="shared" si="6"/>
        <v>-5.7898419362020226E-2</v>
      </c>
    </row>
    <row r="28" spans="2:25" ht="15" customHeight="1">
      <c r="B28" s="352" t="s">
        <v>501</v>
      </c>
      <c r="C28" s="353">
        <v>2.7363636363636399</v>
      </c>
      <c r="D28" s="353">
        <v>2.3909090909090911</v>
      </c>
      <c r="E28" s="353">
        <v>2.8454545454545452</v>
      </c>
      <c r="F28" s="353">
        <v>2.2145328719723185</v>
      </c>
      <c r="G28" s="354">
        <f t="shared" si="1"/>
        <v>-0.12624584717608078</v>
      </c>
      <c r="H28" s="354">
        <f t="shared" si="1"/>
        <v>0.19011406844106449</v>
      </c>
      <c r="I28" s="354">
        <f t="shared" si="1"/>
        <v>-0.22172966160717233</v>
      </c>
      <c r="J28" s="353">
        <v>2.6457399103139014</v>
      </c>
      <c r="K28" s="353">
        <v>2.7481603844421083</v>
      </c>
      <c r="L28" s="353">
        <v>2.1507040074268917</v>
      </c>
      <c r="M28" s="354">
        <f t="shared" si="2"/>
        <v>3.8711467339983319E-2</v>
      </c>
      <c r="N28" s="354">
        <f t="shared" si="2"/>
        <v>-0.2174022958767392</v>
      </c>
      <c r="O28" s="353">
        <v>2.6149851632047478</v>
      </c>
      <c r="P28" s="353">
        <v>2.7106767471879034</v>
      </c>
      <c r="Q28" s="353">
        <v>2.2778614457831323</v>
      </c>
      <c r="R28" s="354">
        <f t="shared" si="3"/>
        <v>3.6593547577104646E-2</v>
      </c>
      <c r="S28" s="354">
        <f t="shared" si="3"/>
        <v>-0.1596705700352431</v>
      </c>
      <c r="T28" s="353">
        <v>2.7340412547296471</v>
      </c>
      <c r="U28" s="353">
        <v>2.6593806921675776</v>
      </c>
      <c r="V28" s="354">
        <f t="shared" si="4"/>
        <v>-2.7307767369242675E-2</v>
      </c>
      <c r="W28" s="353">
        <v>2.2145328719723185</v>
      </c>
      <c r="X28" s="353">
        <v>1.8310911808669657</v>
      </c>
      <c r="Y28" s="354">
        <f t="shared" si="6"/>
        <v>-0.17314788863976094</v>
      </c>
    </row>
    <row r="29" spans="2:25" ht="15" customHeight="1">
      <c r="B29" s="352" t="s">
        <v>474</v>
      </c>
      <c r="C29" s="353">
        <v>0.17272727272727301</v>
      </c>
      <c r="D29" s="353">
        <v>0.18181818181818182</v>
      </c>
      <c r="E29" s="353">
        <v>0.17272727272727273</v>
      </c>
      <c r="F29" s="353">
        <v>0.13840830449826991</v>
      </c>
      <c r="G29" s="354">
        <f t="shared" si="1"/>
        <v>5.2631578947366808E-2</v>
      </c>
      <c r="H29" s="354">
        <f t="shared" si="1"/>
        <v>-5.0000000000000044E-2</v>
      </c>
      <c r="I29" s="354">
        <f t="shared" si="1"/>
        <v>-0.198688763431069</v>
      </c>
      <c r="J29" s="353">
        <v>0.13452914798206278</v>
      </c>
      <c r="K29" s="353">
        <v>0.16518996846373329</v>
      </c>
      <c r="L29" s="353">
        <v>0.13925421630821599</v>
      </c>
      <c r="M29" s="354">
        <f t="shared" si="2"/>
        <v>0.22791209891375086</v>
      </c>
      <c r="N29" s="354">
        <f t="shared" si="2"/>
        <v>-0.15700561236689969</v>
      </c>
      <c r="O29" s="353">
        <v>7.418397626112759E-2</v>
      </c>
      <c r="P29" s="353">
        <v>0.18439977872026553</v>
      </c>
      <c r="Q29" s="353">
        <v>0.15060240963855423</v>
      </c>
      <c r="R29" s="354">
        <f t="shared" si="3"/>
        <v>1.4857090171491794</v>
      </c>
      <c r="S29" s="354">
        <f t="shared" si="3"/>
        <v>-0.18328313253012041</v>
      </c>
      <c r="T29" s="353">
        <v>0.17087757842060294</v>
      </c>
      <c r="U29" s="353">
        <v>0.24286581663630843</v>
      </c>
      <c r="V29" s="354">
        <f t="shared" si="4"/>
        <v>0.42128545407233942</v>
      </c>
      <c r="W29" s="353">
        <v>0.13840830449826991</v>
      </c>
      <c r="X29" s="353">
        <v>0.18684603886397608</v>
      </c>
      <c r="Y29" s="354">
        <f t="shared" si="6"/>
        <v>0.349962630792227</v>
      </c>
    </row>
    <row r="30" spans="2:25" ht="15" customHeight="1">
      <c r="B30" s="352" t="s">
        <v>473</v>
      </c>
      <c r="C30" s="353">
        <v>1.30909090909091</v>
      </c>
      <c r="D30" s="353">
        <v>1.1272727272727272</v>
      </c>
      <c r="E30" s="353">
        <v>0.95454545454545459</v>
      </c>
      <c r="F30" s="353">
        <v>1.6955017301038062</v>
      </c>
      <c r="G30" s="354">
        <f t="shared" si="1"/>
        <v>-0.13888888888888951</v>
      </c>
      <c r="H30" s="354">
        <f t="shared" si="1"/>
        <v>-0.15322580645161277</v>
      </c>
      <c r="I30" s="354">
        <f t="shared" si="1"/>
        <v>0.77623990772779683</v>
      </c>
      <c r="J30" s="353">
        <v>1.1808669656203288</v>
      </c>
      <c r="K30" s="353">
        <v>1.2614506682685087</v>
      </c>
      <c r="L30" s="353">
        <v>1.3770694723812471</v>
      </c>
      <c r="M30" s="354">
        <f t="shared" si="2"/>
        <v>6.8241135533711805E-2</v>
      </c>
      <c r="N30" s="354">
        <f t="shared" si="2"/>
        <v>9.1655430546038641E-2</v>
      </c>
      <c r="O30" s="353">
        <v>1.1127596439169138</v>
      </c>
      <c r="P30" s="353">
        <v>1.4383182740180711</v>
      </c>
      <c r="Q30" s="353">
        <v>1.1859939759036144</v>
      </c>
      <c r="R30" s="354">
        <f t="shared" si="3"/>
        <v>0.29256868891757337</v>
      </c>
      <c r="S30" s="354">
        <f t="shared" si="3"/>
        <v>-0.1754300857275255</v>
      </c>
      <c r="T30" s="353">
        <v>0.95203222262907361</v>
      </c>
      <c r="U30" s="353">
        <v>1.2871888281724346</v>
      </c>
      <c r="V30" s="354">
        <f t="shared" si="4"/>
        <v>0.35204334220727662</v>
      </c>
      <c r="W30" s="353">
        <v>1.6955017301038062</v>
      </c>
      <c r="X30" s="353">
        <v>1.2331838565022422</v>
      </c>
      <c r="Y30" s="354">
        <f t="shared" si="6"/>
        <v>-0.27267319483847352</v>
      </c>
    </row>
    <row r="31" spans="2:25" ht="15" customHeight="1">
      <c r="B31" s="352" t="s">
        <v>502</v>
      </c>
      <c r="C31" s="353">
        <v>8.3818181818181792</v>
      </c>
      <c r="D31" s="353">
        <v>11.836363636363636</v>
      </c>
      <c r="E31" s="353">
        <v>11.636363636363637</v>
      </c>
      <c r="F31" s="353">
        <v>6.4359861591695502</v>
      </c>
      <c r="G31" s="354">
        <f t="shared" si="1"/>
        <v>0.41214750542299394</v>
      </c>
      <c r="H31" s="354">
        <f t="shared" si="1"/>
        <v>-1.6897081413210335E-2</v>
      </c>
      <c r="I31" s="354">
        <f t="shared" si="1"/>
        <v>-0.44690743944636679</v>
      </c>
      <c r="J31" s="353">
        <v>12.481315396113603</v>
      </c>
      <c r="K31" s="353">
        <v>8.815137408019222</v>
      </c>
      <c r="L31" s="353">
        <v>5.4154417453195114</v>
      </c>
      <c r="M31" s="354">
        <f t="shared" si="2"/>
        <v>-0.29373330227965755</v>
      </c>
      <c r="N31" s="354">
        <f t="shared" si="2"/>
        <v>-0.38566564596111363</v>
      </c>
      <c r="O31" s="353">
        <v>11.906528189910979</v>
      </c>
      <c r="P31" s="353">
        <v>6.656832011801586</v>
      </c>
      <c r="Q31" s="353">
        <v>6.268825301204819</v>
      </c>
      <c r="R31" s="354">
        <f t="shared" si="3"/>
        <v>-0.44090906218638393</v>
      </c>
      <c r="S31" s="354">
        <f t="shared" si="3"/>
        <v>-5.8286991456129256E-2</v>
      </c>
      <c r="T31" s="353">
        <v>11.680703039179788</v>
      </c>
      <c r="U31" s="353">
        <v>6.8852459016393439</v>
      </c>
      <c r="V31" s="354">
        <f t="shared" si="4"/>
        <v>-0.41054524898504552</v>
      </c>
      <c r="W31" s="353">
        <v>6.4359861591695502</v>
      </c>
      <c r="X31" s="353">
        <v>4.4095665171898357</v>
      </c>
      <c r="Y31" s="354">
        <f t="shared" si="6"/>
        <v>-0.31485767555491262</v>
      </c>
    </row>
    <row r="32" spans="2:25" ht="15" customHeight="1">
      <c r="B32" s="352" t="s">
        <v>503</v>
      </c>
      <c r="C32" s="353">
        <v>12.572727272727301</v>
      </c>
      <c r="D32" s="353">
        <v>12.818181818181818</v>
      </c>
      <c r="E32" s="353">
        <v>10.809090909090909</v>
      </c>
      <c r="F32" s="353">
        <v>7.6816608996539788</v>
      </c>
      <c r="G32" s="354">
        <f t="shared" si="1"/>
        <v>1.9522776572665768E-2</v>
      </c>
      <c r="H32" s="354">
        <f t="shared" si="1"/>
        <v>-0.15673758865248233</v>
      </c>
      <c r="I32" s="354">
        <f t="shared" si="1"/>
        <v>-0.28933330617162512</v>
      </c>
      <c r="J32" s="353">
        <v>12.197309417040358</v>
      </c>
      <c r="K32" s="353">
        <v>9.0103619162036335</v>
      </c>
      <c r="L32" s="353">
        <v>6.2973851152715454</v>
      </c>
      <c r="M32" s="354">
        <f t="shared" si="2"/>
        <v>-0.26128282819359916</v>
      </c>
      <c r="N32" s="354">
        <f t="shared" si="2"/>
        <v>-0.3010952086234463</v>
      </c>
      <c r="O32" s="353">
        <v>10.923590504451038</v>
      </c>
      <c r="P32" s="353">
        <v>8.3901899317720812</v>
      </c>
      <c r="Q32" s="353">
        <v>6.4006024096385543</v>
      </c>
      <c r="R32" s="354">
        <f t="shared" si="3"/>
        <v>-0.23192013391994803</v>
      </c>
      <c r="S32" s="354">
        <f t="shared" si="3"/>
        <v>-0.23713259631934325</v>
      </c>
      <c r="T32" s="353">
        <v>10.777492981813744</v>
      </c>
      <c r="U32" s="353">
        <v>9.0953248330297516</v>
      </c>
      <c r="V32" s="354">
        <f t="shared" si="4"/>
        <v>-0.15608158146078421</v>
      </c>
      <c r="W32" s="353">
        <v>7.6816608996539788</v>
      </c>
      <c r="X32" s="353">
        <v>5.493273542600897</v>
      </c>
      <c r="Y32" s="354">
        <f t="shared" si="6"/>
        <v>-0.28488466044519856</v>
      </c>
    </row>
    <row r="33" spans="2:25" ht="15" customHeight="1">
      <c r="B33" s="352" t="s">
        <v>480</v>
      </c>
      <c r="C33" s="353">
        <v>0</v>
      </c>
      <c r="D33" s="353">
        <v>0</v>
      </c>
      <c r="E33" s="353">
        <v>0.40909090909090912</v>
      </c>
      <c r="F33" s="353">
        <v>0.83044982698961933</v>
      </c>
      <c r="G33" s="354" t="str">
        <f t="shared" si="1"/>
        <v>-</v>
      </c>
      <c r="H33" s="354" t="str">
        <f t="shared" si="1"/>
        <v>-</v>
      </c>
      <c r="I33" s="354">
        <f t="shared" si="1"/>
        <v>1.029988465974625</v>
      </c>
      <c r="J33" s="353">
        <v>0</v>
      </c>
      <c r="K33" s="353">
        <v>0.66075987385493318</v>
      </c>
      <c r="L33" s="353">
        <v>0.58796224663468977</v>
      </c>
      <c r="M33" s="354" t="str">
        <f t="shared" si="2"/>
        <v>-</v>
      </c>
      <c r="N33" s="354">
        <f t="shared" si="2"/>
        <v>-0.11017259083172748</v>
      </c>
      <c r="O33" s="353">
        <v>0.12982195845697331</v>
      </c>
      <c r="P33" s="353">
        <v>0.700719159137009</v>
      </c>
      <c r="Q33" s="353">
        <v>0.56475903614457834</v>
      </c>
      <c r="R33" s="354">
        <f t="shared" si="3"/>
        <v>4.3975395800953603</v>
      </c>
      <c r="S33" s="354">
        <f t="shared" si="3"/>
        <v>-0.19402940710209249</v>
      </c>
      <c r="T33" s="353">
        <v>0.32954961552544854</v>
      </c>
      <c r="U33" s="353">
        <v>0.68002428658166358</v>
      </c>
      <c r="V33" s="354">
        <f t="shared" si="4"/>
        <v>1.0634959185050259</v>
      </c>
      <c r="W33" s="353">
        <v>0.83044982698961933</v>
      </c>
      <c r="X33" s="353">
        <v>0.41106128550074739</v>
      </c>
      <c r="Y33" s="354">
        <f t="shared" si="6"/>
        <v>-0.50501370204285001</v>
      </c>
    </row>
    <row r="34" spans="2:25" ht="15" customHeight="1">
      <c r="B34" s="352" t="s">
        <v>504</v>
      </c>
      <c r="C34" s="353">
        <v>0</v>
      </c>
      <c r="D34" s="353">
        <v>0</v>
      </c>
      <c r="E34" s="353">
        <v>8.1818181818181818E-2</v>
      </c>
      <c r="F34" s="353">
        <v>0.17301038062283736</v>
      </c>
      <c r="G34" s="354" t="str">
        <f t="shared" si="1"/>
        <v>-</v>
      </c>
      <c r="H34" s="354" t="str">
        <f t="shared" si="1"/>
        <v>-</v>
      </c>
      <c r="I34" s="354">
        <f t="shared" si="1"/>
        <v>1.1145713187235677</v>
      </c>
      <c r="J34" s="353">
        <v>0</v>
      </c>
      <c r="K34" s="353">
        <v>0.18020723832407268</v>
      </c>
      <c r="L34" s="353">
        <v>6.1890762803651557E-2</v>
      </c>
      <c r="M34" s="354" t="str">
        <f t="shared" si="2"/>
        <v>-</v>
      </c>
      <c r="N34" s="354">
        <f t="shared" si="2"/>
        <v>-0.65655784207540357</v>
      </c>
      <c r="O34" s="353">
        <v>1.8545994065281898E-2</v>
      </c>
      <c r="P34" s="353">
        <v>0.2397197123363452</v>
      </c>
      <c r="Q34" s="353">
        <v>7.5301204819277115E-2</v>
      </c>
      <c r="R34" s="354">
        <f t="shared" si="3"/>
        <v>11.925686889175735</v>
      </c>
      <c r="S34" s="354">
        <f t="shared" si="3"/>
        <v>-0.68587812789620017</v>
      </c>
      <c r="T34" s="353">
        <v>4.8822165263029418E-2</v>
      </c>
      <c r="U34" s="353">
        <v>0.20643594414086217</v>
      </c>
      <c r="V34" s="354">
        <f t="shared" si="4"/>
        <v>3.228324225865209</v>
      </c>
      <c r="W34" s="353">
        <v>0.17301038062283736</v>
      </c>
      <c r="X34" s="353">
        <v>7.4738415545590436E-2</v>
      </c>
      <c r="Y34" s="354">
        <f t="shared" si="6"/>
        <v>-0.56801195814648731</v>
      </c>
    </row>
    <row r="35" spans="2:25" ht="12.75" customHeight="1">
      <c r="B35" s="428" t="s">
        <v>190</v>
      </c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</row>
    <row r="39" spans="2:25">
      <c r="B39" s="355"/>
    </row>
    <row r="40" spans="2:25">
      <c r="B40" s="355"/>
    </row>
    <row r="41" spans="2:25">
      <c r="B41" s="355"/>
    </row>
    <row r="42" spans="2:25">
      <c r="B42" s="355"/>
    </row>
    <row r="43" spans="2:25">
      <c r="B43" s="355"/>
    </row>
    <row r="44" spans="2:25">
      <c r="B44" s="355"/>
    </row>
    <row r="45" spans="2:25">
      <c r="B45" s="355"/>
    </row>
    <row r="46" spans="2:25">
      <c r="B46" s="355"/>
    </row>
    <row r="47" spans="2:25">
      <c r="B47" s="355"/>
    </row>
    <row r="48" spans="2:25">
      <c r="B48" s="355"/>
    </row>
    <row r="49" spans="2:2">
      <c r="B49" s="355"/>
    </row>
    <row r="50" spans="2:2">
      <c r="B50" s="355"/>
    </row>
    <row r="51" spans="2:2">
      <c r="B51" s="355"/>
    </row>
    <row r="52" spans="2:2">
      <c r="B52" s="355"/>
    </row>
    <row r="53" spans="2:2">
      <c r="B53" s="355"/>
    </row>
    <row r="54" spans="2:2">
      <c r="B54" s="355"/>
    </row>
    <row r="55" spans="2:2">
      <c r="B55" s="355"/>
    </row>
    <row r="56" spans="2:2">
      <c r="B56" s="355"/>
    </row>
    <row r="57" spans="2:2">
      <c r="B57" s="355"/>
    </row>
    <row r="58" spans="2:2">
      <c r="B58" s="355"/>
    </row>
    <row r="59" spans="2:2">
      <c r="B59" s="355"/>
    </row>
    <row r="60" spans="2:2">
      <c r="B60" s="355"/>
    </row>
    <row r="61" spans="2:2">
      <c r="B61" s="355"/>
    </row>
  </sheetData>
  <mergeCells count="2">
    <mergeCell ref="B8:Y8"/>
    <mergeCell ref="B35:Y3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/>
  </sheetViews>
  <sheetFormatPr baseColWidth="10" defaultRowHeight="12.75"/>
  <sheetData>
    <row r="38" spans="6:8">
      <c r="F38" s="14"/>
      <c r="G38" s="14"/>
      <c r="H38" s="14"/>
    </row>
    <row r="39" spans="6:8">
      <c r="F39" s="14"/>
      <c r="G39" s="14"/>
      <c r="H39" s="14"/>
    </row>
    <row r="40" spans="6:8">
      <c r="F40" s="14"/>
      <c r="G40" s="375" t="s">
        <v>67</v>
      </c>
      <c r="H40" s="14"/>
    </row>
    <row r="41" spans="6:8">
      <c r="F41" s="14"/>
      <c r="G41" s="375"/>
      <c r="H41" s="14"/>
    </row>
    <row r="42" spans="6:8">
      <c r="F42" s="14"/>
      <c r="G42" s="14"/>
      <c r="H42" s="14"/>
    </row>
    <row r="43" spans="6:8">
      <c r="F43" s="14"/>
      <c r="G43" s="14"/>
      <c r="H43" s="14"/>
    </row>
    <row r="44" spans="6:8">
      <c r="F44" s="14"/>
      <c r="G44" s="14"/>
      <c r="H44" s="14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N48"/>
  <sheetViews>
    <sheetView showGridLines="0" zoomScaleNormal="100" workbookViewId="0"/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12" width="13.42578125" customWidth="1"/>
    <col min="13" max="14" width="11.42578125" customWidth="1"/>
    <col min="16" max="16" width="14.85546875" bestFit="1" customWidth="1"/>
  </cols>
  <sheetData>
    <row r="2" spans="3:14" ht="45" customHeight="1"/>
    <row r="3" spans="3:14" ht="36" customHeight="1">
      <c r="C3" s="374" t="s">
        <v>95</v>
      </c>
      <c r="D3" s="374"/>
      <c r="E3" s="374"/>
      <c r="F3" s="374"/>
      <c r="G3" s="374"/>
      <c r="H3" s="374"/>
      <c r="I3" s="374"/>
      <c r="J3" s="374"/>
      <c r="K3" s="374"/>
      <c r="L3" s="374"/>
      <c r="M3" s="46"/>
      <c r="N3" s="46"/>
    </row>
    <row r="4" spans="3:14" ht="40.5" customHeight="1">
      <c r="C4" s="47"/>
      <c r="D4" s="7">
        <v>2007</v>
      </c>
      <c r="E4" s="7">
        <v>2008</v>
      </c>
      <c r="F4" s="7">
        <v>2009</v>
      </c>
      <c r="G4" s="8" t="s">
        <v>487</v>
      </c>
      <c r="H4" s="8" t="s">
        <v>488</v>
      </c>
      <c r="I4" s="7" t="s">
        <v>149</v>
      </c>
      <c r="J4" s="7" t="s">
        <v>150</v>
      </c>
      <c r="K4" s="8" t="s">
        <v>96</v>
      </c>
      <c r="L4" s="7" t="s">
        <v>163</v>
      </c>
      <c r="M4" s="46"/>
      <c r="N4" s="46"/>
    </row>
    <row r="5" spans="3:14" ht="15" customHeight="1">
      <c r="C5" s="48" t="s">
        <v>97</v>
      </c>
      <c r="D5" s="49">
        <v>10.88181818181819</v>
      </c>
      <c r="E5" s="49">
        <v>10.227272727272727</v>
      </c>
      <c r="F5" s="49">
        <v>7.7545454545454549</v>
      </c>
      <c r="G5" s="50">
        <f t="shared" ref="G5:H12" si="0">E5/D5-1</f>
        <v>-6.0150375939850398E-2</v>
      </c>
      <c r="H5" s="50">
        <f t="shared" si="0"/>
        <v>-0.24177777777777765</v>
      </c>
      <c r="I5" s="49">
        <v>7.0403587443946192</v>
      </c>
      <c r="J5" s="49">
        <v>0</v>
      </c>
      <c r="K5" s="50">
        <f>J5/I5-1</f>
        <v>-1</v>
      </c>
      <c r="L5" s="49">
        <v>7.2700296735905043</v>
      </c>
      <c r="M5" s="46"/>
      <c r="N5" s="46"/>
    </row>
    <row r="6" spans="3:14" ht="15" customHeight="1">
      <c r="C6" s="48" t="s">
        <v>98</v>
      </c>
      <c r="D6" s="49">
        <v>7.7909090909090901</v>
      </c>
      <c r="E6" s="49">
        <v>7.6818181818181817</v>
      </c>
      <c r="F6" s="49">
        <v>8.209090909090909</v>
      </c>
      <c r="G6" s="50">
        <f t="shared" si="0"/>
        <v>-1.4002333722286986E-2</v>
      </c>
      <c r="H6" s="50">
        <f t="shared" si="0"/>
        <v>6.8639053254437865E-2</v>
      </c>
      <c r="I6" s="49">
        <v>7.1599402092675639</v>
      </c>
      <c r="J6" s="49">
        <v>0</v>
      </c>
      <c r="K6" s="50">
        <f t="shared" ref="K6:K12" si="1">J6/I6-1</f>
        <v>-1</v>
      </c>
      <c r="L6" s="49">
        <v>7.3998516320474774</v>
      </c>
      <c r="M6" s="46"/>
      <c r="N6" s="46"/>
    </row>
    <row r="7" spans="3:14" ht="15" customHeight="1">
      <c r="C7" s="48" t="s">
        <v>99</v>
      </c>
      <c r="D7" s="49">
        <v>13.154545454545501</v>
      </c>
      <c r="E7" s="49">
        <v>14.827272727272728</v>
      </c>
      <c r="F7" s="49">
        <v>14.109090909090909</v>
      </c>
      <c r="G7" s="50">
        <f t="shared" si="0"/>
        <v>0.12715964063579421</v>
      </c>
      <c r="H7" s="50">
        <f t="shared" si="0"/>
        <v>-4.8436541998773786E-2</v>
      </c>
      <c r="I7" s="49">
        <v>14.828101644245143</v>
      </c>
      <c r="J7" s="49">
        <v>0</v>
      </c>
      <c r="K7" s="50">
        <f t="shared" si="1"/>
        <v>-1</v>
      </c>
      <c r="L7" s="49">
        <v>14.540059347181009</v>
      </c>
      <c r="M7" s="46"/>
      <c r="N7" s="46"/>
    </row>
    <row r="8" spans="3:14" ht="15" customHeight="1">
      <c r="C8" s="48" t="s">
        <v>100</v>
      </c>
      <c r="D8" s="49">
        <v>13.318181818181801</v>
      </c>
      <c r="E8" s="49">
        <v>13.363636363636363</v>
      </c>
      <c r="F8" s="49">
        <v>14.036363636363637</v>
      </c>
      <c r="G8" s="50">
        <f t="shared" si="0"/>
        <v>3.4129692832778336E-3</v>
      </c>
      <c r="H8" s="50">
        <f t="shared" si="0"/>
        <v>5.034013605442178E-2</v>
      </c>
      <c r="I8" s="49">
        <v>13.51270553064275</v>
      </c>
      <c r="J8" s="49">
        <v>0</v>
      </c>
      <c r="K8" s="50">
        <f t="shared" si="1"/>
        <v>-1</v>
      </c>
      <c r="L8" s="49">
        <v>13.798219584569733</v>
      </c>
      <c r="M8" s="46"/>
      <c r="N8" s="46"/>
    </row>
    <row r="9" spans="3:14" ht="15" customHeight="1">
      <c r="C9" s="48" t="s">
        <v>101</v>
      </c>
      <c r="D9" s="49">
        <v>11.736363636363601</v>
      </c>
      <c r="E9" s="49">
        <v>11.963636363636363</v>
      </c>
      <c r="F9" s="49">
        <v>11.572727272727272</v>
      </c>
      <c r="G9" s="50">
        <f t="shared" si="0"/>
        <v>1.9364833462435227E-2</v>
      </c>
      <c r="H9" s="50">
        <f t="shared" si="0"/>
        <v>-3.2674772036474176E-2</v>
      </c>
      <c r="I9" s="49">
        <v>12.25710014947683</v>
      </c>
      <c r="J9" s="49">
        <v>0</v>
      </c>
      <c r="K9" s="50">
        <f t="shared" si="1"/>
        <v>-1</v>
      </c>
      <c r="L9" s="49">
        <v>11.739614243323443</v>
      </c>
      <c r="M9" s="46"/>
      <c r="N9" s="46"/>
    </row>
    <row r="10" spans="3:14" ht="15" customHeight="1">
      <c r="C10" s="48" t="s">
        <v>102</v>
      </c>
      <c r="D10" s="49">
        <v>24.727272727272702</v>
      </c>
      <c r="E10" s="49">
        <v>24.718181818181819</v>
      </c>
      <c r="F10" s="49">
        <v>26.290909090909089</v>
      </c>
      <c r="G10" s="50">
        <f t="shared" si="0"/>
        <v>-3.676470588225289E-4</v>
      </c>
      <c r="H10" s="50">
        <f t="shared" si="0"/>
        <v>6.3626333210739183E-2</v>
      </c>
      <c r="I10" s="49">
        <v>27.249626307922274</v>
      </c>
      <c r="J10" s="49">
        <v>0</v>
      </c>
      <c r="K10" s="50">
        <f t="shared" si="1"/>
        <v>-1</v>
      </c>
      <c r="L10" s="49">
        <v>26.26112759643917</v>
      </c>
      <c r="M10" s="46"/>
      <c r="N10" s="46"/>
    </row>
    <row r="11" spans="3:14" ht="15" customHeight="1">
      <c r="C11" s="48" t="s">
        <v>62</v>
      </c>
      <c r="D11" s="49">
        <v>18.390909090909101</v>
      </c>
      <c r="E11" s="49">
        <v>17.218181818181819</v>
      </c>
      <c r="F11" s="49">
        <v>18.027272727272727</v>
      </c>
      <c r="G11" s="50">
        <f t="shared" si="0"/>
        <v>-6.3766683143846259E-2</v>
      </c>
      <c r="H11" s="50">
        <f t="shared" si="0"/>
        <v>4.6990496304118334E-2</v>
      </c>
      <c r="I11" s="49">
        <v>17.952167414050823</v>
      </c>
      <c r="J11" s="49">
        <v>100</v>
      </c>
      <c r="K11" s="50">
        <f t="shared" si="1"/>
        <v>4.570358034970857</v>
      </c>
      <c r="L11" s="49">
        <v>18.991097922848663</v>
      </c>
      <c r="M11" s="46"/>
      <c r="N11" s="46"/>
    </row>
    <row r="12" spans="3:14" ht="15" customHeight="1">
      <c r="C12" s="51" t="s">
        <v>103</v>
      </c>
      <c r="D12" s="52">
        <v>44169.022501949403</v>
      </c>
      <c r="E12" s="52">
        <v>41812.235339336708</v>
      </c>
      <c r="F12" s="52">
        <v>41375.904846401325</v>
      </c>
      <c r="G12" s="53">
        <f t="shared" si="0"/>
        <v>-5.3358372658318998E-2</v>
      </c>
      <c r="H12" s="53">
        <f t="shared" si="0"/>
        <v>-1.0435473956229457E-2</v>
      </c>
      <c r="I12" s="52">
        <v>43376.954298150245</v>
      </c>
      <c r="J12" s="52">
        <v>0</v>
      </c>
      <c r="K12" s="53">
        <f t="shared" si="1"/>
        <v>-1</v>
      </c>
      <c r="L12" s="52">
        <v>41928.26442307698</v>
      </c>
      <c r="M12" s="46"/>
      <c r="N12" s="46"/>
    </row>
    <row r="13" spans="3:14" ht="27" customHeight="1">
      <c r="C13" s="54" t="s">
        <v>66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3:14" ht="24.75" customHeight="1"/>
    <row r="18" spans="3:7" hidden="1"/>
    <row r="19" spans="3:7" hidden="1">
      <c r="C19" s="56" t="s">
        <v>104</v>
      </c>
    </row>
    <row r="20" spans="3:7" ht="15.75" hidden="1" customHeight="1"/>
    <row r="21" spans="3:7" ht="36" hidden="1" customHeight="1">
      <c r="C21" s="374" t="s">
        <v>95</v>
      </c>
      <c r="D21" s="374"/>
      <c r="E21" s="374"/>
      <c r="F21" s="374"/>
      <c r="G21" s="57"/>
    </row>
    <row r="22" spans="3:7" ht="25.5" hidden="1">
      <c r="C22" s="47"/>
      <c r="D22" s="7" t="s">
        <v>235</v>
      </c>
      <c r="E22" s="7" t="s">
        <v>105</v>
      </c>
      <c r="F22" s="8" t="s">
        <v>277</v>
      </c>
      <c r="G22" s="8"/>
    </row>
    <row r="23" spans="3:7" hidden="1">
      <c r="C23" s="48" t="s">
        <v>113</v>
      </c>
      <c r="D23" s="49">
        <v>0</v>
      </c>
      <c r="E23" s="58">
        <v>5.0853485064011377</v>
      </c>
      <c r="F23" s="59" t="str">
        <f>IFERROR(E23/D23-1,"-")</f>
        <v>-</v>
      </c>
      <c r="G23" s="59"/>
    </row>
    <row r="24" spans="3:7" hidden="1">
      <c r="C24" s="48" t="s">
        <v>114</v>
      </c>
      <c r="D24" s="49">
        <v>0</v>
      </c>
      <c r="E24" s="58">
        <v>6.152204836415363</v>
      </c>
      <c r="F24" s="59" t="str">
        <f t="shared" ref="F24:F32" si="2">IFERROR(E24/D24-1,"-")</f>
        <v>-</v>
      </c>
      <c r="G24" s="59"/>
    </row>
    <row r="25" spans="3:7" hidden="1">
      <c r="C25" s="48" t="s">
        <v>115</v>
      </c>
      <c r="D25" s="49">
        <v>0</v>
      </c>
      <c r="E25" s="58">
        <v>7.539118065433855</v>
      </c>
      <c r="F25" s="59" t="str">
        <f t="shared" si="2"/>
        <v>-</v>
      </c>
      <c r="G25" s="59"/>
    </row>
    <row r="26" spans="3:7" hidden="1">
      <c r="C26" s="48" t="s">
        <v>116</v>
      </c>
      <c r="D26" s="49">
        <v>0</v>
      </c>
      <c r="E26" s="58">
        <v>16.678520625889046</v>
      </c>
      <c r="F26" s="59" t="str">
        <f t="shared" si="2"/>
        <v>-</v>
      </c>
      <c r="G26" s="59"/>
    </row>
    <row r="27" spans="3:7" hidden="1">
      <c r="C27" s="48" t="s">
        <v>117</v>
      </c>
      <c r="D27" s="49">
        <v>0</v>
      </c>
      <c r="E27" s="58">
        <v>10.597439544807965</v>
      </c>
      <c r="F27" s="59" t="str">
        <f t="shared" si="2"/>
        <v>-</v>
      </c>
      <c r="G27" s="59"/>
    </row>
    <row r="28" spans="3:7" hidden="1">
      <c r="C28" s="48" t="s">
        <v>118</v>
      </c>
      <c r="D28" s="49">
        <v>0</v>
      </c>
      <c r="E28" s="58">
        <v>15.896159317211948</v>
      </c>
      <c r="F28" s="59" t="str">
        <f t="shared" si="2"/>
        <v>-</v>
      </c>
      <c r="G28" s="59"/>
    </row>
    <row r="29" spans="3:7" hidden="1">
      <c r="C29" s="48" t="s">
        <v>119</v>
      </c>
      <c r="D29" s="49">
        <v>0</v>
      </c>
      <c r="E29" s="58">
        <v>8.4992887624466569</v>
      </c>
      <c r="F29" s="59" t="str">
        <f t="shared" si="2"/>
        <v>-</v>
      </c>
      <c r="G29" s="59"/>
    </row>
    <row r="30" spans="3:7" hidden="1">
      <c r="C30" s="48" t="s">
        <v>120</v>
      </c>
      <c r="D30" s="49">
        <v>0</v>
      </c>
      <c r="E30" s="58">
        <v>9.7795163584637272</v>
      </c>
      <c r="F30" s="59" t="str">
        <f t="shared" si="2"/>
        <v>-</v>
      </c>
      <c r="G30" s="59"/>
    </row>
    <row r="31" spans="3:7" ht="12.75" hidden="1" customHeight="1">
      <c r="C31" s="48" t="s">
        <v>62</v>
      </c>
      <c r="D31" s="49">
        <v>18.784328084950566</v>
      </c>
      <c r="E31" s="58">
        <v>19.7724039829303</v>
      </c>
      <c r="F31" s="59">
        <f t="shared" si="2"/>
        <v>5.2601077531825524E-2</v>
      </c>
      <c r="G31" s="59"/>
    </row>
    <row r="32" spans="3:7" hidden="1">
      <c r="C32" s="51" t="s">
        <v>103</v>
      </c>
      <c r="D32" s="52">
        <v>40648.183498647544</v>
      </c>
      <c r="E32" s="60">
        <v>46737.28546099292</v>
      </c>
      <c r="F32" s="61">
        <f t="shared" si="2"/>
        <v>0.14980010023198154</v>
      </c>
      <c r="G32" s="61"/>
    </row>
    <row r="33" spans="3:11" ht="56.25" hidden="1" customHeight="1">
      <c r="C33" s="376" t="s">
        <v>106</v>
      </c>
      <c r="D33" s="376"/>
      <c r="E33" s="376"/>
      <c r="F33" s="376"/>
      <c r="G33" s="62"/>
    </row>
    <row r="34" spans="3:11" hidden="1"/>
    <row r="36" spans="3:11" ht="36" customHeight="1">
      <c r="C36" s="374" t="s">
        <v>95</v>
      </c>
      <c r="D36" s="374"/>
      <c r="E36" s="374"/>
      <c r="F36" s="374"/>
      <c r="G36" s="374"/>
      <c r="H36" s="374"/>
      <c r="I36" s="374"/>
      <c r="J36" s="374"/>
      <c r="K36" s="374"/>
    </row>
    <row r="37" spans="3:11" ht="25.5">
      <c r="C37" s="47"/>
      <c r="D37" s="7" t="s">
        <v>107</v>
      </c>
      <c r="E37" s="8" t="s">
        <v>277</v>
      </c>
      <c r="F37" s="7" t="s">
        <v>108</v>
      </c>
      <c r="G37" s="7" t="s">
        <v>109</v>
      </c>
      <c r="H37" s="8" t="s">
        <v>110</v>
      </c>
      <c r="I37" s="7" t="s">
        <v>382</v>
      </c>
      <c r="J37" s="8" t="s">
        <v>110</v>
      </c>
      <c r="K37" s="7" t="s">
        <v>513</v>
      </c>
    </row>
    <row r="38" spans="3:11" ht="15" customHeight="1">
      <c r="C38" s="48" t="s">
        <v>113</v>
      </c>
      <c r="D38" s="10">
        <v>4.1958041958041958</v>
      </c>
      <c r="E38" s="11" t="str">
        <f>IFERROR(D38/#REF!-1,"-")</f>
        <v>-</v>
      </c>
      <c r="F38" s="63" t="s">
        <v>90</v>
      </c>
      <c r="G38" s="10">
        <v>3.9985052316890881</v>
      </c>
      <c r="H38" s="11" t="str">
        <f>IFERROR(G38/F38-1,"-")</f>
        <v>-</v>
      </c>
      <c r="I38" s="10">
        <v>3.7134457682190933</v>
      </c>
      <c r="J38" s="11" t="str">
        <f>IFERROR(I38/H38-1,"-")</f>
        <v>-</v>
      </c>
      <c r="K38" s="10">
        <v>4.2733433734939759</v>
      </c>
    </row>
    <row r="39" spans="3:11" ht="15" customHeight="1">
      <c r="C39" s="48" t="s">
        <v>114</v>
      </c>
      <c r="D39" s="10">
        <v>5.3433745741438052</v>
      </c>
      <c r="E39" s="11" t="str">
        <f>IFERROR(D39/#REF!-1,"-")</f>
        <v>-</v>
      </c>
      <c r="F39" s="63" t="s">
        <v>90</v>
      </c>
      <c r="G39" s="10">
        <v>5.6053811659192823</v>
      </c>
      <c r="H39" s="11" t="str">
        <f t="shared" ref="H39:H47" si="3">IFERROR(G39/F39-1,"-")</f>
        <v>-</v>
      </c>
      <c r="I39" s="10">
        <v>5.0440971684976015</v>
      </c>
      <c r="J39" s="11" t="str">
        <f t="shared" ref="J39:J47" si="4">IFERROR(I39/H39-1,"-")</f>
        <v>-</v>
      </c>
      <c r="K39" s="10">
        <v>6.1182228915662646</v>
      </c>
    </row>
    <row r="40" spans="3:11" ht="15" customHeight="1">
      <c r="C40" s="48" t="s">
        <v>115</v>
      </c>
      <c r="D40" s="10">
        <v>6.8316299085529852</v>
      </c>
      <c r="E40" s="11" t="str">
        <f>IFERROR(D40/#REF!-1,"-")</f>
        <v>-</v>
      </c>
      <c r="F40" s="63" t="s">
        <v>90</v>
      </c>
      <c r="G40" s="10">
        <v>6.3527653213751867</v>
      </c>
      <c r="H40" s="11" t="str">
        <f t="shared" si="3"/>
        <v>-</v>
      </c>
      <c r="I40" s="10">
        <v>6.4985300943834137</v>
      </c>
      <c r="J40" s="11" t="str">
        <f t="shared" si="4"/>
        <v>-</v>
      </c>
      <c r="K40" s="10">
        <v>7.1912650602409638</v>
      </c>
    </row>
    <row r="41" spans="3:11" ht="15" customHeight="1">
      <c r="C41" s="48" t="s">
        <v>116</v>
      </c>
      <c r="D41" s="10">
        <v>15.581854043392505</v>
      </c>
      <c r="E41" s="11" t="str">
        <f>IFERROR(D41/#REF!-1,"-")</f>
        <v>-</v>
      </c>
      <c r="F41" s="63" t="s">
        <v>90</v>
      </c>
      <c r="G41" s="10">
        <v>13.67713004484305</v>
      </c>
      <c r="H41" s="11" t="str">
        <f t="shared" si="3"/>
        <v>-</v>
      </c>
      <c r="I41" s="10">
        <v>13.940894321522514</v>
      </c>
      <c r="J41" s="11" t="str">
        <f t="shared" si="4"/>
        <v>-</v>
      </c>
      <c r="K41" s="10">
        <v>13.667168674698795</v>
      </c>
    </row>
    <row r="42" spans="3:11" ht="15" customHeight="1">
      <c r="C42" s="48" t="s">
        <v>117</v>
      </c>
      <c r="D42" s="10">
        <v>10.937780168549398</v>
      </c>
      <c r="E42" s="11" t="str">
        <f>IFERROR(D42/#REF!-1,"-")</f>
        <v>-</v>
      </c>
      <c r="F42" s="63" t="s">
        <v>90</v>
      </c>
      <c r="G42" s="10">
        <v>12.182361733931241</v>
      </c>
      <c r="H42" s="11" t="str">
        <f t="shared" si="3"/>
        <v>-</v>
      </c>
      <c r="I42" s="10">
        <v>11.975862602506576</v>
      </c>
      <c r="J42" s="11" t="str">
        <f t="shared" si="4"/>
        <v>-</v>
      </c>
      <c r="K42" s="10">
        <v>12.556475903614459</v>
      </c>
    </row>
    <row r="43" spans="3:11" ht="15" customHeight="1">
      <c r="C43" s="48" t="s">
        <v>118</v>
      </c>
      <c r="D43" s="10">
        <v>16.245293168370093</v>
      </c>
      <c r="E43" s="11" t="str">
        <f>IFERROR(D43/#REF!-1,"-")</f>
        <v>-</v>
      </c>
      <c r="F43" s="63" t="s">
        <v>90</v>
      </c>
      <c r="G43" s="10">
        <v>16.591928251121075</v>
      </c>
      <c r="H43" s="11" t="str">
        <f t="shared" si="3"/>
        <v>-</v>
      </c>
      <c r="I43" s="10">
        <v>16.339161380164011</v>
      </c>
      <c r="J43" s="11" t="str">
        <f t="shared" si="4"/>
        <v>-</v>
      </c>
      <c r="K43" s="10">
        <v>16.152108433734941</v>
      </c>
    </row>
    <row r="44" spans="3:11" ht="15" customHeight="1">
      <c r="C44" s="48" t="s">
        <v>119</v>
      </c>
      <c r="D44" s="10">
        <v>9.2702169625246551</v>
      </c>
      <c r="E44" s="11" t="str">
        <f>IFERROR(D44/#REF!-1,"-")</f>
        <v>-</v>
      </c>
      <c r="F44" s="63" t="s">
        <v>90</v>
      </c>
      <c r="G44" s="10">
        <v>10.164424514200299</v>
      </c>
      <c r="H44" s="11" t="str">
        <f t="shared" si="3"/>
        <v>-</v>
      </c>
      <c r="I44" s="10">
        <v>10.088194336995203</v>
      </c>
      <c r="J44" s="11" t="str">
        <f t="shared" si="4"/>
        <v>-</v>
      </c>
      <c r="K44" s="10">
        <v>9.6762048192771086</v>
      </c>
    </row>
    <row r="45" spans="3:11" ht="15" customHeight="1">
      <c r="C45" s="48" t="s">
        <v>120</v>
      </c>
      <c r="D45" s="10">
        <v>12.031558185404339</v>
      </c>
      <c r="E45" s="11" t="str">
        <f>IFERROR(D45/#REF!-1,"-")</f>
        <v>-</v>
      </c>
      <c r="F45" s="63" t="s">
        <v>90</v>
      </c>
      <c r="G45" s="10">
        <v>14.648729446935725</v>
      </c>
      <c r="H45" s="11" t="str">
        <f t="shared" si="3"/>
        <v>-</v>
      </c>
      <c r="I45" s="10">
        <v>14.683583475166332</v>
      </c>
      <c r="J45" s="11" t="str">
        <f t="shared" si="4"/>
        <v>-</v>
      </c>
      <c r="K45" s="10">
        <v>13.365963855421686</v>
      </c>
    </row>
    <row r="46" spans="3:11" ht="15" customHeight="1">
      <c r="C46" s="48" t="s">
        <v>62</v>
      </c>
      <c r="D46" s="10">
        <v>19.562488793258023</v>
      </c>
      <c r="E46" s="11" t="str">
        <f>IFERROR(D46/#REF!-1,"-")</f>
        <v>-</v>
      </c>
      <c r="F46" s="63" t="s">
        <v>90</v>
      </c>
      <c r="G46" s="10">
        <v>16.778774289985051</v>
      </c>
      <c r="H46" s="11" t="str">
        <f t="shared" si="3"/>
        <v>-</v>
      </c>
      <c r="I46" s="10">
        <v>17.716230852545259</v>
      </c>
      <c r="J46" s="11" t="str">
        <f t="shared" si="4"/>
        <v>-</v>
      </c>
      <c r="K46" s="10">
        <v>16.999246987951807</v>
      </c>
    </row>
    <row r="47" spans="3:11" ht="15" customHeight="1">
      <c r="C47" s="51" t="s">
        <v>121</v>
      </c>
      <c r="D47" s="64">
        <v>49441.105216228316</v>
      </c>
      <c r="E47" s="65" t="str">
        <f>IFERROR(D47/#REF!-1,"-")</f>
        <v>-</v>
      </c>
      <c r="F47" s="66" t="s">
        <v>90</v>
      </c>
      <c r="G47" s="64">
        <v>51746.503367759236</v>
      </c>
      <c r="H47" s="65" t="str">
        <f t="shared" si="3"/>
        <v>-</v>
      </c>
      <c r="I47" s="64">
        <v>51841.724520496376</v>
      </c>
      <c r="J47" s="65" t="str">
        <f t="shared" si="4"/>
        <v>-</v>
      </c>
      <c r="K47" s="64">
        <v>49737.584259469222</v>
      </c>
    </row>
    <row r="48" spans="3:11" ht="59.25" customHeight="1">
      <c r="C48" s="379" t="s">
        <v>514</v>
      </c>
      <c r="D48" s="379"/>
      <c r="E48" s="379"/>
      <c r="F48" s="379"/>
      <c r="G48" s="379"/>
      <c r="H48" s="379"/>
      <c r="I48" s="379"/>
      <c r="J48" s="379"/>
      <c r="K48" s="379"/>
    </row>
  </sheetData>
  <mergeCells count="5">
    <mergeCell ref="C3:L3"/>
    <mergeCell ref="C21:F21"/>
    <mergeCell ref="C33:F33"/>
    <mergeCell ref="C36:K36"/>
    <mergeCell ref="C48:K48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S73"/>
  <sheetViews>
    <sheetView showGridLines="0" zoomScaleNormal="100" workbookViewId="0"/>
  </sheetViews>
  <sheetFormatPr baseColWidth="10" defaultRowHeight="12.75"/>
  <cols>
    <col min="3" max="3" width="19.85546875" customWidth="1"/>
    <col min="4" max="4" width="15.140625" customWidth="1"/>
    <col min="5" max="5" width="18.28515625" customWidth="1"/>
    <col min="6" max="6" width="17.140625" customWidth="1"/>
    <col min="7" max="7" width="15.42578125" bestFit="1" customWidth="1"/>
    <col min="8" max="8" width="15.42578125" customWidth="1"/>
    <col min="9" max="9" width="14.5703125" bestFit="1" customWidth="1"/>
    <col min="10" max="10" width="12.28515625" hidden="1" customWidth="1"/>
    <col min="11" max="11" width="12.85546875" hidden="1" customWidth="1"/>
    <col min="12" max="12" width="13.140625" hidden="1" customWidth="1"/>
    <col min="13" max="13" width="14.140625" hidden="1" customWidth="1"/>
    <col min="14" max="14" width="14.7109375" hidden="1" customWidth="1"/>
    <col min="15" max="15" width="13.5703125" hidden="1" customWidth="1"/>
    <col min="16" max="16" width="11.5703125" hidden="1" customWidth="1"/>
    <col min="17" max="17" width="17.28515625" hidden="1" customWidth="1"/>
    <col min="19" max="19" width="12.42578125" bestFit="1" customWidth="1"/>
  </cols>
  <sheetData>
    <row r="2" spans="3:17" ht="45" customHeight="1"/>
    <row r="3" spans="3:17" ht="36" customHeight="1">
      <c r="C3" s="374" t="s">
        <v>122</v>
      </c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</row>
    <row r="4" spans="3:17" ht="39" customHeight="1">
      <c r="C4" s="47"/>
      <c r="D4" s="47">
        <v>2007</v>
      </c>
      <c r="E4" s="47">
        <v>2008</v>
      </c>
      <c r="F4" s="47">
        <v>2009</v>
      </c>
      <c r="G4" s="8" t="s">
        <v>487</v>
      </c>
      <c r="H4" s="8" t="s">
        <v>488</v>
      </c>
      <c r="I4" s="8" t="s">
        <v>123</v>
      </c>
      <c r="J4" s="47" t="s">
        <v>149</v>
      </c>
      <c r="K4" s="47" t="s">
        <v>150</v>
      </c>
      <c r="L4" s="8" t="s">
        <v>96</v>
      </c>
      <c r="M4" s="67" t="s">
        <v>124</v>
      </c>
      <c r="N4" s="47" t="s">
        <v>163</v>
      </c>
      <c r="O4" s="47" t="s">
        <v>154</v>
      </c>
      <c r="P4" s="8" t="s">
        <v>276</v>
      </c>
      <c r="Q4" s="67" t="s">
        <v>124</v>
      </c>
    </row>
    <row r="5" spans="3:17" ht="15" customHeight="1">
      <c r="C5" s="48" t="s">
        <v>80</v>
      </c>
      <c r="D5" s="68">
        <v>52372.093023255802</v>
      </c>
      <c r="E5" s="68">
        <v>48000</v>
      </c>
      <c r="F5" s="68">
        <v>58465.648854961837</v>
      </c>
      <c r="G5" s="69">
        <f t="shared" ref="G5:H18" si="0">E5/D5-1</f>
        <v>-8.3481349911189828E-2</v>
      </c>
      <c r="H5" s="69">
        <f t="shared" si="0"/>
        <v>0.21803435114503822</v>
      </c>
      <c r="I5" s="69">
        <f t="shared" ref="I5:I22" si="1">F5/$F$16-1</f>
        <v>0.41303613956002461</v>
      </c>
      <c r="J5" s="68">
        <v>52941.176470588238</v>
      </c>
      <c r="K5" s="68">
        <v>0</v>
      </c>
      <c r="L5" s="69">
        <f t="shared" ref="L5:L22" si="2">K5/J5-1</f>
        <v>-1</v>
      </c>
      <c r="M5" s="69" t="e">
        <f t="shared" ref="M5:M22" si="3">K5/$K$16-1</f>
        <v>#DIV/0!</v>
      </c>
      <c r="N5" s="68">
        <v>59522.388059701494</v>
      </c>
      <c r="O5" s="68">
        <v>0</v>
      </c>
      <c r="P5" s="69">
        <f t="shared" ref="P5:P22" si="4">O5/N5-1</f>
        <v>-1</v>
      </c>
      <c r="Q5" s="69" t="e">
        <f t="shared" ref="Q5:Q22" si="5">O5/$O$16-1</f>
        <v>#DIV/0!</v>
      </c>
    </row>
    <row r="6" spans="3:17" ht="15" customHeight="1">
      <c r="C6" s="70" t="s">
        <v>78</v>
      </c>
      <c r="D6" s="71">
        <v>57707.142857142899</v>
      </c>
      <c r="E6" s="71">
        <v>60699.02912621358</v>
      </c>
      <c r="F6" s="71">
        <v>58377.906976744198</v>
      </c>
      <c r="G6" s="72">
        <f t="shared" si="0"/>
        <v>5.184603016089806E-2</v>
      </c>
      <c r="H6" s="72">
        <f t="shared" si="0"/>
        <v>-3.8239856269249306E-2</v>
      </c>
      <c r="I6" s="72">
        <f t="shared" si="1"/>
        <v>0.41091553631174849</v>
      </c>
      <c r="J6" s="71">
        <v>59117.346938775474</v>
      </c>
      <c r="K6" s="71">
        <v>0</v>
      </c>
      <c r="L6" s="72">
        <f t="shared" si="2"/>
        <v>-1</v>
      </c>
      <c r="M6" s="72" t="e">
        <f t="shared" si="3"/>
        <v>#DIV/0!</v>
      </c>
      <c r="N6" s="71">
        <v>58085.106382978709</v>
      </c>
      <c r="O6" s="71">
        <v>0</v>
      </c>
      <c r="P6" s="72">
        <f t="shared" si="4"/>
        <v>-1</v>
      </c>
      <c r="Q6" s="72" t="e">
        <f t="shared" si="5"/>
        <v>#DIV/0!</v>
      </c>
    </row>
    <row r="7" spans="3:17" ht="15" customHeight="1">
      <c r="C7" s="70" t="s">
        <v>75</v>
      </c>
      <c r="D7" s="71">
        <v>59021.739130434798</v>
      </c>
      <c r="E7" s="71">
        <v>58821.862348178103</v>
      </c>
      <c r="F7" s="71">
        <v>57973.21428571429</v>
      </c>
      <c r="G7" s="72">
        <f t="shared" si="0"/>
        <v>-3.3864942850121427E-3</v>
      </c>
      <c r="H7" s="72">
        <f t="shared" si="0"/>
        <v>-1.4427425936304084E-2</v>
      </c>
      <c r="I7" s="72">
        <f t="shared" si="1"/>
        <v>0.40113465798335324</v>
      </c>
      <c r="J7" s="71">
        <v>58474.654377880186</v>
      </c>
      <c r="K7" s="71">
        <v>0</v>
      </c>
      <c r="L7" s="72">
        <f t="shared" si="2"/>
        <v>-1</v>
      </c>
      <c r="M7" s="72" t="e">
        <f t="shared" si="3"/>
        <v>#DIV/0!</v>
      </c>
      <c r="N7" s="71">
        <v>58757.352941176468</v>
      </c>
      <c r="O7" s="71">
        <v>0</v>
      </c>
      <c r="P7" s="72">
        <f t="shared" si="4"/>
        <v>-1</v>
      </c>
      <c r="Q7" s="72" t="e">
        <f t="shared" si="5"/>
        <v>#DIV/0!</v>
      </c>
    </row>
    <row r="8" spans="3:17" ht="15" customHeight="1">
      <c r="C8" s="73" t="s">
        <v>82</v>
      </c>
      <c r="D8" s="74">
        <v>54022.842639593997</v>
      </c>
      <c r="E8" s="74">
        <v>54552.631578947374</v>
      </c>
      <c r="F8" s="74">
        <v>52824.999999999956</v>
      </c>
      <c r="G8" s="69">
        <f t="shared" si="0"/>
        <v>9.8067579095715285E-3</v>
      </c>
      <c r="H8" s="69">
        <f t="shared" si="0"/>
        <v>-3.1669078630005676E-2</v>
      </c>
      <c r="I8" s="69">
        <f t="shared" si="1"/>
        <v>0.27670923925653845</v>
      </c>
      <c r="J8" s="74">
        <v>53342.022940563103</v>
      </c>
      <c r="K8" s="74">
        <v>0</v>
      </c>
      <c r="L8" s="69">
        <f t="shared" si="2"/>
        <v>-1</v>
      </c>
      <c r="M8" s="69" t="e">
        <f t="shared" si="3"/>
        <v>#DIV/0!</v>
      </c>
      <c r="N8" s="74">
        <v>52710.90909090911</v>
      </c>
      <c r="O8" s="74">
        <v>0</v>
      </c>
      <c r="P8" s="69">
        <f t="shared" si="4"/>
        <v>-1</v>
      </c>
      <c r="Q8" s="69" t="e">
        <f t="shared" si="5"/>
        <v>#DIV/0!</v>
      </c>
    </row>
    <row r="9" spans="3:17" ht="15" customHeight="1">
      <c r="C9" s="48" t="s">
        <v>81</v>
      </c>
      <c r="D9" s="68">
        <v>48559.322033898301</v>
      </c>
      <c r="E9" s="68">
        <v>46936.363636363632</v>
      </c>
      <c r="F9" s="68">
        <v>49905.982905982928</v>
      </c>
      <c r="G9" s="69">
        <f t="shared" si="0"/>
        <v>-3.34221799143265E-2</v>
      </c>
      <c r="H9" s="69">
        <f t="shared" si="0"/>
        <v>6.3269052810017934E-2</v>
      </c>
      <c r="I9" s="69">
        <f t="shared" si="1"/>
        <v>0.20616052002361251</v>
      </c>
      <c r="J9" s="68">
        <v>50515.151515151527</v>
      </c>
      <c r="K9" s="68">
        <v>0</v>
      </c>
      <c r="L9" s="69">
        <f t="shared" si="2"/>
        <v>-1</v>
      </c>
      <c r="M9" s="69" t="e">
        <f t="shared" si="3"/>
        <v>#DIV/0!</v>
      </c>
      <c r="N9" s="68">
        <v>52482.758620689681</v>
      </c>
      <c r="O9" s="68">
        <v>0</v>
      </c>
      <c r="P9" s="69">
        <f t="shared" si="4"/>
        <v>-1</v>
      </c>
      <c r="Q9" s="69" t="e">
        <f t="shared" si="5"/>
        <v>#DIV/0!</v>
      </c>
    </row>
    <row r="10" spans="3:17" ht="15" customHeight="1">
      <c r="C10" s="70" t="s">
        <v>86</v>
      </c>
      <c r="D10" s="71">
        <v>50475.903614457799</v>
      </c>
      <c r="E10" s="71">
        <v>48350.806451612902</v>
      </c>
      <c r="F10" s="71">
        <v>49246.575342465774</v>
      </c>
      <c r="G10" s="72">
        <f t="shared" si="0"/>
        <v>-4.2101220793919647E-2</v>
      </c>
      <c r="H10" s="72">
        <f t="shared" si="0"/>
        <v>1.8526451916563547E-2</v>
      </c>
      <c r="I10" s="72">
        <f t="shared" si="1"/>
        <v>0.19022352563122258</v>
      </c>
      <c r="J10" s="71">
        <v>49271.375464684053</v>
      </c>
      <c r="K10" s="71">
        <v>0</v>
      </c>
      <c r="L10" s="72">
        <f t="shared" si="2"/>
        <v>-1</v>
      </c>
      <c r="M10" s="72" t="e">
        <f t="shared" si="3"/>
        <v>#DIV/0!</v>
      </c>
      <c r="N10" s="71">
        <v>49232.142857142877</v>
      </c>
      <c r="O10" s="71">
        <v>0</v>
      </c>
      <c r="P10" s="72">
        <f t="shared" si="4"/>
        <v>-1</v>
      </c>
      <c r="Q10" s="72" t="e">
        <f t="shared" si="5"/>
        <v>#DIV/0!</v>
      </c>
    </row>
    <row r="11" spans="3:17" ht="15" customHeight="1">
      <c r="C11" s="70" t="s">
        <v>83</v>
      </c>
      <c r="D11" s="71">
        <v>49750</v>
      </c>
      <c r="E11" s="71">
        <v>51825.783972125435</v>
      </c>
      <c r="F11" s="71">
        <v>48915.441176470551</v>
      </c>
      <c r="G11" s="72">
        <f t="shared" si="0"/>
        <v>4.1724300947244997E-2</v>
      </c>
      <c r="H11" s="72">
        <f t="shared" si="0"/>
        <v>-5.6156271504165134E-2</v>
      </c>
      <c r="I11" s="72">
        <f t="shared" si="1"/>
        <v>0.18222045797084196</v>
      </c>
      <c r="J11" s="71">
        <v>49187.725631768924</v>
      </c>
      <c r="K11" s="71">
        <v>0</v>
      </c>
      <c r="L11" s="72">
        <f t="shared" si="2"/>
        <v>-1</v>
      </c>
      <c r="M11" s="72" t="e">
        <f t="shared" si="3"/>
        <v>#DIV/0!</v>
      </c>
      <c r="N11" s="71">
        <v>47822.368421052612</v>
      </c>
      <c r="O11" s="71">
        <v>0</v>
      </c>
      <c r="P11" s="72">
        <f t="shared" si="4"/>
        <v>-1</v>
      </c>
      <c r="Q11" s="72" t="e">
        <f t="shared" si="5"/>
        <v>#DIV/0!</v>
      </c>
    </row>
    <row r="12" spans="3:17" ht="15" customHeight="1">
      <c r="C12" s="48" t="s">
        <v>85</v>
      </c>
      <c r="D12" s="68">
        <v>46338.2899628253</v>
      </c>
      <c r="E12" s="68">
        <v>51707.224334600782</v>
      </c>
      <c r="F12" s="68">
        <v>48010.380622837336</v>
      </c>
      <c r="G12" s="69">
        <f t="shared" si="0"/>
        <v>0.11586388656298463</v>
      </c>
      <c r="H12" s="69">
        <f t="shared" si="0"/>
        <v>-7.1495690579732707E-2</v>
      </c>
      <c r="I12" s="69">
        <f t="shared" si="1"/>
        <v>0.16034636102980704</v>
      </c>
      <c r="J12" s="68">
        <v>49505.952380952374</v>
      </c>
      <c r="K12" s="68">
        <v>0</v>
      </c>
      <c r="L12" s="69">
        <f t="shared" si="2"/>
        <v>-1</v>
      </c>
      <c r="M12" s="69" t="e">
        <f t="shared" si="3"/>
        <v>#DIV/0!</v>
      </c>
      <c r="N12" s="68">
        <v>47620.437956204361</v>
      </c>
      <c r="O12" s="68">
        <v>0</v>
      </c>
      <c r="P12" s="69">
        <f t="shared" si="4"/>
        <v>-1</v>
      </c>
      <c r="Q12" s="69" t="e">
        <f t="shared" si="5"/>
        <v>#DIV/0!</v>
      </c>
    </row>
    <row r="13" spans="3:17" ht="15" customHeight="1">
      <c r="C13" s="73" t="s">
        <v>79</v>
      </c>
      <c r="D13" s="68">
        <v>45915.763135946603</v>
      </c>
      <c r="E13" s="68">
        <v>45174.731182795673</v>
      </c>
      <c r="F13" s="68">
        <v>45897.485493230051</v>
      </c>
      <c r="G13" s="69">
        <f t="shared" si="0"/>
        <v>-1.6138944504894615E-2</v>
      </c>
      <c r="H13" s="69">
        <f t="shared" si="0"/>
        <v>1.5999083813245329E-2</v>
      </c>
      <c r="I13" s="69">
        <f t="shared" si="1"/>
        <v>0.10928052603596394</v>
      </c>
      <c r="J13" s="68">
        <v>47494.905385735088</v>
      </c>
      <c r="K13" s="68">
        <v>0</v>
      </c>
      <c r="L13" s="69">
        <f t="shared" si="2"/>
        <v>-1</v>
      </c>
      <c r="M13" s="69" t="e">
        <f t="shared" si="3"/>
        <v>#DIV/0!</v>
      </c>
      <c r="N13" s="68">
        <v>46709.864603481619</v>
      </c>
      <c r="O13" s="68">
        <v>0</v>
      </c>
      <c r="P13" s="69">
        <f t="shared" si="4"/>
        <v>-1</v>
      </c>
      <c r="Q13" s="69" t="e">
        <f t="shared" si="5"/>
        <v>#DIV/0!</v>
      </c>
    </row>
    <row r="14" spans="3:17" ht="15" customHeight="1">
      <c r="C14" s="48" t="s">
        <v>76</v>
      </c>
      <c r="D14" s="68">
        <v>43044.117647058803</v>
      </c>
      <c r="E14" s="68">
        <v>42918.03278688524</v>
      </c>
      <c r="F14" s="68">
        <v>45673.728813559312</v>
      </c>
      <c r="G14" s="69">
        <f t="shared" si="0"/>
        <v>-2.9292007146574095E-3</v>
      </c>
      <c r="H14" s="69">
        <f t="shared" si="0"/>
        <v>6.4208348979036822E-2</v>
      </c>
      <c r="I14" s="69">
        <f t="shared" si="1"/>
        <v>0.10387262787636153</v>
      </c>
      <c r="J14" s="68">
        <v>43947.368421052677</v>
      </c>
      <c r="K14" s="68">
        <v>0</v>
      </c>
      <c r="L14" s="69">
        <f t="shared" si="2"/>
        <v>-1</v>
      </c>
      <c r="M14" s="69" t="e">
        <f t="shared" si="3"/>
        <v>#DIV/0!</v>
      </c>
      <c r="N14" s="68">
        <v>45834.862385321125</v>
      </c>
      <c r="O14" s="68">
        <v>0</v>
      </c>
      <c r="P14" s="69">
        <f t="shared" si="4"/>
        <v>-1</v>
      </c>
      <c r="Q14" s="69" t="e">
        <f t="shared" si="5"/>
        <v>#DIV/0!</v>
      </c>
    </row>
    <row r="15" spans="3:17" ht="15" customHeight="1">
      <c r="C15" s="48" t="s">
        <v>77</v>
      </c>
      <c r="D15" s="68">
        <v>42281.690140845101</v>
      </c>
      <c r="E15" s="68">
        <v>40359.605911330058</v>
      </c>
      <c r="F15" s="68">
        <v>43924.882629107982</v>
      </c>
      <c r="G15" s="69">
        <f t="shared" si="0"/>
        <v>-4.5459020751355106E-2</v>
      </c>
      <c r="H15" s="69">
        <f t="shared" si="0"/>
        <v>8.8337748530320725E-2</v>
      </c>
      <c r="I15" s="69">
        <f t="shared" si="1"/>
        <v>6.1605366509062787E-2</v>
      </c>
      <c r="J15" s="68">
        <v>44884.057971014459</v>
      </c>
      <c r="K15" s="68">
        <v>0</v>
      </c>
      <c r="L15" s="69">
        <f t="shared" si="2"/>
        <v>-1</v>
      </c>
      <c r="M15" s="69" t="e">
        <f t="shared" si="3"/>
        <v>#DIV/0!</v>
      </c>
      <c r="N15" s="68">
        <v>45816.666666666664</v>
      </c>
      <c r="O15" s="68">
        <v>0</v>
      </c>
      <c r="P15" s="69">
        <f t="shared" si="4"/>
        <v>-1</v>
      </c>
      <c r="Q15" s="69" t="e">
        <f t="shared" si="5"/>
        <v>#DIV/0!</v>
      </c>
    </row>
    <row r="16" spans="3:17" ht="15" customHeight="1">
      <c r="C16" s="75" t="s">
        <v>84</v>
      </c>
      <c r="D16" s="76">
        <v>44169.022501949403</v>
      </c>
      <c r="E16" s="76">
        <v>41812.235339336708</v>
      </c>
      <c r="F16" s="76">
        <v>41375.904846401325</v>
      </c>
      <c r="G16" s="77">
        <f t="shared" si="0"/>
        <v>-5.3358372658318998E-2</v>
      </c>
      <c r="H16" s="77">
        <f t="shared" si="0"/>
        <v>-1.0435473956229457E-2</v>
      </c>
      <c r="I16" s="77">
        <f t="shared" si="1"/>
        <v>0</v>
      </c>
      <c r="J16" s="76">
        <v>43376.954298150245</v>
      </c>
      <c r="K16" s="76">
        <v>0</v>
      </c>
      <c r="L16" s="77">
        <f t="shared" si="2"/>
        <v>-1</v>
      </c>
      <c r="M16" s="77" t="e">
        <f t="shared" si="3"/>
        <v>#DIV/0!</v>
      </c>
      <c r="N16" s="76">
        <v>41928.26442307698</v>
      </c>
      <c r="O16" s="76">
        <v>0</v>
      </c>
      <c r="P16" s="77">
        <f t="shared" si="4"/>
        <v>-1</v>
      </c>
      <c r="Q16" s="77" t="e">
        <f t="shared" si="5"/>
        <v>#DIV/0!</v>
      </c>
    </row>
    <row r="17" spans="3:17" ht="15" customHeight="1">
      <c r="C17" s="73" t="s">
        <v>74</v>
      </c>
      <c r="D17" s="74">
        <v>49749.393392559599</v>
      </c>
      <c r="E17" s="74">
        <v>42428.764635244661</v>
      </c>
      <c r="F17" s="74">
        <v>38872.484384568292</v>
      </c>
      <c r="G17" s="69">
        <f t="shared" si="0"/>
        <v>-0.14715011094808228</v>
      </c>
      <c r="H17" s="69">
        <f t="shared" si="0"/>
        <v>-8.3817671366331559E-2</v>
      </c>
      <c r="I17" s="69">
        <f t="shared" si="1"/>
        <v>-6.0504307304611538E-2</v>
      </c>
      <c r="J17" s="74">
        <v>37433.901408450693</v>
      </c>
      <c r="K17" s="74">
        <v>0</v>
      </c>
      <c r="L17" s="69">
        <f t="shared" si="2"/>
        <v>-1</v>
      </c>
      <c r="M17" s="69" t="e">
        <f t="shared" si="3"/>
        <v>#DIV/0!</v>
      </c>
      <c r="N17" s="74">
        <v>37984.931568754</v>
      </c>
      <c r="O17" s="74">
        <v>0</v>
      </c>
      <c r="P17" s="69">
        <f t="shared" si="4"/>
        <v>-1</v>
      </c>
      <c r="Q17" s="69" t="e">
        <f t="shared" si="5"/>
        <v>#DIV/0!</v>
      </c>
    </row>
    <row r="18" spans="3:17" ht="15" customHeight="1">
      <c r="C18" s="48" t="s">
        <v>87</v>
      </c>
      <c r="D18" s="68">
        <v>29502.0746887967</v>
      </c>
      <c r="E18" s="68">
        <v>34896.551724137913</v>
      </c>
      <c r="F18" s="68">
        <v>37031.57894736842</v>
      </c>
      <c r="G18" s="69">
        <f t="shared" si="0"/>
        <v>0.18285076870847128</v>
      </c>
      <c r="H18" s="69">
        <f t="shared" si="0"/>
        <v>6.1181610151862298E-2</v>
      </c>
      <c r="I18" s="69">
        <f t="shared" si="1"/>
        <v>-0.10499651705890733</v>
      </c>
      <c r="J18" s="68">
        <v>40215.686274509797</v>
      </c>
      <c r="K18" s="68">
        <v>0</v>
      </c>
      <c r="L18" s="69">
        <f t="shared" si="2"/>
        <v>-1</v>
      </c>
      <c r="M18" s="69" t="e">
        <f t="shared" si="3"/>
        <v>#DIV/0!</v>
      </c>
      <c r="N18" s="68">
        <v>40530.612244897951</v>
      </c>
      <c r="O18" s="68">
        <v>0</v>
      </c>
      <c r="P18" s="69">
        <f t="shared" si="4"/>
        <v>-1</v>
      </c>
      <c r="Q18" s="69" t="e">
        <f t="shared" si="5"/>
        <v>#DIV/0!</v>
      </c>
    </row>
    <row r="19" spans="3:17" ht="15" customHeight="1">
      <c r="C19" s="78" t="s">
        <v>88</v>
      </c>
      <c r="D19" s="79" t="s">
        <v>90</v>
      </c>
      <c r="E19" s="80">
        <v>33654.51745379877</v>
      </c>
      <c r="F19" s="80">
        <v>36194.849368318799</v>
      </c>
      <c r="G19" s="72" t="s">
        <v>90</v>
      </c>
      <c r="H19" s="72">
        <f>F19/E19-1</f>
        <v>7.5482642649903342E-2</v>
      </c>
      <c r="I19" s="72">
        <f t="shared" si="1"/>
        <v>-0.12521914619912289</v>
      </c>
      <c r="J19" s="80">
        <v>37137.299771167018</v>
      </c>
      <c r="K19" s="80">
        <v>0</v>
      </c>
      <c r="L19" s="72">
        <f t="shared" si="2"/>
        <v>-1</v>
      </c>
      <c r="M19" s="72" t="e">
        <f t="shared" si="3"/>
        <v>#DIV/0!</v>
      </c>
      <c r="N19" s="80">
        <v>37278.538812785424</v>
      </c>
      <c r="O19" s="80">
        <v>0</v>
      </c>
      <c r="P19" s="72">
        <f t="shared" si="4"/>
        <v>-1</v>
      </c>
      <c r="Q19" s="72" t="e">
        <f t="shared" si="5"/>
        <v>#DIV/0!</v>
      </c>
    </row>
    <row r="20" spans="3:17" ht="15" customHeight="1">
      <c r="C20" s="73" t="s">
        <v>91</v>
      </c>
      <c r="D20" s="74">
        <v>31310.381925766502</v>
      </c>
      <c r="E20" s="74">
        <v>33218.988549618385</v>
      </c>
      <c r="F20" s="74">
        <v>35852.339845524766</v>
      </c>
      <c r="G20" s="69">
        <f>E20/D20-1</f>
        <v>6.0957628315648771E-2</v>
      </c>
      <c r="H20" s="69">
        <f>F20/E20-1</f>
        <v>7.9272470682633989E-2</v>
      </c>
      <c r="I20" s="69">
        <f t="shared" si="1"/>
        <v>-0.13349714094184872</v>
      </c>
      <c r="J20" s="74">
        <v>36416.751787538225</v>
      </c>
      <c r="K20" s="74">
        <v>0</v>
      </c>
      <c r="L20" s="69">
        <f t="shared" si="2"/>
        <v>-1</v>
      </c>
      <c r="M20" s="69" t="e">
        <f t="shared" si="3"/>
        <v>#DIV/0!</v>
      </c>
      <c r="N20" s="74">
        <v>37027.139874739041</v>
      </c>
      <c r="O20" s="74">
        <v>0</v>
      </c>
      <c r="P20" s="69">
        <f t="shared" si="4"/>
        <v>-1</v>
      </c>
      <c r="Q20" s="69" t="e">
        <f t="shared" si="5"/>
        <v>#DIV/0!</v>
      </c>
    </row>
    <row r="21" spans="3:17">
      <c r="C21" s="48" t="s">
        <v>92</v>
      </c>
      <c r="D21" s="68">
        <v>27944.881889763801</v>
      </c>
      <c r="E21" s="68">
        <v>31467.032967032988</v>
      </c>
      <c r="F21" s="68">
        <v>34425.675675675695</v>
      </c>
      <c r="G21" s="69">
        <f>E21/D21-1</f>
        <v>0.12603921860050327</v>
      </c>
      <c r="H21" s="69">
        <f>F21/E21-1</f>
        <v>9.4023567831844179E-2</v>
      </c>
      <c r="I21" s="69">
        <f t="shared" si="1"/>
        <v>-0.16797769611388036</v>
      </c>
      <c r="J21" s="68">
        <v>29271.739130434791</v>
      </c>
      <c r="K21" s="68">
        <v>0</v>
      </c>
      <c r="L21" s="69">
        <f t="shared" si="2"/>
        <v>-1</v>
      </c>
      <c r="M21" s="69" t="e">
        <f t="shared" si="3"/>
        <v>#DIV/0!</v>
      </c>
      <c r="N21" s="68">
        <v>33289.473684210534</v>
      </c>
      <c r="O21" s="68">
        <v>0</v>
      </c>
      <c r="P21" s="69">
        <f t="shared" si="4"/>
        <v>-1</v>
      </c>
      <c r="Q21" s="69" t="e">
        <f t="shared" si="5"/>
        <v>#DIV/0!</v>
      </c>
    </row>
    <row r="22" spans="3:17">
      <c r="C22" s="78" t="s">
        <v>93</v>
      </c>
      <c r="D22" s="79" t="s">
        <v>90</v>
      </c>
      <c r="E22" s="80">
        <v>27486.48648648649</v>
      </c>
      <c r="F22" s="80">
        <v>30923.076923076947</v>
      </c>
      <c r="G22" s="72" t="s">
        <v>90</v>
      </c>
      <c r="H22" s="72">
        <f>F22/E22-1</f>
        <v>0.12502836396641781</v>
      </c>
      <c r="I22" s="72">
        <f t="shared" si="1"/>
        <v>-0.25263079954693757</v>
      </c>
      <c r="J22" s="80">
        <v>30419.047619047633</v>
      </c>
      <c r="K22" s="80">
        <v>0</v>
      </c>
      <c r="L22" s="72">
        <f t="shared" si="2"/>
        <v>-1</v>
      </c>
      <c r="M22" s="72" t="e">
        <f t="shared" si="3"/>
        <v>#DIV/0!</v>
      </c>
      <c r="N22" s="80">
        <v>34341.46341463417</v>
      </c>
      <c r="O22" s="80">
        <v>0</v>
      </c>
      <c r="P22" s="72">
        <f t="shared" si="4"/>
        <v>-1</v>
      </c>
      <c r="Q22" s="72" t="e">
        <f t="shared" si="5"/>
        <v>#DIV/0!</v>
      </c>
    </row>
    <row r="23" spans="3:17" ht="12.75" customHeight="1">
      <c r="C23" s="376" t="s">
        <v>66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</row>
    <row r="24" spans="3:17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381" t="s">
        <v>94</v>
      </c>
    </row>
    <row r="25" spans="3:17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381"/>
    </row>
    <row r="26" spans="3:17">
      <c r="C26" s="14"/>
      <c r="D26" s="14"/>
      <c r="E26" s="14"/>
      <c r="F26" s="14"/>
      <c r="G26" s="14" t="s">
        <v>125</v>
      </c>
      <c r="H26" s="14"/>
      <c r="I26" s="14"/>
      <c r="J26" s="14"/>
      <c r="K26" s="14"/>
      <c r="L26" s="14"/>
      <c r="M26" s="14"/>
    </row>
    <row r="27" spans="3:17" ht="15.75" customHeight="1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3:17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3:17" ht="36" hidden="1" customHeight="1">
      <c r="C29" s="374" t="s">
        <v>122</v>
      </c>
      <c r="D29" s="374"/>
      <c r="E29" s="374"/>
      <c r="F29" s="374"/>
      <c r="G29" s="374"/>
    </row>
    <row r="30" spans="3:17" ht="38.25" hidden="1">
      <c r="C30" s="47"/>
      <c r="D30" s="7" t="s">
        <v>235</v>
      </c>
      <c r="E30" s="8" t="s">
        <v>105</v>
      </c>
      <c r="F30" s="8" t="s">
        <v>277</v>
      </c>
      <c r="G30" s="8" t="s">
        <v>126</v>
      </c>
    </row>
    <row r="31" spans="3:17" hidden="1">
      <c r="C31" s="70" t="s">
        <v>86</v>
      </c>
      <c r="D31" s="81" t="s">
        <v>90</v>
      </c>
      <c r="E31" s="82" t="s">
        <v>90</v>
      </c>
      <c r="F31" s="69" t="str">
        <f t="shared" ref="F31:F48" si="6">IFERROR(E31/D31-1,"-")</f>
        <v>-</v>
      </c>
      <c r="G31" s="83" t="s">
        <v>90</v>
      </c>
    </row>
    <row r="32" spans="3:17" hidden="1">
      <c r="C32" s="70" t="s">
        <v>78</v>
      </c>
      <c r="D32" s="81" t="s">
        <v>90</v>
      </c>
      <c r="E32" s="71">
        <v>87000</v>
      </c>
      <c r="F32" s="69" t="str">
        <f t="shared" si="6"/>
        <v>-</v>
      </c>
      <c r="G32" s="84">
        <f t="shared" ref="G32:G48" si="7">E32/$E$42-1</f>
        <v>0.9682054417609296</v>
      </c>
    </row>
    <row r="33" spans="3:7" hidden="1">
      <c r="C33" s="70" t="s">
        <v>75</v>
      </c>
      <c r="D33" s="81" t="s">
        <v>90</v>
      </c>
      <c r="E33" s="71">
        <v>72000</v>
      </c>
      <c r="F33" s="69" t="str">
        <f t="shared" si="6"/>
        <v>-</v>
      </c>
      <c r="G33" s="84">
        <f t="shared" si="7"/>
        <v>0.62885967594007952</v>
      </c>
    </row>
    <row r="34" spans="3:7" hidden="1">
      <c r="C34" s="73" t="s">
        <v>82</v>
      </c>
      <c r="D34" s="81" t="s">
        <v>90</v>
      </c>
      <c r="E34" s="74">
        <v>71819.999999999985</v>
      </c>
      <c r="F34" s="69" t="str">
        <f t="shared" si="6"/>
        <v>-</v>
      </c>
      <c r="G34" s="84">
        <f t="shared" si="7"/>
        <v>0.62478752675022897</v>
      </c>
    </row>
    <row r="35" spans="3:7" hidden="1">
      <c r="C35" s="48" t="s">
        <v>80</v>
      </c>
      <c r="D35" s="81" t="s">
        <v>90</v>
      </c>
      <c r="E35" s="68">
        <v>61120</v>
      </c>
      <c r="F35" s="69" t="str">
        <f t="shared" si="6"/>
        <v>-</v>
      </c>
      <c r="G35" s="84">
        <f t="shared" si="7"/>
        <v>0.38272088046468977</v>
      </c>
    </row>
    <row r="36" spans="3:7" hidden="1">
      <c r="C36" s="73" t="s">
        <v>74</v>
      </c>
      <c r="D36" s="81" t="s">
        <v>90</v>
      </c>
      <c r="E36" s="74">
        <v>54885.975786924966</v>
      </c>
      <c r="F36" s="69" t="str">
        <f t="shared" si="6"/>
        <v>-</v>
      </c>
      <c r="G36" s="84">
        <f t="shared" si="7"/>
        <v>0.24168823241591197</v>
      </c>
    </row>
    <row r="37" spans="3:7" hidden="1">
      <c r="C37" s="48" t="s">
        <v>81</v>
      </c>
      <c r="D37" s="81" t="s">
        <v>90</v>
      </c>
      <c r="E37" s="68">
        <v>53541.666666666664</v>
      </c>
      <c r="F37" s="69" t="str">
        <f t="shared" si="6"/>
        <v>-</v>
      </c>
      <c r="G37" s="84">
        <f t="shared" si="7"/>
        <v>0.2112758585549781</v>
      </c>
    </row>
    <row r="38" spans="3:7" hidden="1">
      <c r="C38" s="70" t="s">
        <v>83</v>
      </c>
      <c r="D38" s="81" t="s">
        <v>90</v>
      </c>
      <c r="E38" s="71">
        <v>52071.428571428572</v>
      </c>
      <c r="F38" s="69" t="str">
        <f t="shared" si="6"/>
        <v>-</v>
      </c>
      <c r="G38" s="84">
        <f t="shared" si="7"/>
        <v>0.17801458706380768</v>
      </c>
    </row>
    <row r="39" spans="3:7" hidden="1">
      <c r="C39" s="73" t="s">
        <v>79</v>
      </c>
      <c r="D39" s="81" t="s">
        <v>90</v>
      </c>
      <c r="E39" s="68">
        <v>50249.999999999985</v>
      </c>
      <c r="F39" s="69" t="str">
        <f t="shared" si="6"/>
        <v>-</v>
      </c>
      <c r="G39" s="84">
        <f t="shared" si="7"/>
        <v>0.13680831549984696</v>
      </c>
    </row>
    <row r="40" spans="3:7" hidden="1">
      <c r="C40" s="75" t="s">
        <v>84</v>
      </c>
      <c r="D40" s="85" t="s">
        <v>90</v>
      </c>
      <c r="E40" s="76">
        <v>46737.28546099292</v>
      </c>
      <c r="F40" s="77" t="str">
        <f t="shared" si="6"/>
        <v>-</v>
      </c>
      <c r="G40" s="86">
        <f t="shared" si="7"/>
        <v>5.733999514322119E-2</v>
      </c>
    </row>
    <row r="41" spans="3:7" hidden="1">
      <c r="C41" s="48" t="s">
        <v>85</v>
      </c>
      <c r="D41" s="81" t="s">
        <v>90</v>
      </c>
      <c r="E41" s="68">
        <v>46086.95652173915</v>
      </c>
      <c r="F41" s="69" t="str">
        <f t="shared" si="6"/>
        <v>-</v>
      </c>
      <c r="G41" s="84">
        <f t="shared" si="7"/>
        <v>4.2627570348118926E-2</v>
      </c>
    </row>
    <row r="42" spans="3:7" hidden="1">
      <c r="C42" s="48" t="s">
        <v>76</v>
      </c>
      <c r="D42" s="81" t="s">
        <v>90</v>
      </c>
      <c r="E42" s="68">
        <v>44202.7027027027</v>
      </c>
      <c r="F42" s="69" t="str">
        <f t="shared" si="6"/>
        <v>-</v>
      </c>
      <c r="G42" s="84">
        <f t="shared" si="7"/>
        <v>0</v>
      </c>
    </row>
    <row r="43" spans="3:7" hidden="1">
      <c r="C43" s="48" t="s">
        <v>77</v>
      </c>
      <c r="D43" s="81" t="s">
        <v>90</v>
      </c>
      <c r="E43" s="68">
        <v>43074.074074074066</v>
      </c>
      <c r="F43" s="69" t="str">
        <f t="shared" si="6"/>
        <v>-</v>
      </c>
      <c r="G43" s="84">
        <f t="shared" si="7"/>
        <v>-2.5533023087287998E-2</v>
      </c>
    </row>
    <row r="44" spans="3:7" hidden="1">
      <c r="C44" s="78" t="s">
        <v>88</v>
      </c>
      <c r="D44" s="81" t="s">
        <v>90</v>
      </c>
      <c r="E44" s="80">
        <v>39508.165829145721</v>
      </c>
      <c r="F44" s="69" t="str">
        <f t="shared" si="6"/>
        <v>-</v>
      </c>
      <c r="G44" s="84">
        <f t="shared" si="7"/>
        <v>-0.10620474736876073</v>
      </c>
    </row>
    <row r="45" spans="3:7" hidden="1">
      <c r="C45" s="73" t="s">
        <v>91</v>
      </c>
      <c r="D45" s="81" t="s">
        <v>90</v>
      </c>
      <c r="E45" s="74">
        <v>39188.256658595623</v>
      </c>
      <c r="F45" s="69" t="str">
        <f t="shared" si="6"/>
        <v>-</v>
      </c>
      <c r="G45" s="84">
        <f t="shared" si="7"/>
        <v>-0.11344206886698982</v>
      </c>
    </row>
    <row r="46" spans="3:7" hidden="1">
      <c r="C46" s="48" t="s">
        <v>87</v>
      </c>
      <c r="D46" s="81" t="s">
        <v>90</v>
      </c>
      <c r="E46" s="68">
        <v>32967.2131147541</v>
      </c>
      <c r="F46" s="69" t="str">
        <f t="shared" si="6"/>
        <v>-</v>
      </c>
      <c r="G46" s="84">
        <f t="shared" si="7"/>
        <v>-0.25418105457297357</v>
      </c>
    </row>
    <row r="47" spans="3:7" hidden="1">
      <c r="C47" s="78" t="s">
        <v>93</v>
      </c>
      <c r="D47" s="81" t="s">
        <v>90</v>
      </c>
      <c r="E47" s="80">
        <v>30700.000000000004</v>
      </c>
      <c r="F47" s="69" t="str">
        <f t="shared" si="6"/>
        <v>-</v>
      </c>
      <c r="G47" s="84">
        <f t="shared" si="7"/>
        <v>-0.30547233261999374</v>
      </c>
    </row>
    <row r="48" spans="3:7" hidden="1">
      <c r="C48" s="48" t="s">
        <v>92</v>
      </c>
      <c r="D48" s="81" t="s">
        <v>90</v>
      </c>
      <c r="E48" s="68">
        <v>28296.296296296296</v>
      </c>
      <c r="F48" s="69" t="str">
        <f t="shared" si="6"/>
        <v>-</v>
      </c>
      <c r="G48" s="84">
        <f t="shared" si="7"/>
        <v>-0.35985144422931026</v>
      </c>
    </row>
    <row r="49" spans="3:19" ht="54.75" hidden="1" customHeight="1">
      <c r="C49" s="380" t="s">
        <v>106</v>
      </c>
      <c r="D49" s="380"/>
      <c r="E49" s="380"/>
      <c r="F49" s="380"/>
      <c r="G49" s="380"/>
    </row>
    <row r="50" spans="3:19" hidden="1"/>
    <row r="51" spans="3:19" hidden="1"/>
    <row r="53" spans="3:19" ht="36" customHeight="1">
      <c r="C53" s="374" t="s">
        <v>122</v>
      </c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</row>
    <row r="54" spans="3:19" ht="39.75" customHeight="1">
      <c r="C54" s="47"/>
      <c r="D54" s="7" t="s">
        <v>107</v>
      </c>
      <c r="E54" s="8" t="s">
        <v>127</v>
      </c>
      <c r="F54" s="7" t="s">
        <v>52</v>
      </c>
      <c r="G54" s="8" t="s">
        <v>128</v>
      </c>
      <c r="H54" s="7" t="s">
        <v>111</v>
      </c>
      <c r="I54" s="8" t="s">
        <v>129</v>
      </c>
      <c r="R54" s="7" t="s">
        <v>112</v>
      </c>
      <c r="S54" s="8" t="s">
        <v>130</v>
      </c>
    </row>
    <row r="55" spans="3:19" ht="15" customHeight="1">
      <c r="C55" s="87" t="s">
        <v>78</v>
      </c>
      <c r="D55" s="88">
        <v>77866.071428571406</v>
      </c>
      <c r="E55" s="89">
        <f t="shared" ref="E55:E72" si="8">D55/$D$65-1</f>
        <v>0.57492578468923483</v>
      </c>
      <c r="F55" s="88">
        <v>75035.294117647034</v>
      </c>
      <c r="G55" s="89">
        <f t="shared" ref="G55:G72" si="9">F55/$F$65-1</f>
        <v>0.45005535126452467</v>
      </c>
      <c r="H55" s="88">
        <v>76750.000000000015</v>
      </c>
      <c r="I55" s="89">
        <f t="shared" ref="I55:I72" si="10">H55/$H$65-1</f>
        <v>0.48046772575352481</v>
      </c>
      <c r="R55" s="88">
        <v>76459.821428571435</v>
      </c>
      <c r="S55" s="89">
        <f t="shared" ref="S55:S72" si="11">R55/$R$65-1</f>
        <v>0.53726447649123088</v>
      </c>
    </row>
    <row r="56" spans="3:19" ht="15" customHeight="1">
      <c r="C56" s="87" t="s">
        <v>75</v>
      </c>
      <c r="D56" s="88">
        <v>74875.000000000015</v>
      </c>
      <c r="E56" s="89">
        <f t="shared" si="8"/>
        <v>0.51442811952802781</v>
      </c>
      <c r="F56" s="88">
        <v>73904.761904761879</v>
      </c>
      <c r="G56" s="89">
        <f t="shared" si="9"/>
        <v>0.42820784197775175</v>
      </c>
      <c r="H56" s="88">
        <v>73756.493506493513</v>
      </c>
      <c r="I56" s="89">
        <f t="shared" si="10"/>
        <v>0.42272453682232003</v>
      </c>
      <c r="R56" s="88">
        <v>73781.818181818147</v>
      </c>
      <c r="S56" s="89">
        <f t="shared" si="11"/>
        <v>0.48342182838868575</v>
      </c>
    </row>
    <row r="57" spans="3:19" ht="15" customHeight="1">
      <c r="C57" s="73" t="s">
        <v>82</v>
      </c>
      <c r="D57" s="90">
        <v>64147.147147147232</v>
      </c>
      <c r="E57" s="89">
        <f t="shared" si="8"/>
        <v>0.29744565512042542</v>
      </c>
      <c r="F57" s="90">
        <v>66550.351288056278</v>
      </c>
      <c r="G57" s="89">
        <f t="shared" si="9"/>
        <v>0.28608402417235812</v>
      </c>
      <c r="H57" s="90">
        <v>65126.535626535653</v>
      </c>
      <c r="I57" s="89">
        <f t="shared" si="10"/>
        <v>0.25625712163157166</v>
      </c>
      <c r="R57" s="90">
        <v>66408.839779005531</v>
      </c>
      <c r="S57" s="89">
        <f t="shared" si="11"/>
        <v>0.33518426292210557</v>
      </c>
    </row>
    <row r="58" spans="3:19" ht="15" customHeight="1">
      <c r="C58" s="48" t="s">
        <v>85</v>
      </c>
      <c r="D58" s="91">
        <v>54753.164556962074</v>
      </c>
      <c r="E58" s="89">
        <f t="shared" si="8"/>
        <v>0.10744216411631013</v>
      </c>
      <c r="F58" s="91">
        <v>62013.698630136991</v>
      </c>
      <c r="G58" s="89">
        <f t="shared" si="9"/>
        <v>0.19841331479751245</v>
      </c>
      <c r="H58" s="91">
        <v>62765.789473684221</v>
      </c>
      <c r="I58" s="89">
        <f t="shared" si="10"/>
        <v>0.210719551755437</v>
      </c>
      <c r="R58" s="91">
        <v>62891.156462585051</v>
      </c>
      <c r="S58" s="89">
        <f t="shared" si="11"/>
        <v>0.26445941030221243</v>
      </c>
    </row>
    <row r="59" spans="3:19" ht="15" customHeight="1">
      <c r="C59" s="87" t="s">
        <v>83</v>
      </c>
      <c r="D59" s="88">
        <v>57737.903225806454</v>
      </c>
      <c r="E59" s="89">
        <f t="shared" si="8"/>
        <v>0.16781174234055829</v>
      </c>
      <c r="F59" s="88">
        <v>59751.851851851876</v>
      </c>
      <c r="G59" s="89">
        <f t="shared" si="9"/>
        <v>0.15470317727942162</v>
      </c>
      <c r="H59" s="88">
        <v>59222.846441947593</v>
      </c>
      <c r="I59" s="89">
        <f t="shared" si="10"/>
        <v>0.14237801673694284</v>
      </c>
      <c r="R59" s="88">
        <v>60584.967320261458</v>
      </c>
      <c r="S59" s="89">
        <f t="shared" si="11"/>
        <v>0.21809227814933685</v>
      </c>
    </row>
    <row r="60" spans="3:19" ht="15" customHeight="1">
      <c r="C60" s="87" t="s">
        <v>86</v>
      </c>
      <c r="D60" s="88">
        <v>56730.337078651697</v>
      </c>
      <c r="E60" s="89">
        <f t="shared" si="8"/>
        <v>0.14743262373574129</v>
      </c>
      <c r="F60" s="88">
        <v>63126.016260162593</v>
      </c>
      <c r="G60" s="89">
        <f t="shared" si="9"/>
        <v>0.2199088276850294</v>
      </c>
      <c r="H60" s="88">
        <v>59397.590361445786</v>
      </c>
      <c r="I60" s="89">
        <f t="shared" si="10"/>
        <v>0.1457487363863077</v>
      </c>
      <c r="R60" s="88">
        <v>60184.523809523795</v>
      </c>
      <c r="S60" s="89">
        <f t="shared" si="11"/>
        <v>0.21004115309572247</v>
      </c>
    </row>
    <row r="61" spans="3:19" ht="15" customHeight="1">
      <c r="C61" s="48" t="s">
        <v>81</v>
      </c>
      <c r="D61" s="91">
        <v>57427.419354838705</v>
      </c>
      <c r="E61" s="89">
        <f t="shared" si="8"/>
        <v>0.16153186915386741</v>
      </c>
      <c r="F61" s="91">
        <v>57709.677419354834</v>
      </c>
      <c r="G61" s="89">
        <f t="shared" si="9"/>
        <v>0.11523820284465769</v>
      </c>
      <c r="H61" s="91">
        <v>57743.902439024394</v>
      </c>
      <c r="I61" s="89">
        <f t="shared" si="10"/>
        <v>0.11384995335551595</v>
      </c>
      <c r="R61" s="91">
        <v>58134.920634920614</v>
      </c>
      <c r="S61" s="89">
        <f t="shared" si="11"/>
        <v>0.168832815273948</v>
      </c>
    </row>
    <row r="62" spans="3:19" ht="15" customHeight="1">
      <c r="C62" s="73" t="s">
        <v>79</v>
      </c>
      <c r="D62" s="91">
        <v>53049.18032786886</v>
      </c>
      <c r="E62" s="89">
        <f t="shared" si="8"/>
        <v>7.2977234142740155E-2</v>
      </c>
      <c r="F62" s="91">
        <v>53088.235294117643</v>
      </c>
      <c r="G62" s="89">
        <f t="shared" si="9"/>
        <v>2.592893894342585E-2</v>
      </c>
      <c r="H62" s="91">
        <v>53693.313953488367</v>
      </c>
      <c r="I62" s="89">
        <f t="shared" si="10"/>
        <v>3.5716200610956372E-2</v>
      </c>
      <c r="R62" s="91">
        <v>52049.074074074124</v>
      </c>
      <c r="S62" s="89">
        <f t="shared" si="11"/>
        <v>4.6473704925965142E-2</v>
      </c>
    </row>
    <row r="63" spans="3:19" ht="15" customHeight="1">
      <c r="C63" s="73" t="s">
        <v>74</v>
      </c>
      <c r="D63" s="90">
        <v>53679.428061831168</v>
      </c>
      <c r="E63" s="89">
        <f t="shared" si="8"/>
        <v>8.5724678424293987E-2</v>
      </c>
      <c r="F63" s="90">
        <v>49844.729395604387</v>
      </c>
      <c r="G63" s="89">
        <f t="shared" si="9"/>
        <v>-3.6751738733708406E-2</v>
      </c>
      <c r="H63" s="90">
        <v>52075.694086021453</v>
      </c>
      <c r="I63" s="89">
        <f t="shared" si="10"/>
        <v>4.5131516686442996E-3</v>
      </c>
      <c r="R63" s="90">
        <v>50016.510679611638</v>
      </c>
      <c r="S63" s="89">
        <f t="shared" si="11"/>
        <v>5.6079607462904413E-3</v>
      </c>
    </row>
    <row r="64" spans="3:19" ht="15" customHeight="1">
      <c r="C64" s="48" t="s">
        <v>76</v>
      </c>
      <c r="D64" s="91">
        <v>43602.803738317751</v>
      </c>
      <c r="E64" s="89">
        <f t="shared" si="8"/>
        <v>-0.11808598234964673</v>
      </c>
      <c r="F64" s="91">
        <v>50436.363636363625</v>
      </c>
      <c r="G64" s="89">
        <f t="shared" si="9"/>
        <v>-2.5318420494705229E-2</v>
      </c>
      <c r="H64" s="91">
        <v>48487.09677419356</v>
      </c>
      <c r="I64" s="89">
        <f t="shared" si="10"/>
        <v>-6.4709030753336783E-2</v>
      </c>
      <c r="R64" s="91">
        <v>49802.419354838712</v>
      </c>
      <c r="S64" s="89">
        <f t="shared" si="11"/>
        <v>1.3035433130661467E-3</v>
      </c>
    </row>
    <row r="65" spans="3:19" ht="15" customHeight="1">
      <c r="C65" s="75" t="s">
        <v>84</v>
      </c>
      <c r="D65" s="92">
        <v>49441.105216228316</v>
      </c>
      <c r="E65" s="65">
        <f t="shared" si="8"/>
        <v>0</v>
      </c>
      <c r="F65" s="92">
        <v>51746.503367759236</v>
      </c>
      <c r="G65" s="65">
        <f t="shared" si="9"/>
        <v>0</v>
      </c>
      <c r="H65" s="92">
        <v>51841.724520496376</v>
      </c>
      <c r="I65" s="65">
        <f t="shared" si="10"/>
        <v>0</v>
      </c>
      <c r="R65" s="92">
        <v>49737.584259469222</v>
      </c>
      <c r="S65" s="92">
        <f t="shared" si="11"/>
        <v>0</v>
      </c>
    </row>
    <row r="66" spans="3:19" ht="15" customHeight="1">
      <c r="C66" s="48" t="s">
        <v>77</v>
      </c>
      <c r="D66" s="91">
        <v>42519.230769230759</v>
      </c>
      <c r="E66" s="89">
        <f t="shared" si="8"/>
        <v>-0.14000242140067598</v>
      </c>
      <c r="F66" s="91">
        <v>52084.41558441559</v>
      </c>
      <c r="G66" s="89">
        <f t="shared" si="9"/>
        <v>6.530145897102102E-3</v>
      </c>
      <c r="H66" s="91">
        <v>48094.999999999993</v>
      </c>
      <c r="I66" s="89">
        <f t="shared" si="10"/>
        <v>-7.2272374330739408E-2</v>
      </c>
      <c r="R66" s="91">
        <v>49623.529411764699</v>
      </c>
      <c r="S66" s="89">
        <f t="shared" si="11"/>
        <v>-2.2931320329014904E-3</v>
      </c>
    </row>
    <row r="67" spans="3:19" ht="15" customHeight="1">
      <c r="C67" s="48" t="s">
        <v>80</v>
      </c>
      <c r="D67" s="91">
        <v>54639.999999999985</v>
      </c>
      <c r="E67" s="89">
        <f t="shared" si="8"/>
        <v>0.10515328816041936</v>
      </c>
      <c r="F67" s="91">
        <v>54462.962962962964</v>
      </c>
      <c r="G67" s="89">
        <f t="shared" si="9"/>
        <v>5.24955198595356E-2</v>
      </c>
      <c r="H67" s="91">
        <v>48457.142857142855</v>
      </c>
      <c r="I67" s="89">
        <f t="shared" si="10"/>
        <v>-6.5286826290189781E-2</v>
      </c>
      <c r="R67" s="91">
        <v>47555.555555555562</v>
      </c>
      <c r="S67" s="89">
        <f t="shared" si="11"/>
        <v>-4.3870821962935125E-2</v>
      </c>
    </row>
    <row r="68" spans="3:19" ht="15" customHeight="1">
      <c r="C68" s="48" t="s">
        <v>87</v>
      </c>
      <c r="D68" s="91">
        <v>33255.102040816317</v>
      </c>
      <c r="E68" s="89">
        <f t="shared" si="8"/>
        <v>-0.32737947715010185</v>
      </c>
      <c r="F68" s="91">
        <v>39190.000000000007</v>
      </c>
      <c r="G68" s="89">
        <f t="shared" si="9"/>
        <v>-0.24265414183681022</v>
      </c>
      <c r="H68" s="91">
        <v>38580.357142857123</v>
      </c>
      <c r="I68" s="89">
        <f t="shared" si="10"/>
        <v>-0.25580490426000735</v>
      </c>
      <c r="R68" s="91">
        <v>40299.999999999993</v>
      </c>
      <c r="S68" s="89">
        <f t="shared" si="11"/>
        <v>-0.18974754001391747</v>
      </c>
    </row>
    <row r="69" spans="3:19" ht="15" customHeight="1">
      <c r="C69" s="87" t="s">
        <v>88</v>
      </c>
      <c r="D69" s="88">
        <v>40828.096947935352</v>
      </c>
      <c r="E69" s="89">
        <f t="shared" si="8"/>
        <v>-0.17420743793295845</v>
      </c>
      <c r="F69" s="88">
        <v>39853.030303030333</v>
      </c>
      <c r="G69" s="89">
        <f t="shared" si="9"/>
        <v>-0.22984109631916028</v>
      </c>
      <c r="H69" s="88">
        <v>41683.806146572118</v>
      </c>
      <c r="I69" s="89">
        <f t="shared" si="10"/>
        <v>-0.19594098128252235</v>
      </c>
      <c r="R69" s="88">
        <v>39413.751507840832</v>
      </c>
      <c r="S69" s="89">
        <f t="shared" si="11"/>
        <v>-0.2075660268856524</v>
      </c>
    </row>
    <row r="70" spans="3:19" ht="15" customHeight="1">
      <c r="C70" s="73" t="s">
        <v>91</v>
      </c>
      <c r="D70" s="90">
        <v>40671.539122957787</v>
      </c>
      <c r="E70" s="89">
        <f t="shared" si="8"/>
        <v>-0.17737398981914443</v>
      </c>
      <c r="F70" s="90">
        <v>39147.058823529391</v>
      </c>
      <c r="G70" s="89">
        <f t="shared" si="9"/>
        <v>-0.24348397909490349</v>
      </c>
      <c r="H70" s="90">
        <v>41437.430167597755</v>
      </c>
      <c r="I70" s="89">
        <f t="shared" si="10"/>
        <v>-0.20069344623721252</v>
      </c>
      <c r="R70" s="90">
        <v>39053.056516724326</v>
      </c>
      <c r="S70" s="89">
        <f t="shared" si="11"/>
        <v>-0.2148179872791216</v>
      </c>
    </row>
    <row r="71" spans="3:19" ht="15" customHeight="1">
      <c r="C71" s="48" t="s">
        <v>92</v>
      </c>
      <c r="D71" s="91">
        <v>35476.923076923078</v>
      </c>
      <c r="E71" s="89">
        <f t="shared" si="8"/>
        <v>-0.28244073586610885</v>
      </c>
      <c r="F71" s="91">
        <v>30309.523809523806</v>
      </c>
      <c r="G71" s="89">
        <f t="shared" si="9"/>
        <v>-0.41426914212703658</v>
      </c>
      <c r="H71" s="91">
        <v>36361.111111111102</v>
      </c>
      <c r="I71" s="89">
        <f t="shared" si="10"/>
        <v>-0.29861301012979979</v>
      </c>
      <c r="R71" s="91">
        <v>33055.555555555562</v>
      </c>
      <c r="S71" s="89">
        <f t="shared" si="11"/>
        <v>-0.3354008633971336</v>
      </c>
    </row>
    <row r="72" spans="3:19" ht="15" customHeight="1">
      <c r="C72" s="87" t="s">
        <v>93</v>
      </c>
      <c r="D72" s="88">
        <v>37112.244897959194</v>
      </c>
      <c r="E72" s="89">
        <f t="shared" si="8"/>
        <v>-0.24936457759893194</v>
      </c>
      <c r="F72" s="88">
        <v>30518.518518518518</v>
      </c>
      <c r="G72" s="89">
        <f t="shared" si="9"/>
        <v>-0.41023032413175298</v>
      </c>
      <c r="H72" s="88">
        <v>37183.673469387759</v>
      </c>
      <c r="I72" s="89">
        <f t="shared" si="10"/>
        <v>-0.28274620851614118</v>
      </c>
      <c r="R72" s="88">
        <v>31184.210526315786</v>
      </c>
      <c r="S72" s="89">
        <f t="shared" si="11"/>
        <v>-0.3730252284945097</v>
      </c>
    </row>
    <row r="73" spans="3:19" ht="36" customHeight="1">
      <c r="C73" s="380" t="s">
        <v>515</v>
      </c>
      <c r="D73" s="380"/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Q73" s="380"/>
      <c r="R73" s="380"/>
      <c r="S73" s="380"/>
    </row>
  </sheetData>
  <mergeCells count="7">
    <mergeCell ref="C73:S73"/>
    <mergeCell ref="C3:Q3"/>
    <mergeCell ref="C23:Q23"/>
    <mergeCell ref="N24:N25"/>
    <mergeCell ref="C29:G29"/>
    <mergeCell ref="C49:G49"/>
    <mergeCell ref="C53:S53"/>
  </mergeCells>
  <hyperlinks>
    <hyperlink ref="N24:N25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zoomScaleNormal="100" workbookViewId="0"/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382" t="s">
        <v>67</v>
      </c>
    </row>
    <row r="43" spans="11:11">
      <c r="K43" s="382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Z23"/>
  <sheetViews>
    <sheetView showGridLines="0" zoomScaleNormal="100" workbookViewId="0"/>
  </sheetViews>
  <sheetFormatPr baseColWidth="10" defaultRowHeight="12.75"/>
  <cols>
    <col min="1" max="1" width="19.5703125" customWidth="1"/>
    <col min="3" max="3" width="22.5703125" customWidth="1"/>
    <col min="4" max="10" width="9.7109375" customWidth="1"/>
    <col min="11" max="12" width="8.5703125" hidden="1" customWidth="1"/>
    <col min="13" max="13" width="8.42578125" hidden="1" customWidth="1"/>
    <col min="14" max="14" width="16.85546875" hidden="1" customWidth="1"/>
    <col min="15" max="15" width="13.42578125" hidden="1" customWidth="1"/>
    <col min="16" max="16" width="11.42578125" customWidth="1"/>
    <col min="17" max="18" width="12.85546875" customWidth="1"/>
    <col min="19" max="20" width="12.85546875" style="93" bestFit="1" customWidth="1"/>
    <col min="21" max="23" width="11.42578125" style="93" hidden="1" customWidth="1"/>
    <col min="24" max="25" width="13.85546875" hidden="1" customWidth="1"/>
    <col min="26" max="26" width="12" hidden="1" customWidth="1"/>
    <col min="27" max="28" width="14.85546875" bestFit="1" customWidth="1"/>
  </cols>
  <sheetData>
    <row r="2" spans="3:26" ht="34.5" customHeight="1"/>
    <row r="4" spans="3:26" ht="18" customHeight="1">
      <c r="C4" s="374" t="s">
        <v>131</v>
      </c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</row>
    <row r="5" spans="3:26" ht="28.5" customHeight="1">
      <c r="C5" s="47"/>
      <c r="D5" s="7">
        <v>2007</v>
      </c>
      <c r="E5" s="7">
        <v>2008</v>
      </c>
      <c r="F5" s="7">
        <v>2009</v>
      </c>
      <c r="G5" s="7">
        <v>2010</v>
      </c>
      <c r="H5" s="94" t="s">
        <v>487</v>
      </c>
      <c r="I5" s="94" t="s">
        <v>488</v>
      </c>
      <c r="J5" s="94" t="s">
        <v>328</v>
      </c>
      <c r="K5" s="7" t="s">
        <v>149</v>
      </c>
      <c r="L5" s="7" t="s">
        <v>150</v>
      </c>
      <c r="M5" s="7" t="s">
        <v>111</v>
      </c>
      <c r="N5" s="95" t="s">
        <v>96</v>
      </c>
      <c r="O5" s="94" t="s">
        <v>132</v>
      </c>
      <c r="P5" s="7" t="s">
        <v>163</v>
      </c>
      <c r="Q5" s="7" t="s">
        <v>154</v>
      </c>
      <c r="R5" s="7" t="s">
        <v>112</v>
      </c>
      <c r="S5" s="95" t="s">
        <v>276</v>
      </c>
      <c r="T5" s="94" t="s">
        <v>172</v>
      </c>
      <c r="U5" s="8" t="s">
        <v>235</v>
      </c>
      <c r="V5" s="8" t="s">
        <v>236</v>
      </c>
      <c r="W5" s="8" t="s">
        <v>277</v>
      </c>
      <c r="X5" s="7" t="s">
        <v>51</v>
      </c>
      <c r="Y5" s="7" t="s">
        <v>52</v>
      </c>
      <c r="Z5" s="8" t="s">
        <v>110</v>
      </c>
    </row>
    <row r="6" spans="3:26" ht="15" customHeight="1">
      <c r="C6" s="96" t="s">
        <v>133</v>
      </c>
      <c r="D6" s="10">
        <v>54.345454545454501</v>
      </c>
      <c r="E6" s="10">
        <v>55.145454545454548</v>
      </c>
      <c r="F6" s="10">
        <v>56.1</v>
      </c>
      <c r="G6" s="10">
        <v>56.572727272727271</v>
      </c>
      <c r="H6" s="11">
        <f t="shared" ref="H6:I11" si="0">E6/D6-1</f>
        <v>1.4720642355303681E-2</v>
      </c>
      <c r="I6" s="11">
        <f t="shared" si="0"/>
        <v>1.7309594460929834E-2</v>
      </c>
      <c r="J6" s="11">
        <f>IFERROR(G6/F6-1,"-")</f>
        <v>8.4265111003078985E-3</v>
      </c>
      <c r="K6" s="10">
        <v>57.204783258594915</v>
      </c>
      <c r="L6" s="10">
        <v>59.467231723929167</v>
      </c>
      <c r="M6" s="10">
        <v>57.527464025994121</v>
      </c>
      <c r="N6" s="11">
        <f>IFERROR(L6/K6-1,"-")</f>
        <v>3.9549987543993081E-2</v>
      </c>
      <c r="O6" s="11">
        <f>IFERROR(M6/L6-1,"-")</f>
        <v>-3.2619102011343437E-2</v>
      </c>
      <c r="P6" s="10">
        <v>56.565281899109792</v>
      </c>
      <c r="Q6" s="10">
        <v>59.193907875185737</v>
      </c>
      <c r="R6" s="10">
        <v>55.214608433734938</v>
      </c>
      <c r="S6" s="11">
        <f>Q6/P6-1</f>
        <v>4.6470659878693477E-2</v>
      </c>
      <c r="T6" s="50">
        <f>IFERROR(R6/Q6-1,"-")</f>
        <v>-6.722481390891466E-2</v>
      </c>
      <c r="U6" s="49">
        <v>55.205663371170509</v>
      </c>
      <c r="V6" s="49">
        <v>55.73770491803279</v>
      </c>
      <c r="W6" s="50">
        <f t="shared" ref="W6:W11" si="1">V6/U6-1</f>
        <v>9.637445044091697E-3</v>
      </c>
      <c r="X6" s="10">
        <v>60.877131917855898</v>
      </c>
      <c r="Y6" s="10">
        <v>58.408071748878925</v>
      </c>
      <c r="Z6" s="50">
        <f>IFERROR(Y6/X6-1,"-")</f>
        <v>-4.0558089568158096E-2</v>
      </c>
    </row>
    <row r="7" spans="3:26" ht="15" customHeight="1">
      <c r="C7" s="96" t="s">
        <v>134</v>
      </c>
      <c r="D7" s="10">
        <v>17.363636363636399</v>
      </c>
      <c r="E7" s="10">
        <v>16.227272727272727</v>
      </c>
      <c r="F7" s="10">
        <v>14.927272727272728</v>
      </c>
      <c r="G7" s="10">
        <v>16.663636363636364</v>
      </c>
      <c r="H7" s="11">
        <f t="shared" si="0"/>
        <v>-6.54450261780124E-2</v>
      </c>
      <c r="I7" s="11">
        <f t="shared" si="0"/>
        <v>-8.0112044817927108E-2</v>
      </c>
      <c r="J7" s="11">
        <f>IFERROR(G7/F7-1,"-")</f>
        <v>0.11632155907429964</v>
      </c>
      <c r="K7" s="10">
        <v>12.541106128550075</v>
      </c>
      <c r="L7" s="10">
        <v>13.425155138489481</v>
      </c>
      <c r="M7" s="10">
        <v>14.575274640259941</v>
      </c>
      <c r="N7" s="11">
        <f t="shared" ref="N7:O14" si="2">IFERROR(L7/K7-1,"-")</f>
        <v>7.0492108182296009E-2</v>
      </c>
      <c r="O7" s="11">
        <f t="shared" si="2"/>
        <v>8.5668991524209925E-2</v>
      </c>
      <c r="P7" s="10">
        <v>12.926557863501484</v>
      </c>
      <c r="Q7" s="10">
        <v>14.450222882615156</v>
      </c>
      <c r="R7" s="10">
        <v>15.192018072289157</v>
      </c>
      <c r="S7" s="11">
        <f t="shared" ref="S7:S11" si="3">Q7/P7-1</f>
        <v>0.11787090076127571</v>
      </c>
      <c r="T7" s="50">
        <f t="shared" ref="T7:T14" si="4">IFERROR(R7/Q7-1,"-")</f>
        <v>5.133451543965073E-2</v>
      </c>
      <c r="U7" s="49">
        <v>15.427804223117295</v>
      </c>
      <c r="V7" s="49">
        <v>17.352762598664238</v>
      </c>
      <c r="W7" s="50">
        <f t="shared" si="1"/>
        <v>0.12477202508588681</v>
      </c>
      <c r="X7" s="10">
        <v>12.600069613644274</v>
      </c>
      <c r="Y7" s="10">
        <v>12.929745889387146</v>
      </c>
      <c r="Z7" s="50">
        <f t="shared" ref="Z7:Z14" si="5">IFERROR(Y7/X7-1,"-")</f>
        <v>2.616463923230028E-2</v>
      </c>
    </row>
    <row r="8" spans="3:26" ht="15" customHeight="1">
      <c r="C8" s="96" t="s">
        <v>135</v>
      </c>
      <c r="D8" s="10">
        <v>9.2181818181818205</v>
      </c>
      <c r="E8" s="10">
        <v>9.745454545454546</v>
      </c>
      <c r="F8" s="10">
        <v>9.5272727272727273</v>
      </c>
      <c r="G8" s="10">
        <v>8.827272727272728</v>
      </c>
      <c r="H8" s="11">
        <f t="shared" si="0"/>
        <v>5.719921104536474E-2</v>
      </c>
      <c r="I8" s="11">
        <f t="shared" si="0"/>
        <v>-2.2388059701492602E-2</v>
      </c>
      <c r="J8" s="11">
        <f t="shared" ref="J8:J14" si="6">IFERROR(G8/F8-1,"-")</f>
        <v>-7.3473282442747978E-2</v>
      </c>
      <c r="K8" s="10">
        <v>9.4319880418535131</v>
      </c>
      <c r="L8" s="10">
        <v>9.4445285303466022</v>
      </c>
      <c r="M8" s="10">
        <v>9.3300324926504725</v>
      </c>
      <c r="N8" s="11">
        <f t="shared" si="2"/>
        <v>1.3295700161453095E-3</v>
      </c>
      <c r="O8" s="11">
        <f t="shared" si="2"/>
        <v>-1.2123001940037348E-2</v>
      </c>
      <c r="P8" s="10">
        <v>9.4584569732937691</v>
      </c>
      <c r="Q8" s="10">
        <v>9.0081723625557206</v>
      </c>
      <c r="R8" s="10">
        <v>10.071536144578314</v>
      </c>
      <c r="S8" s="11">
        <f t="shared" si="3"/>
        <v>-4.7606561198030528E-2</v>
      </c>
      <c r="T8" s="50">
        <f t="shared" si="4"/>
        <v>0.11804434231772465</v>
      </c>
      <c r="U8" s="49">
        <v>9.5325277676064939</v>
      </c>
      <c r="V8" s="49">
        <v>9.1317547055251982</v>
      </c>
      <c r="W8" s="50">
        <f t="shared" si="1"/>
        <v>-4.2042684988886747E-2</v>
      </c>
      <c r="X8" s="10">
        <v>9.7459101983988869</v>
      </c>
      <c r="Y8" s="10">
        <v>10.538116591928251</v>
      </c>
      <c r="Z8" s="50">
        <f t="shared" si="5"/>
        <v>8.1286034593209378E-2</v>
      </c>
    </row>
    <row r="9" spans="3:26" ht="15" customHeight="1">
      <c r="C9" s="96" t="s">
        <v>136</v>
      </c>
      <c r="D9" s="10">
        <v>8.7181818181818205</v>
      </c>
      <c r="E9" s="10">
        <v>7.9636363636363638</v>
      </c>
      <c r="F9" s="10">
        <v>7.8090909090909095</v>
      </c>
      <c r="G9" s="10">
        <v>6.290909090909091</v>
      </c>
      <c r="H9" s="11">
        <f t="shared" si="0"/>
        <v>-8.654848800834225E-2</v>
      </c>
      <c r="I9" s="11">
        <f t="shared" si="0"/>
        <v>-1.9406392694063856E-2</v>
      </c>
      <c r="J9" s="11">
        <f t="shared" si="6"/>
        <v>-0.19441210710128054</v>
      </c>
      <c r="K9" s="10">
        <v>8.101644245142003</v>
      </c>
      <c r="L9" s="10">
        <v>7.4769184198577268</v>
      </c>
      <c r="M9" s="10">
        <v>4.8429521893857341</v>
      </c>
      <c r="N9" s="11">
        <f t="shared" si="2"/>
        <v>-7.7110992087671693E-2</v>
      </c>
      <c r="O9" s="11">
        <f t="shared" si="2"/>
        <v>-0.35227965353701329</v>
      </c>
      <c r="P9" s="10">
        <v>8.1973293768545989</v>
      </c>
      <c r="Q9" s="10">
        <v>7.8566121842496282</v>
      </c>
      <c r="R9" s="10">
        <v>5.5534638554216871</v>
      </c>
      <c r="S9" s="11">
        <f t="shared" si="3"/>
        <v>-4.1564414084298673E-2</v>
      </c>
      <c r="T9" s="50">
        <f t="shared" si="4"/>
        <v>-0.29314776837847834</v>
      </c>
      <c r="U9" s="49">
        <v>7.9824240205053094</v>
      </c>
      <c r="V9" s="49">
        <v>6.6909532483302971</v>
      </c>
      <c r="W9" s="50">
        <f t="shared" si="1"/>
        <v>-0.16178929719311741</v>
      </c>
      <c r="X9" s="10">
        <v>7.0309780717020534</v>
      </c>
      <c r="Y9" s="10">
        <v>4.521674140508221</v>
      </c>
      <c r="Z9" s="50">
        <f t="shared" si="5"/>
        <v>-0.35689258387722178</v>
      </c>
    </row>
    <row r="10" spans="3:26" ht="15" customHeight="1">
      <c r="C10" s="96" t="s">
        <v>137</v>
      </c>
      <c r="D10" s="10">
        <v>5.8545454545454501</v>
      </c>
      <c r="E10" s="10">
        <v>5.3909090909090907</v>
      </c>
      <c r="F10" s="10">
        <v>6.3090909090909095</v>
      </c>
      <c r="G10" s="10">
        <v>5.3909090909090907</v>
      </c>
      <c r="H10" s="11">
        <f t="shared" si="0"/>
        <v>-7.9192546583850221E-2</v>
      </c>
      <c r="I10" s="11">
        <f t="shared" si="0"/>
        <v>0.17032040472175392</v>
      </c>
      <c r="J10" s="11">
        <f t="shared" si="6"/>
        <v>-0.14553314121037475</v>
      </c>
      <c r="K10" s="10">
        <v>7.2047832585949179</v>
      </c>
      <c r="L10" s="10">
        <v>6.3720296655062816</v>
      </c>
      <c r="M10" s="10">
        <v>5.9415132291505497</v>
      </c>
      <c r="N10" s="11">
        <f t="shared" si="2"/>
        <v>-0.11558343439342278</v>
      </c>
      <c r="O10" s="11">
        <f t="shared" si="2"/>
        <v>-6.7563470190078911E-2</v>
      </c>
      <c r="P10" s="10">
        <v>7.2514836795252222</v>
      </c>
      <c r="Q10" s="10">
        <v>5.6835066864784549</v>
      </c>
      <c r="R10" s="10">
        <v>5.6852409638554215</v>
      </c>
      <c r="S10" s="11">
        <f t="shared" si="3"/>
        <v>-0.2162284385296207</v>
      </c>
      <c r="T10" s="50">
        <f t="shared" si="4"/>
        <v>3.0514213717602878E-4</v>
      </c>
      <c r="U10" s="49">
        <v>6.2858537776150376</v>
      </c>
      <c r="V10" s="49">
        <v>5.1123254401942928</v>
      </c>
      <c r="W10" s="50">
        <f t="shared" si="1"/>
        <v>-0.18669354696093521</v>
      </c>
      <c r="X10" s="10">
        <v>6.3000348068221372</v>
      </c>
      <c r="Y10" s="10">
        <v>5.9790732436472345</v>
      </c>
      <c r="Z10" s="50">
        <f t="shared" si="5"/>
        <v>-5.0945998397872727E-2</v>
      </c>
    </row>
    <row r="11" spans="3:26" ht="15" customHeight="1">
      <c r="C11" s="96" t="s">
        <v>138</v>
      </c>
      <c r="D11" s="10">
        <v>2.1363636363636398</v>
      </c>
      <c r="E11" s="10">
        <v>3.0181818181818181</v>
      </c>
      <c r="F11" s="10">
        <v>3.0909090909090908</v>
      </c>
      <c r="G11" s="10">
        <v>2.6454545454545455</v>
      </c>
      <c r="H11" s="11">
        <f t="shared" si="0"/>
        <v>0.41276595744680611</v>
      </c>
      <c r="I11" s="11">
        <f t="shared" si="0"/>
        <v>2.4096385542168752E-2</v>
      </c>
      <c r="J11" s="11">
        <f t="shared" si="6"/>
        <v>-0.14411764705882346</v>
      </c>
      <c r="K11" s="10">
        <v>2.8400597907324365</v>
      </c>
      <c r="L11" s="10">
        <v>2.7849250794611775</v>
      </c>
      <c r="M11" s="10">
        <v>2.908865851771623</v>
      </c>
      <c r="N11" s="11">
        <f t="shared" si="2"/>
        <v>-1.9413222021301246E-2</v>
      </c>
      <c r="O11" s="11">
        <f t="shared" si="2"/>
        <v>4.4504167535603933E-2</v>
      </c>
      <c r="P11" s="10">
        <v>2.9117210682492582</v>
      </c>
      <c r="Q11" s="10">
        <v>2.7860326894502228</v>
      </c>
      <c r="R11" s="10">
        <v>3.3885542168674698</v>
      </c>
      <c r="S11" s="11">
        <f t="shared" si="3"/>
        <v>-4.3166352769706928E-2</v>
      </c>
      <c r="T11" s="50">
        <f t="shared" si="4"/>
        <v>0.21626506024096392</v>
      </c>
      <c r="U11" s="49">
        <v>3.2466739899914563</v>
      </c>
      <c r="V11" s="49">
        <v>2.7808136004857316</v>
      </c>
      <c r="W11" s="50">
        <f t="shared" si="1"/>
        <v>-0.14348850267745872</v>
      </c>
      <c r="X11" s="10">
        <v>2.6453184824225549</v>
      </c>
      <c r="Y11" s="10">
        <v>2.7653213751868462</v>
      </c>
      <c r="Z11" s="50">
        <f t="shared" si="5"/>
        <v>4.5364251435764391E-2</v>
      </c>
    </row>
    <row r="12" spans="3:26" ht="15" customHeight="1">
      <c r="C12" s="97" t="s">
        <v>139</v>
      </c>
      <c r="D12" s="98"/>
      <c r="E12" s="98"/>
      <c r="F12" s="98"/>
      <c r="G12" s="98">
        <v>1.5909090909090908</v>
      </c>
      <c r="H12" s="11"/>
      <c r="I12" s="11"/>
      <c r="J12" s="11" t="str">
        <f t="shared" si="6"/>
        <v>-</v>
      </c>
      <c r="K12" s="98">
        <v>0</v>
      </c>
      <c r="L12" s="98">
        <v>0</v>
      </c>
      <c r="M12" s="98">
        <v>3.2183196657898807</v>
      </c>
      <c r="N12" s="11" t="str">
        <f t="shared" si="2"/>
        <v>-</v>
      </c>
      <c r="O12" s="11" t="str">
        <f t="shared" si="2"/>
        <v>-</v>
      </c>
      <c r="P12" s="98"/>
      <c r="Q12" s="98"/>
      <c r="R12" s="98">
        <v>3.3509036144578315</v>
      </c>
      <c r="S12" s="11"/>
      <c r="T12" s="84" t="str">
        <f t="shared" si="4"/>
        <v>-</v>
      </c>
      <c r="U12" s="99"/>
      <c r="V12" s="99">
        <v>0.99574984820886459</v>
      </c>
      <c r="W12" s="100" t="str">
        <f>IFERROR(V12/U12-1,"-")</f>
        <v>-</v>
      </c>
      <c r="X12" s="98">
        <v>0</v>
      </c>
      <c r="Y12" s="98">
        <v>2.6905829596412558</v>
      </c>
      <c r="Z12" s="84" t="str">
        <f t="shared" si="5"/>
        <v>-</v>
      </c>
    </row>
    <row r="13" spans="3:26" ht="15" customHeight="1">
      <c r="C13" s="96" t="s">
        <v>140</v>
      </c>
      <c r="D13" s="10">
        <v>0.27272727272727298</v>
      </c>
      <c r="E13" s="10">
        <v>0.76363636363636367</v>
      </c>
      <c r="F13" s="10">
        <v>0.8545454545454545</v>
      </c>
      <c r="G13" s="10">
        <v>0.9363636363636364</v>
      </c>
      <c r="H13" s="11">
        <f t="shared" ref="H13:I14" si="7">E13/D13-1</f>
        <v>1.7999999999999976</v>
      </c>
      <c r="I13" s="11">
        <f t="shared" si="7"/>
        <v>0.11904761904761885</v>
      </c>
      <c r="J13" s="11">
        <f t="shared" si="6"/>
        <v>9.5744680851064023E-2</v>
      </c>
      <c r="K13" s="10">
        <v>0.89686098654708524</v>
      </c>
      <c r="L13" s="10">
        <v>1.0292114424095655</v>
      </c>
      <c r="M13" s="10">
        <v>0.95930682345659912</v>
      </c>
      <c r="N13" s="11">
        <f t="shared" si="2"/>
        <v>0.14757075828666544</v>
      </c>
      <c r="O13" s="11">
        <f t="shared" si="2"/>
        <v>-6.7920561385624856E-2</v>
      </c>
      <c r="P13" s="10">
        <v>0.96439169139465875</v>
      </c>
      <c r="Q13" s="10">
        <v>1.0215453194650816</v>
      </c>
      <c r="R13" s="10">
        <v>0.9412650602409639</v>
      </c>
      <c r="S13" s="11">
        <f>Q13/P13-1</f>
        <v>5.9263915876100137E-2</v>
      </c>
      <c r="T13" s="50">
        <f t="shared" si="4"/>
        <v>-7.858707557502731E-2</v>
      </c>
      <c r="U13" s="49">
        <v>0.76894910289271334</v>
      </c>
      <c r="V13" s="49">
        <v>0.94717668488160289</v>
      </c>
      <c r="W13" s="50">
        <f>V13/U13-1</f>
        <v>0.23178072686269391</v>
      </c>
      <c r="X13" s="10">
        <v>0.8005569091541942</v>
      </c>
      <c r="Y13" s="10">
        <v>1.195814648729447</v>
      </c>
      <c r="Z13" s="84">
        <f t="shared" si="5"/>
        <v>0.49372847208682669</v>
      </c>
    </row>
    <row r="14" spans="3:26" ht="15" customHeight="1">
      <c r="C14" s="96" t="s">
        <v>141</v>
      </c>
      <c r="D14" s="10">
        <v>2.0909090909090899</v>
      </c>
      <c r="E14" s="10">
        <v>1.7454545454545454</v>
      </c>
      <c r="F14" s="10">
        <v>1.3818181818181818</v>
      </c>
      <c r="G14" s="10">
        <v>1.0818181818181818</v>
      </c>
      <c r="H14" s="11">
        <f t="shared" si="7"/>
        <v>-0.16521739130434743</v>
      </c>
      <c r="I14" s="11">
        <f t="shared" si="7"/>
        <v>-0.20833333333333326</v>
      </c>
      <c r="J14" s="11">
        <f t="shared" si="6"/>
        <v>-0.2171052631578948</v>
      </c>
      <c r="K14" s="10">
        <v>1.7787742899850523</v>
      </c>
      <c r="L14" s="10">
        <v>0</v>
      </c>
      <c r="M14" s="10">
        <v>0.69627108154107997</v>
      </c>
      <c r="N14" s="11">
        <f t="shared" si="2"/>
        <v>-1</v>
      </c>
      <c r="O14" s="11" t="str">
        <f t="shared" si="2"/>
        <v>-</v>
      </c>
      <c r="P14" s="10">
        <v>1.7247774480712166</v>
      </c>
      <c r="Q14" s="10">
        <v>0</v>
      </c>
      <c r="R14" s="10">
        <v>0.60240963855421692</v>
      </c>
      <c r="S14" s="11">
        <f>Q14/P14-1</f>
        <v>-1</v>
      </c>
      <c r="T14" s="84" t="str">
        <f t="shared" si="4"/>
        <v>-</v>
      </c>
      <c r="U14" s="49">
        <v>1.550103747101184</v>
      </c>
      <c r="V14" s="49">
        <v>1.2507589556769885</v>
      </c>
      <c r="W14" s="50">
        <f>V14/U14-1</f>
        <v>-0.19311274615263263</v>
      </c>
      <c r="X14" s="10">
        <v>0</v>
      </c>
      <c r="Y14" s="10">
        <v>0.97159940209267559</v>
      </c>
      <c r="Z14" s="84" t="str">
        <f t="shared" si="5"/>
        <v>-</v>
      </c>
    </row>
    <row r="15" spans="3:26" ht="42" customHeight="1">
      <c r="C15" s="376" t="s">
        <v>142</v>
      </c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</row>
    <row r="16" spans="3:26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3:25">
      <c r="C17" s="14"/>
      <c r="D17" s="14"/>
      <c r="E17" s="14"/>
      <c r="F17" s="22"/>
      <c r="G17" s="22"/>
      <c r="H17" s="14"/>
      <c r="I17" s="14"/>
      <c r="J17" s="14"/>
      <c r="K17" s="14"/>
      <c r="L17" s="14"/>
      <c r="M17" s="14"/>
      <c r="N17" s="14"/>
      <c r="O17" s="14"/>
      <c r="X17" s="22">
        <f>SUM(X7,X11)</f>
        <v>15.245388096066829</v>
      </c>
      <c r="Y17" s="22">
        <f>SUM(Y7,Y11)</f>
        <v>15.695067264573993</v>
      </c>
    </row>
    <row r="18" spans="3:25">
      <c r="C18" s="14"/>
      <c r="D18" s="14"/>
      <c r="E18" s="14"/>
      <c r="F18" s="14"/>
      <c r="G18" s="23"/>
      <c r="H18" s="14"/>
      <c r="I18" s="14"/>
      <c r="J18" s="14"/>
      <c r="K18" s="14"/>
      <c r="L18" s="14"/>
      <c r="M18" s="14"/>
      <c r="N18" s="14"/>
      <c r="O18" s="14"/>
      <c r="Y18" s="23">
        <f>Y17/X17-1</f>
        <v>2.9496078792718761E-2</v>
      </c>
    </row>
    <row r="19" spans="3:2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3:2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3:25">
      <c r="C21" s="14"/>
      <c r="D21" s="14"/>
      <c r="E21" s="14"/>
      <c r="F21" s="14"/>
      <c r="G21" s="14"/>
      <c r="H21" s="14"/>
      <c r="I21" s="375" t="s">
        <v>94</v>
      </c>
      <c r="J21" s="15"/>
    </row>
    <row r="22" spans="3:25">
      <c r="C22" s="14"/>
      <c r="D22" s="14"/>
      <c r="E22" s="14"/>
      <c r="F22" s="14"/>
      <c r="G22" s="14"/>
      <c r="H22" s="14"/>
      <c r="I22" s="375"/>
      <c r="J22" s="15"/>
    </row>
    <row r="23" spans="3:25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</sheetData>
  <mergeCells count="3">
    <mergeCell ref="C4:Z4"/>
    <mergeCell ref="C15:Z15"/>
    <mergeCell ref="I21:I22"/>
  </mergeCells>
  <hyperlinks>
    <hyperlink ref="I21:I22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2011-06-30T23:00:00+00:00</PublishingStartDate>
    <year xmlns="13009081-d2c6-487e-bae7-21e205a99b27">2011</year>
    <_dlc_DocId xmlns="8b099203-c902-4a5b-992f-1f849b15ff82">Q5F7QW3RQ55V-1990-18</_dlc_DocId>
    <_dlc_DocIdUrl xmlns="8b099203-c902-4a5b-992f-1f849b15ff82">
      <Url>http://cd102671/es/investigacion/El-Turista-de-Tenerife/_layouts/DocIdRedir.aspx?ID=Q5F7QW3RQ55V-1990-18</Url>
      <Description>Q5F7QW3RQ55V-1990-18</Description>
    </_dlc_DocIdUrl>
  </documentManagement>
</p:properties>
</file>

<file path=customXml/itemProps1.xml><?xml version="1.0" encoding="utf-8"?>
<ds:datastoreItem xmlns:ds="http://schemas.openxmlformats.org/officeDocument/2006/customXml" ds:itemID="{18100404-47B5-40A7-B274-D73FBED0180A}"/>
</file>

<file path=customXml/itemProps2.xml><?xml version="1.0" encoding="utf-8"?>
<ds:datastoreItem xmlns:ds="http://schemas.openxmlformats.org/officeDocument/2006/customXml" ds:itemID="{2B068C0D-E383-4DC2-984D-AA20DACF6ACD}"/>
</file>

<file path=customXml/itemProps3.xml><?xml version="1.0" encoding="utf-8"?>
<ds:datastoreItem xmlns:ds="http://schemas.openxmlformats.org/officeDocument/2006/customXml" ds:itemID="{854409F7-8DF0-4408-96D3-9D345211CB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43</vt:i4>
      </vt:variant>
    </vt:vector>
  </HeadingPairs>
  <TitlesOfParts>
    <vt:vector size="88" baseType="lpstr">
      <vt:lpstr>Indice</vt:lpstr>
      <vt:lpstr>Edad</vt:lpstr>
      <vt:lpstr>EDAD GRAFICA 1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Gasto partidas QUIENES GASTAN</vt:lpstr>
      <vt:lpstr>Gasto y estimación de ingresos </vt:lpstr>
      <vt:lpstr>fidelidad</vt:lpstr>
      <vt:lpstr>GRAFICA FIDELIDAD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excursiones nacionalidad</vt:lpstr>
      <vt:lpstr>Motivación NUEVA</vt:lpstr>
      <vt:lpstr>gráfica motivación</vt:lpstr>
      <vt:lpstr>Índice satisfacción agrupad </vt:lpstr>
      <vt:lpstr>grafica indice de satisfacción</vt:lpstr>
      <vt:lpstr>IMPORTANCIA FACTORES</vt:lpstr>
      <vt:lpstr>satisfacción nacionalidad </vt:lpstr>
      <vt:lpstr>satisfacción</vt:lpstr>
      <vt:lpstr>aspectos negativos</vt:lpstr>
      <vt:lpstr>'ACOMPAÑANTES '!Área_de_impresión</vt:lpstr>
      <vt:lpstr>'actividades nacionalidad'!Área_de_impresión</vt:lpstr>
      <vt:lpstr>'Actividades realizadas '!Área_de_impresión</vt:lpstr>
      <vt:lpstr>'aspectos negativos'!Área_de_impresión</vt:lpstr>
      <vt:lpstr>Edad!Área_de_impresión</vt:lpstr>
      <vt:lpstr>'EDAD GRAFICA 1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fidelidad!Área_de_impresión</vt:lpstr>
      <vt:lpstr>'fórmde contratación(new version'!Área_de_impresión</vt:lpstr>
      <vt:lpstr>'fórmula de contratación por mer'!Área_de_impresión</vt:lpstr>
      <vt:lpstr>GASTO!Área_de_impresión</vt:lpstr>
      <vt:lpstr>'Gasto partidas'!Área_de_impresión</vt:lpstr>
      <vt:lpstr>'Gasto partidas QUIENES GASTAN'!Área_de_impresión</vt:lpstr>
      <vt:lpstr>'Gasto y estimación de ingresos 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GASTO'!Área_de_impresión</vt:lpstr>
      <vt:lpstr>'grafica indice de satisfacción'!Área_de_impresión</vt:lpstr>
      <vt:lpstr>'gráfica motivación'!Área_de_impresión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Turismo Receptivo de Tenerife (I semestre 2011)</dc:title>
  <dc:creator>alejandro</dc:creator>
  <cp:lastModifiedBy>marjorie</cp:lastModifiedBy>
  <cp:lastPrinted>2011-08-09T12:22:27Z</cp:lastPrinted>
  <dcterms:created xsi:type="dcterms:W3CDTF">2011-08-09T12:10:23Z</dcterms:created>
  <dcterms:modified xsi:type="dcterms:W3CDTF">2011-10-07T12:41:27Z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6a701183-88c9-4b31-87b9-6a3409e1253e</vt:lpwstr>
  </property>
</Properties>
</file>