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urismodetenerife.sharepoint.com/sites/CONTRATACIONPUBLICA/Documentos compartidos/General/1_Transparencia/2025/12_Contrat_Publica/Contratos/"/>
    </mc:Choice>
  </mc:AlternateContent>
  <xr:revisionPtr revIDLastSave="75" documentId="8_{57F689BD-FEED-4E99-A236-6D8CD99A5082}" xr6:coauthVersionLast="47" xr6:coauthVersionMax="47" xr10:uidLastSave="{0BFB9BE4-BD1E-4485-B019-A37BFE16DEEF}"/>
  <bookViews>
    <workbookView xWindow="-120" yWindow="-120" windowWidth="29040" windowHeight="15720" xr2:uid="{D4690332-727F-45E9-9BB3-95DE2E46AEE7}"/>
  </bookViews>
  <sheets>
    <sheet name="Contratación-licitación_2025" sheetId="1" r:id="rId1"/>
  </sheets>
  <definedNames>
    <definedName name="_xlnm._FilterDatabase" localSheetId="0" hidden="1">'Contratación-licitación_2025'!$A$6:$AE$61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1" l="1"/>
  <c r="W60" i="1"/>
  <c r="AA59" i="1"/>
  <c r="V59" i="1"/>
  <c r="K59" i="1"/>
  <c r="K58" i="1"/>
  <c r="AA55" i="1"/>
  <c r="W55" i="1"/>
  <c r="AA54" i="1"/>
  <c r="V54" i="1"/>
  <c r="W54" i="1" s="1"/>
  <c r="K54" i="1"/>
  <c r="AA53" i="1"/>
  <c r="W53" i="1"/>
  <c r="AA52" i="1"/>
  <c r="V52" i="1"/>
  <c r="W52" i="1" s="1"/>
  <c r="K52" i="1"/>
  <c r="AA51" i="1"/>
  <c r="V51" i="1"/>
  <c r="W51" i="1" s="1"/>
  <c r="K51" i="1"/>
  <c r="K50" i="1"/>
  <c r="AA49" i="1"/>
  <c r="K49" i="1"/>
  <c r="AA47" i="1"/>
  <c r="W47" i="1"/>
  <c r="V46" i="1"/>
  <c r="W46" i="1" s="1"/>
  <c r="K45" i="1"/>
  <c r="AA44" i="1"/>
  <c r="AA43" i="1"/>
  <c r="AA41" i="1"/>
  <c r="V41" i="1"/>
  <c r="W41" i="1" s="1"/>
  <c r="K41" i="1"/>
  <c r="AA40" i="1"/>
  <c r="V40" i="1"/>
  <c r="W40" i="1" s="1"/>
  <c r="K40" i="1"/>
  <c r="AA39" i="1"/>
  <c r="V39" i="1"/>
  <c r="W39" i="1" s="1"/>
  <c r="K39" i="1"/>
  <c r="AA38" i="1"/>
  <c r="V38" i="1"/>
  <c r="W38" i="1" s="1"/>
  <c r="K38" i="1"/>
  <c r="Y37" i="1"/>
  <c r="V37" i="1"/>
  <c r="W37" i="1" s="1"/>
  <c r="K37" i="1"/>
  <c r="AA36" i="1"/>
  <c r="V36" i="1"/>
  <c r="W36" i="1" s="1"/>
  <c r="K36" i="1"/>
  <c r="AA35" i="1"/>
  <c r="W35" i="1"/>
  <c r="AA34" i="1"/>
  <c r="V34" i="1"/>
  <c r="W34" i="1" s="1"/>
  <c r="K34" i="1"/>
  <c r="AA33" i="1"/>
  <c r="V33" i="1"/>
  <c r="W33" i="1" s="1"/>
  <c r="K33" i="1"/>
  <c r="AA32" i="1"/>
  <c r="V32" i="1"/>
  <c r="W32" i="1" s="1"/>
  <c r="K32" i="1"/>
  <c r="AA31" i="1"/>
  <c r="V31" i="1"/>
  <c r="W31" i="1" s="1"/>
  <c r="K31" i="1"/>
  <c r="AA30" i="1"/>
  <c r="Y30" i="1"/>
  <c r="V30" i="1"/>
  <c r="W30" i="1" s="1"/>
  <c r="K30" i="1"/>
  <c r="K29" i="1"/>
  <c r="AA28" i="1"/>
  <c r="V28" i="1"/>
  <c r="W28" i="1" s="1"/>
  <c r="L28" i="1"/>
  <c r="K28" i="1"/>
  <c r="L27" i="1"/>
  <c r="K27" i="1"/>
  <c r="AA26" i="1"/>
  <c r="W26" i="1"/>
  <c r="AA25" i="1"/>
  <c r="V25" i="1"/>
  <c r="W25" i="1" s="1"/>
  <c r="L25" i="1"/>
  <c r="K25" i="1"/>
  <c r="AA24" i="1"/>
  <c r="V24" i="1"/>
  <c r="W24" i="1" s="1"/>
  <c r="L24" i="1"/>
  <c r="K24" i="1"/>
  <c r="V23" i="1"/>
  <c r="W23" i="1" s="1"/>
  <c r="L23" i="1"/>
  <c r="K23" i="1"/>
  <c r="V22" i="1"/>
  <c r="W22" i="1" s="1"/>
  <c r="L22" i="1"/>
  <c r="K22" i="1"/>
  <c r="V21" i="1"/>
  <c r="W21" i="1" s="1"/>
  <c r="AA19" i="1"/>
  <c r="AA18" i="1"/>
  <c r="AA17" i="1"/>
  <c r="V17" i="1"/>
  <c r="W17" i="1" s="1"/>
  <c r="AA16" i="1"/>
  <c r="Y16" i="1"/>
  <c r="W16" i="1"/>
  <c r="AA14" i="1"/>
  <c r="K14" i="1"/>
  <c r="AA13" i="1"/>
  <c r="Y13" i="1"/>
  <c r="W13" i="1"/>
  <c r="K13" i="1"/>
  <c r="AA12" i="1"/>
  <c r="V12" i="1"/>
  <c r="W12" i="1" s="1"/>
  <c r="K12" i="1"/>
  <c r="AA11" i="1"/>
  <c r="W11" i="1"/>
  <c r="K11" i="1"/>
  <c r="L11" i="1" s="1"/>
  <c r="Y10" i="1"/>
  <c r="V10" i="1"/>
  <c r="W10" i="1" s="1"/>
  <c r="K10" i="1"/>
  <c r="L10" i="1" s="1"/>
  <c r="K9" i="1"/>
  <c r="AA8" i="1"/>
  <c r="Y8" i="1"/>
  <c r="W8" i="1"/>
  <c r="K8" i="1"/>
  <c r="Y7" i="1"/>
  <c r="V7" i="1"/>
  <c r="W7" i="1" s="1"/>
  <c r="L7" i="1"/>
</calcChain>
</file>

<file path=xl/sharedStrings.xml><?xml version="1.0" encoding="utf-8"?>
<sst xmlns="http://schemas.openxmlformats.org/spreadsheetml/2006/main" count="1146" uniqueCount="359">
  <si>
    <t>Actividad Contratación 2025</t>
  </si>
  <si>
    <t>Importe licitación</t>
  </si>
  <si>
    <t>Fecha</t>
  </si>
  <si>
    <t xml:space="preserve">Adjudicatario </t>
  </si>
  <si>
    <t>Importe Adjudicación</t>
  </si>
  <si>
    <t xml:space="preserve">Prórroga </t>
  </si>
  <si>
    <t xml:space="preserve">Garantía </t>
  </si>
  <si>
    <t>Nº Contrato</t>
  </si>
  <si>
    <t>Nº acción</t>
  </si>
  <si>
    <t>Nº de expediente</t>
  </si>
  <si>
    <t>Contrato</t>
  </si>
  <si>
    <t>Objeto Contrato- CPV</t>
  </si>
  <si>
    <t>Tipo de Procedimiento</t>
  </si>
  <si>
    <t>Lotes</t>
  </si>
  <si>
    <t>Fecha de aprobación</t>
  </si>
  <si>
    <t>Fecha de publicación / solicitud oferta</t>
  </si>
  <si>
    <t>Importe del presupuesto licitación</t>
  </si>
  <si>
    <t xml:space="preserve">Impuestos Indirectos </t>
  </si>
  <si>
    <t>Valor estimado</t>
  </si>
  <si>
    <t xml:space="preserve">Plazo de Ejecución </t>
  </si>
  <si>
    <t xml:space="preserve">Nº Licitadores </t>
  </si>
  <si>
    <t>Adjudicación/ Desierto/ Renuncia/ Desistimiento/ Suspensión</t>
  </si>
  <si>
    <t>Adjudicación</t>
  </si>
  <si>
    <t>Desierto/ Desistimiento/ Suspensión</t>
  </si>
  <si>
    <t>Renuncia</t>
  </si>
  <si>
    <t>CIF</t>
  </si>
  <si>
    <t>Base imponible</t>
  </si>
  <si>
    <t>Impuestos indirectos</t>
  </si>
  <si>
    <t>Impuestos incluidos</t>
  </si>
  <si>
    <t>Sí/No</t>
  </si>
  <si>
    <t>Cuantía</t>
  </si>
  <si>
    <t xml:space="preserve">Duración </t>
  </si>
  <si>
    <t>Importe</t>
  </si>
  <si>
    <t xml:space="preserve">Constitución </t>
  </si>
  <si>
    <t xml:space="preserve">Plataforma de Contratación del Sector Pública </t>
  </si>
  <si>
    <t>Modificaciones de los contratos formalizados</t>
  </si>
  <si>
    <t>Penalidades impuestas por incumplimiento de los/las contratistas</t>
  </si>
  <si>
    <t>C011/2025</t>
  </si>
  <si>
    <t>05/2024</t>
  </si>
  <si>
    <t>Servicios de una agencia de comunicación y marketing integral para la planificación, diseño, coordinación y gestión de campañas y acciones de publicidad, incluyendo las relaciones con medios de comunicación, para turismo de Tenerife en el mercado nacional y portugués</t>
  </si>
  <si>
    <t>79340000: Servicios de publicidad y marketing
79341100: Servicio de consultoría en publicidad
79341200: Servicio de gestión publicitaria
79416200-5: Servicios de consultoría en relaciones publicas</t>
  </si>
  <si>
    <t>ABIERTO SUJETO A REGULACIÓN ARMONIZADA</t>
  </si>
  <si>
    <t>NO</t>
  </si>
  <si>
    <t>1.660.031,00 €</t>
  </si>
  <si>
    <t>116.202,17 €</t>
  </si>
  <si>
    <t>12 MESES</t>
  </si>
  <si>
    <t>N/A</t>
  </si>
  <si>
    <t>LLORENTE Y CUENCA MADRID S.L.</t>
  </si>
  <si>
    <t>SI</t>
  </si>
  <si>
    <t>PRÓRROGAS SUCESIVAS POR DOCE MESES HASTA UN PERIODO MÁXIMO DE CINCO AÑOS</t>
  </si>
  <si>
    <t>5% del importe del contrato, a través de aval bancario</t>
  </si>
  <si>
    <t>No se han realizado</t>
  </si>
  <si>
    <t>C006/2025</t>
  </si>
  <si>
    <t>42/2024</t>
  </si>
  <si>
    <t>Contrato de servicios de mantenimiento y desarrollo de mejoras en el asistente virtual, chatbot de Tenerife, Goio</t>
  </si>
  <si>
    <t>72000000-5 Servicios TI: consultoría, desarrollo de software, internet y apoyo</t>
  </si>
  <si>
    <t>24 MESES</t>
  </si>
  <si>
    <t>INTELEQUIA TECHNOLOGIES, SL</t>
  </si>
  <si>
    <t>5% del importe del contrato, a través de seguro caución</t>
  </si>
  <si>
    <t>SÍ</t>
  </si>
  <si>
    <t>varias</t>
  </si>
  <si>
    <t>46/2024</t>
  </si>
  <si>
    <t>Servicios de publicidad, asesoramiento, desarrollo de acciones promocionales, comunicación y relaciones con los medios y representación con la industria turística para la isla de Tenerife en general y por marcas en los mercados de los Estados Unidos y Canadá</t>
  </si>
  <si>
    <t>79340000 - Servicios de publicidad y de marketing.
79341100 - Servicios de consultoría en publicidad.
79341200 - Servicios de gestión publicitaria.
79341500 - Servicios de publicidad aérea.
79416200 - Servicios de consultoría en relaciones públicas.</t>
  </si>
  <si>
    <t>En tramitación</t>
  </si>
  <si>
    <t>C017/2025</t>
  </si>
  <si>
    <t>45/2024</t>
  </si>
  <si>
    <t>Servicios consistentes en el diseño, planificación, gestión, ejecución y evaluación de servicios publicitarios y acciones promocionales de ámbito nacional e internacional</t>
  </si>
  <si>
    <t>79340000 - Servicios de publicidad y de marketing.
79341500 - Servicios de publicidad aérea.
79342200 - Servicios de promoción.
79952000 - Servicios de eventos.</t>
  </si>
  <si>
    <t>HAVAS WORLDWIDE SPAIN S.A.</t>
  </si>
  <si>
    <t>PRÓRROGAS SUCESIVAS POR DOCE MESES HASTA UN PERIODO MÁXIMO DE CUATRO AÑOS</t>
  </si>
  <si>
    <t>5% del importe del contrato, en la primera factura emitida</t>
  </si>
  <si>
    <t>C002/2025</t>
  </si>
  <si>
    <t>44/2024</t>
  </si>
  <si>
    <t>Patrocinio para la celebración en la isla de Tenerife del evento de surf “Tenerife Puntblanca Young Series"</t>
  </si>
  <si>
    <t>79342200 - Servicios de promoción</t>
  </si>
  <si>
    <t>NEGOCIADO SIN PUBLICIDAD POR EXCLUSIVIDAD</t>
  </si>
  <si>
    <t>PUNTABLANCA EVENTS S.C</t>
  </si>
  <si>
    <t>C001/2025</t>
  </si>
  <si>
    <t>50/2024</t>
  </si>
  <si>
    <t>Patrocinio de un programa de formación, promoción e innovación gastronómica de excelencia para el sector de la gastronomía de la isla de Tenerife impartido por el Basque Culinary Center Fundazioa, bajo la marca Basque Culinary Center para las anualidades 2025, 2026, 2027 y 2028</t>
  </si>
  <si>
    <t>48 MESES</t>
  </si>
  <si>
    <t>BASQUE CULINARY CENTER FUNDAZIOA</t>
  </si>
  <si>
    <t>C004/2025</t>
  </si>
  <si>
    <t>52/2024</t>
  </si>
  <si>
    <t>Renovación y uso de la certificación de Tenerife como DESTINO BIOSPHERE</t>
  </si>
  <si>
    <t>90714300 - Servicios de auditoría medioambiental sectoriales.</t>
  </si>
  <si>
    <t>INSTITUTO DE TURISMO RESPONSABLE</t>
  </si>
  <si>
    <t>5% del importe del contrato, deposito en efectivo</t>
  </si>
  <si>
    <t>C014/2025</t>
  </si>
  <si>
    <t>53/2024</t>
  </si>
  <si>
    <t>Suministro de material promocional y merchandising para las acciones desarrolladas por SPET, TURISMO DE TENERIFE, S.A,</t>
  </si>
  <si>
    <t>22462000 - Material de publicidad</t>
  </si>
  <si>
    <t>NEGOCIADO SIN PUBLICIDAD</t>
  </si>
  <si>
    <t>ADVANTIA COMUNICACIÓN GRÁFICA, S.A., S.A.</t>
  </si>
  <si>
    <t>43/2024</t>
  </si>
  <si>
    <t>Servicio de asistencia técnica-jurídica para la tramitación electrónica de los expedientes y licitaciones electrónicas cuya configuración, publicación, inicio, gestión, tramitación, adjudicación y formalización precisen su incoación mediante el soporte de la Plataforma de Contratación del Sector Público</t>
  </si>
  <si>
    <t>71356200 - Servicios de asistencia técnica.
79140000 - Servicios de asesoría e información jurídica.</t>
  </si>
  <si>
    <t>ABIERTO</t>
  </si>
  <si>
    <t>C007/2025</t>
  </si>
  <si>
    <t>55/2024</t>
  </si>
  <si>
    <t>Servicio consistente en el mantenimiento de 37 webcams que permitan mostrar en tiempo real el ambiente, las condiciones y los atractivos de Tenerife</t>
  </si>
  <si>
    <t>32270000 - Aparatos de transmisión digital.</t>
  </si>
  <si>
    <t>NEGOCIADO SIN PUBLICIDAD POR EXCLUSIVIDAD POR RAZONES TÉNCICAS</t>
  </si>
  <si>
    <t>PAOLO AGOSTINIANI</t>
  </si>
  <si>
    <t>C008/2025</t>
  </si>
  <si>
    <t>57/2024</t>
  </si>
  <si>
    <t>Patrocinio de la celebración de la gala de presentación de entrega de los galardones gastronómicos Soles Guía Repsol 2025 en Tenerife</t>
  </si>
  <si>
    <t>4 MESES</t>
  </si>
  <si>
    <t>REPSOL S.A.</t>
  </si>
  <si>
    <t>C003/2025</t>
  </si>
  <si>
    <t>01/2025</t>
  </si>
  <si>
    <t>Patrocinio del Congreso Internacional de Madrid Fusión 2025</t>
  </si>
  <si>
    <t>3 MESES</t>
  </si>
  <si>
    <t>FORO DEBATE S.L.</t>
  </si>
  <si>
    <t>C005/2025</t>
  </si>
  <si>
    <t>02/2025</t>
  </si>
  <si>
    <t>Patrocinio de la celebración de varios torneos profesionales de tenis en la isla de Tenerife e Italia durante 2025</t>
  </si>
  <si>
    <t>10 MESES</t>
  </si>
  <si>
    <t>MEF TENNIS EVENTS, S.L.</t>
  </si>
  <si>
    <t>C012/2025</t>
  </si>
  <si>
    <t>04/2025</t>
  </si>
  <si>
    <t>Servicios de una agencia de intermediación turística para la coordinación y gestión de un viaje de familiarización deportivo, para agentes de viaje y prensa especializada en la isla de Tenerife, vinculado al producto de ciclismo de carretera, denominado Tenerife Bike Festival</t>
  </si>
  <si>
    <t>63510000 - Servicios de agencias de viajes y servicios similares.
63515000 - Servicios de viajes.
63516000 - Servicios de gestión de viajes</t>
  </si>
  <si>
    <t>ABIERTO SIMPLIFICADO</t>
  </si>
  <si>
    <t>6 MESES</t>
  </si>
  <si>
    <t>CICLISMO CANARIAS, S.L.</t>
  </si>
  <si>
    <t>62.000,00 €</t>
  </si>
  <si>
    <t>4.340,00 €</t>
  </si>
  <si>
    <t>66.340,00 €</t>
  </si>
  <si>
    <t>3.100,00 €</t>
  </si>
  <si>
    <t>C020/2025</t>
  </si>
  <si>
    <t>11337/11371</t>
  </si>
  <si>
    <t>05/2025</t>
  </si>
  <si>
    <t>Servicios de una agencia de intermediación turística para la coordinación y gestión de jornadas profesionales y viajes de familiarización para agentes de viajes en la isla de Tenerife</t>
  </si>
  <si>
    <t>63510000 - Servicios de agencias de viajes y servicios similares.
63515000 - Servicios de viajes.
63516000 - Servicios de gestión de viajes.</t>
  </si>
  <si>
    <t>9 MESES</t>
  </si>
  <si>
    <t>INTEGRACIÓN AGENCIAS DE VIAJES, S.A.</t>
  </si>
  <si>
    <t>C009/2025</t>
  </si>
  <si>
    <t>07/2025</t>
  </si>
  <si>
    <t>Patrocinio de la Gala de los Premios Cadena Dial 2025</t>
  </si>
  <si>
    <t>1 MES</t>
  </si>
  <si>
    <t>PLANETS EVENTS, S.A.U.</t>
  </si>
  <si>
    <t>C016/2025</t>
  </si>
  <si>
    <t>08/2025</t>
  </si>
  <si>
    <t>Patrocinio del 19º Festival Internacional de Música de Cine de Tenerife - FIMUCITÉ</t>
  </si>
  <si>
    <t>5 MESES</t>
  </si>
  <si>
    <t>MUSICAL ANDANTE S.L.</t>
  </si>
  <si>
    <t>C015/2025</t>
  </si>
  <si>
    <t>06/2025</t>
  </si>
  <si>
    <t>Patrocinio para la promoción nacional e internacionalmente de “Tenerife Despierta Emociones!” como destino turístico a través de la Federación Española de Baloncesto durante 2025</t>
  </si>
  <si>
    <t>11 MESES</t>
  </si>
  <si>
    <t>FEDERACION ESPAÑOLA DE BALONCESTO</t>
  </si>
  <si>
    <t>C010/2025</t>
  </si>
  <si>
    <t>11732</t>
  </si>
  <si>
    <t>11/2025</t>
  </si>
  <si>
    <t>La producción y emisión en directo de la Tenerife Bluetrail UTMB</t>
  </si>
  <si>
    <t>2221000 - Servicios de producción de televisión.</t>
  </si>
  <si>
    <t>2 MESES</t>
  </si>
  <si>
    <t>UTMB Iberia S.L.</t>
  </si>
  <si>
    <t>5% del importe del contrato, mediante depósito efectivo</t>
  </si>
  <si>
    <t>12/2025</t>
  </si>
  <si>
    <t>Patrocinio de la celebración del evento Tenerife Golf Cup 2025</t>
  </si>
  <si>
    <t>DEPORTES &amp; BUSINESS SPORT MARKETING S.L.U.</t>
  </si>
  <si>
    <t>14/2025</t>
  </si>
  <si>
    <t>Servicio para la renovación de los derechos de imagen de fotografías realizadas por LA CREME FILMS S.L.</t>
  </si>
  <si>
    <t xml:space="preserve">Desierto </t>
  </si>
  <si>
    <t>C019/2025</t>
  </si>
  <si>
    <t>11416</t>
  </si>
  <si>
    <t>03/2025</t>
  </si>
  <si>
    <t>Patrocinio de la celebración del evento Tenerife Women´s Open</t>
  </si>
  <si>
    <t>1.200.000,00 €</t>
  </si>
  <si>
    <t>C042/2025</t>
  </si>
  <si>
    <t>Inmovilizado</t>
  </si>
  <si>
    <t>10/2025</t>
  </si>
  <si>
    <t>Contrato de servicios, consistente en el registro y gestión integral de las marcas de SPET, TURISMO DE TENERIFE, S.A.</t>
  </si>
  <si>
    <t>79120000 - Servicios de consultoría en patentes y derechos de autor.
79110000 - Servicios de asesoría y representación jurídicas.</t>
  </si>
  <si>
    <t>ISERN PATENTES Y MARCAS M, S.L.</t>
  </si>
  <si>
    <t>C034/2025</t>
  </si>
  <si>
    <t>13/2025</t>
  </si>
  <si>
    <t>Realización y desarrollo de una estrategia de conectividad aérea de Tenerife, que establezca unas líneas básicas de trabajo con las que se pueda mejorar la conectividad responsable de la isla, con países de Europa, Asia, África Occidental, EEUU y Canadá</t>
  </si>
  <si>
    <t>79400000 - Servicios de consultoría comercial y de gestión y servicios afines</t>
  </si>
  <si>
    <t>GESTIO I PROMOCIO AEROPORTUARIA, S.A.U.</t>
  </si>
  <si>
    <t>C018/2025</t>
  </si>
  <si>
    <t>15/2025</t>
  </si>
  <si>
    <t xml:space="preserve">Patrocinio del Tenerife Waterpolo Nordic League Final Eight </t>
  </si>
  <si>
    <t>CN ECHEYDE ACIDALIO LORENZO</t>
  </si>
  <si>
    <t>C021/2025</t>
  </si>
  <si>
    <t>16/2025</t>
  </si>
  <si>
    <t>Patrocinio del Tenerife Music Festival</t>
  </si>
  <si>
    <t xml:space="preserve">WORLD LIVE MUSIC S.L. </t>
  </si>
  <si>
    <t>C022/2025</t>
  </si>
  <si>
    <t>18/2025</t>
  </si>
  <si>
    <t>Patrocinio del festival Veranos del Taoro</t>
  </si>
  <si>
    <t>ENCARO FACTORY S.L.</t>
  </si>
  <si>
    <t>C024/2025</t>
  </si>
  <si>
    <t>19/2025</t>
  </si>
  <si>
    <t>Patrocinio de los festivales de electrónica: LA MISA, SUNBLAST Y ELROW XXL</t>
  </si>
  <si>
    <t>FARRA EVENTS S.L.</t>
  </si>
  <si>
    <t>Impuestas penalidades</t>
  </si>
  <si>
    <t>C023/2025</t>
  </si>
  <si>
    <t>21/2025</t>
  </si>
  <si>
    <t xml:space="preserve">PATROCINIO DEL CONGRESO INTERNACIONAL ENCUENTRO DE LOS MARES </t>
  </si>
  <si>
    <t>PRODUCCIONS DE GASTRONOMÍA S.L.</t>
  </si>
  <si>
    <t>C025/2025</t>
  </si>
  <si>
    <t>22/2025</t>
  </si>
  <si>
    <t>Patrocinio del Tenerife Cook Music Fest</t>
  </si>
  <si>
    <t>PROMOCION Y DESARROLLO DE EVENTOS Y FIESTAS CANARIAS S L</t>
  </si>
  <si>
    <t>C028/2025</t>
  </si>
  <si>
    <t>17/2025</t>
  </si>
  <si>
    <t>Contrato de servicios, consistente en la organización y celebración de la formación semipresencial de intérprete del medio marino.</t>
  </si>
  <si>
    <t>80510000 - Servicios de formación especializada</t>
  </si>
  <si>
    <t>ABIERTO SIMPLIFICADO ABREVIADO</t>
  </si>
  <si>
    <t>MODUS CONSULTING RRHH Y FORMACIÓN, S.L</t>
  </si>
  <si>
    <t>C026/2025</t>
  </si>
  <si>
    <t>23/2025</t>
  </si>
  <si>
    <t>Patrocinio deL PWA World Cup Tenerife - El Médano</t>
  </si>
  <si>
    <t>BLUE LIGHTS EVENTS, S.L.</t>
  </si>
  <si>
    <t>C031/2025</t>
  </si>
  <si>
    <t>26/2025</t>
  </si>
  <si>
    <t>Servicios de agencia de viajes para la gestión de los traslados de los invitados al evento VII Foro Iberoamericano de la Mipyme que se celebrará en Tenerife los días 27 y 28 del mes de noviembre de dos mil veinticinco.</t>
  </si>
  <si>
    <t>63510000 - Servicios de agencias de viajes y servicios similares.</t>
  </si>
  <si>
    <t>INTEGRACION AGENCIAS DE VIAJES S.A.</t>
  </si>
  <si>
    <t>C027/2025</t>
  </si>
  <si>
    <t>28/2025</t>
  </si>
  <si>
    <t>Patrocinio del Phe Festival</t>
  </si>
  <si>
    <t>PHESTIVAL 2022 AIE</t>
  </si>
  <si>
    <t>C032/2025</t>
  </si>
  <si>
    <t>25/2025</t>
  </si>
  <si>
    <t>Patrocinio de los Premios Iberoamericanos de la Animación: “Premios Quirino" y "Quirino LAB"</t>
  </si>
  <si>
    <t>28 MESES</t>
  </si>
  <si>
    <t>PARAMOTION FILM S.R.L</t>
  </si>
  <si>
    <t>27/2025</t>
  </si>
  <si>
    <t>Servicios, consistente en la realización y entrega de vídeos promocionales y banco de imágenes del Tenerife Convention Bureau</t>
  </si>
  <si>
    <t>92111200-4 (Producción de películas y videocintas de publicidad, propaganda e información)
79961300 (Servicios especializados de fotografía).</t>
  </si>
  <si>
    <t>C029/2025</t>
  </si>
  <si>
    <t>32/2025</t>
  </si>
  <si>
    <t>Patrocinio ZAMNA Festival Tenerife 2025</t>
  </si>
  <si>
    <t>FESTIVEX 2024 S.L.</t>
  </si>
  <si>
    <t>C030/2025</t>
  </si>
  <si>
    <t>31/2025</t>
  </si>
  <si>
    <t>Patrocinio del Congreso San Sebastián Gastronómika - Euskadi Basque Country los días 6, 7 y 8 de octubre de 2025</t>
  </si>
  <si>
    <t>NA</t>
  </si>
  <si>
    <t>CM GIPUZKOA, S.L.</t>
  </si>
  <si>
    <t>C001/2026</t>
  </si>
  <si>
    <t>35/2025</t>
  </si>
  <si>
    <t>Contratación de las obras comprendidas en el proyecto básico y de ejecución de adecuación de la oficina de Turismo de Tenerife: accesibilidad, instalaciones térmicas y baja tensión</t>
  </si>
  <si>
    <t>45262520 - Trabajos de albañilería.
50711000 - Servicios de reparación y mantenimiento de equipos eléctricos de edificios.
50730000 - Servicios de reparación y mantenimiento de grupos refrigeradores.</t>
  </si>
  <si>
    <t>COMPAÑÍA DE EFICIENCIA Y SERVICIOS INTEGRALES, S.L</t>
  </si>
  <si>
    <t>C037/2025</t>
  </si>
  <si>
    <t>24/2025</t>
  </si>
  <si>
    <t xml:space="preserve">Suministro para el arrendamiento de equipos de impresoras multifunción para Turismo de Tenerife </t>
  </si>
  <si>
    <t>30120000 - Fotocopiadoras, máquinas offset e impresoras.
50313200 - Servicios de mantenimiento de fotocopiadora</t>
  </si>
  <si>
    <t>60 MESES</t>
  </si>
  <si>
    <t>KM PRINTER TENERIFE, S.L</t>
  </si>
  <si>
    <t>C033/2025</t>
  </si>
  <si>
    <t>36/2025</t>
  </si>
  <si>
    <t>Patrocinio del Tenerife Peñón Fest</t>
  </si>
  <si>
    <t>TALITA CUMI PRODUCCIONES S.L.U.</t>
  </si>
  <si>
    <t>29/2025</t>
  </si>
  <si>
    <t xml:space="preserve">Contrato de servicios para la contratación de una agencia de intermediación turística para la contratación, coordinación y gestión de jornadas profesionales y grandes eventos, en torno a productos turísticos especializados, generalistas y profesionales. </t>
  </si>
  <si>
    <t>63510000 - Servicios de agencias de viajes y servicios similares.
63515000 - Servicios de viajes.
63516000 - Servicios de gestión de viajes.
79950000 - Servicios de organización de exposiciones, ferias y congresos.
79952000 - Servicios de eventos.</t>
  </si>
  <si>
    <t>C036/2025</t>
  </si>
  <si>
    <t>33/2025</t>
  </si>
  <si>
    <t>Patrocinio de Morat</t>
  </si>
  <si>
    <t>NEW EVENT EVENTOS Y GESTION CULTURAL S.L.</t>
  </si>
  <si>
    <t>12762/12765</t>
  </si>
  <si>
    <t>34/2025</t>
  </si>
  <si>
    <t>Servicios consistentes en la contratación de una agencia especializada en marketing digital y redes sociales para la implementación y dinamización de una estrategia de social media adaptada a las necesidades de Turismo de Tenerife, S.A</t>
  </si>
  <si>
    <t>79342000-3 Servicio de marketing
79413000-2 Servicios de consultoría de marketing
79341400-0 Servicios de campañas de publicidad</t>
  </si>
  <si>
    <t>C040/2025</t>
  </si>
  <si>
    <t>38/2025</t>
  </si>
  <si>
    <t>Patrocinio Las Américas Surf Pro</t>
  </si>
  <si>
    <t>WES AGENCY SPORTS</t>
  </si>
  <si>
    <t>C038/2025</t>
  </si>
  <si>
    <t>39/2025</t>
  </si>
  <si>
    <t>Patrocinio Madrid Fusión 2026</t>
  </si>
  <si>
    <t>FORO DEBATE S.L.U.</t>
  </si>
  <si>
    <t>C035/2025</t>
  </si>
  <si>
    <t>37/2025</t>
  </si>
  <si>
    <t>Patrocinio del Love the 90´s Tenerife</t>
  </si>
  <si>
    <t>SHAREMUSIC ISLANDS AIE</t>
  </si>
  <si>
    <t>C039/2025</t>
  </si>
  <si>
    <t>41/2025</t>
  </si>
  <si>
    <t>Patrocinio de la celebración de la prueba deportiva DEKA 2025</t>
  </si>
  <si>
    <t>CROW LEGACY COMPANY S.L</t>
  </si>
  <si>
    <t>C041/2025</t>
  </si>
  <si>
    <t>40/2025</t>
  </si>
  <si>
    <t>Patrocinio Spartan Race</t>
  </si>
  <si>
    <t>XCHANGE SPORT &amp; EVENT AG</t>
  </si>
  <si>
    <t>43/2025</t>
  </si>
  <si>
    <t>Servicios de consultoría para la actualización del plan de marketing y comunicación de Turismo de Tenerife</t>
  </si>
  <si>
    <t>79413000 – Servicios de consultoría en gestión de marketing.
79340000 – Servicios de publicidad y marketing.
72224000 – Servicios de consultoría en gestión de proyectos.
79341100 - Servicios de consultoría en publicidad.</t>
  </si>
  <si>
    <t>30/2025</t>
  </si>
  <si>
    <t>Contrato de servicios, consistente en la evaluación del cumplimiento de la carta por la sostenibilidad de actividades turísticas en la naturaleza y de avistamiento de cetáceos, por parte de las empresas adheridas, mediante el métido de cliente misterioso y actualización de la carta por la sostenibilidad de las actividades en la naturaleza</t>
  </si>
  <si>
    <t>90714200 - 7 Servicios de auditoría medioambiental de empresas
72224000- 1 Servicios de consultoría en gestión de proyectos</t>
  </si>
  <si>
    <t>47/2025</t>
  </si>
  <si>
    <t>Servicios de una agencia de intermediación turística y profesional para la contratación, coordinación y gestión de jornadas profesionales y grandes eventos, en torno a productos turísticos especializados, generalistas y profesionales</t>
  </si>
  <si>
    <t>C044/2025</t>
  </si>
  <si>
    <t>42/2025</t>
  </si>
  <si>
    <t>Patrocinio del Concierto de Navidad Puertos de Tenerife</t>
  </si>
  <si>
    <t>15 DÍAS</t>
  </si>
  <si>
    <t>AUTORIDAD PORTUARIA DE SANTA CRUZ DE TENERIFE</t>
  </si>
  <si>
    <t>C043/2025</t>
  </si>
  <si>
    <t>46/2025</t>
  </si>
  <si>
    <t>Suscripción al conjunto de soluciones AMADEUS Destination Insight</t>
  </si>
  <si>
    <t>72321000-1 Servicios de bases de datos con valor añadido</t>
  </si>
  <si>
    <t>DISPOSICIÓN ADICIONAL 9ª LCSP</t>
  </si>
  <si>
    <t>AMADEUS IT GROUP, S.A.</t>
  </si>
  <si>
    <t>C045/2025</t>
  </si>
  <si>
    <t>48/2025</t>
  </si>
  <si>
    <t>Contrato de patrocinio del concierto "KISS FM" 2025</t>
  </si>
  <si>
    <t>RADIO BLANCA S.A.</t>
  </si>
  <si>
    <t>ESB82XXXXX122</t>
  </si>
  <si>
    <t>ESB02XXXXX145</t>
  </si>
  <si>
    <t>ESA78XXXXX505</t>
  </si>
  <si>
    <t>ESJ72XXXXX994</t>
  </si>
  <si>
    <t>ESG20XXXXX100</t>
  </si>
  <si>
    <t>ESG81XXXXX842</t>
  </si>
  <si>
    <t>ESA28XXXXX832</t>
  </si>
  <si>
    <t>ESA78XXXXX725</t>
  </si>
  <si>
    <t>ESB82XXXXX792</t>
  </si>
  <si>
    <t>ESB05XXXXX969</t>
  </si>
  <si>
    <t xml:space="preserve">ESB76XXXXXX54 </t>
  </si>
  <si>
    <t>ESA84XXXXXX05 </t>
  </si>
  <si>
    <t>ESA82XXXXX542</t>
  </si>
  <si>
    <t>ESB44XXXXX385</t>
  </si>
  <si>
    <t>ESQ28XXXXX05D</t>
  </si>
  <si>
    <t>ESB42XXXXX671</t>
  </si>
  <si>
    <t>ESB55XXXXX314</t>
  </si>
  <si>
    <t>ESB61XXXXXX35 </t>
  </si>
  <si>
    <t>ESA61XXXXXX71 </t>
  </si>
  <si>
    <t>ESG38XXXXX054</t>
  </si>
  <si>
    <t>ESB76XXXXX461</t>
  </si>
  <si>
    <t>ESB01XXXXXX358</t>
  </si>
  <si>
    <t>ESB76XXXXX134</t>
  </si>
  <si>
    <t>ESB62XXXXX774</t>
  </si>
  <si>
    <t>ESB76XXXXX331</t>
  </si>
  <si>
    <t>ESB38XXXXX738</t>
  </si>
  <si>
    <t>ESB55XXXXX696</t>
  </si>
  <si>
    <t>ESA84XXXXX505</t>
  </si>
  <si>
    <t>ESV10XXXXX077</t>
  </si>
  <si>
    <t>ESB83XXXXX745</t>
  </si>
  <si>
    <t>ESB20XXXXX208</t>
  </si>
  <si>
    <t>ESB35XXXXX908</t>
  </si>
  <si>
    <t>ESB76XXXXX982</t>
  </si>
  <si>
    <t>ESB76XXXXX016</t>
  </si>
  <si>
    <t>ESB76XXXXX241</t>
  </si>
  <si>
    <t>ESB75XXXXX289</t>
  </si>
  <si>
    <t>ESV10XXXXX043</t>
  </si>
  <si>
    <t>ESB85XXXXX613</t>
  </si>
  <si>
    <t>ESN03XXXXX13C</t>
  </si>
  <si>
    <t>ESQ38XXXXX02B</t>
  </si>
  <si>
    <t>ESA84XXXXX934</t>
  </si>
  <si>
    <t>ESA79XXXXX082</t>
  </si>
  <si>
    <t>Y30XXXXX97B</t>
  </si>
  <si>
    <t>Para poder acceder a la información completa de los expedientes se puede consultar en los perfiles del contratante de Spet Turismo de Tenerife pulsando en los siguientes enlaces:</t>
  </si>
  <si>
    <t xml:space="preserve">Perfil del contratante: Consejo de Administración de Spet, Turismo de Tenerife, S.A. </t>
  </si>
  <si>
    <t xml:space="preserve">Perfil del contratante: Consejería Delegada de Spet, Turismo de Tenerife, 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</si>
</sst>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019"/>
    <numFmt numFmtId="165" formatCode="#,##0.00&quot; &quot;[$€-C0A];[Red]&quot;-&quot;#,##0.00&quot; &quot;[$€-C0A]"/>
    <numFmt numFmtId="166" formatCode="#,##0.00&quot; &quot;[$€-C0A]"/>
  </numFmts>
  <fonts count="9" x14ac:knownFonts="1">
    <font>
      <sz val="11"/>
      <color theme="1"/>
      <name val="Calibri"/>
      <family val="2"/>
      <scheme val="minor"/>
    </font>
    <font>
      <sz val="11"/>
      <color rgb="FF000000"/>
      <name val="Calibri"/>
      <family val="2"/>
    </font>
    <font>
      <b/>
      <sz val="14"/>
      <color rgb="FFFFFFFF"/>
      <name val="Calibri"/>
      <family val="2"/>
    </font>
    <font>
      <b/>
      <u/>
      <sz val="20"/>
      <color rgb="FFFFFFFF"/>
      <name val="Calibri"/>
      <family val="2"/>
    </font>
    <font>
      <b/>
      <u/>
      <sz val="14"/>
      <color rgb="FFFFFFFF"/>
      <name val="Calibri"/>
      <family val="2"/>
    </font>
    <font>
      <b/>
      <sz val="14"/>
      <color rgb="FF002060"/>
      <name val="Calibri"/>
      <family val="2"/>
    </font>
    <font>
      <sz val="12"/>
      <color rgb="FF002060"/>
      <name val="Calibri"/>
      <family val="2"/>
    </font>
    <font>
      <sz val="10"/>
      <color theme="1"/>
      <name val="Tahoma"/>
      <family val="2"/>
    </font>
    <font>
      <sz val="12"/>
      <color rgb="FF000000"/>
      <name val="Calibri"/>
      <family val="2"/>
    </font>
  </fonts>
  <fills count="4">
    <fill>
      <patternFill patternType="none"/>
    </fill>
    <fill>
      <patternFill patternType="gray125"/>
    </fill>
    <fill>
      <patternFill patternType="solid">
        <fgColor rgb="FF305496"/>
        <bgColor rgb="FF305496"/>
      </patternFill>
    </fill>
    <fill>
      <patternFill patternType="solid">
        <fgColor rgb="FF8EA9DB"/>
        <bgColor rgb="FF8EA9DB"/>
      </patternFill>
    </fill>
  </fills>
  <borders count="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dashed">
        <color theme="2" tint="-9.9948118533890809E-2"/>
      </left>
      <right style="dashed">
        <color theme="2" tint="-9.9948118533890809E-2"/>
      </right>
      <top style="dashed">
        <color theme="2" tint="-9.9948118533890809E-2"/>
      </top>
      <bottom style="dashed">
        <color theme="2" tint="-9.9948118533890809E-2"/>
      </bottom>
      <diagonal/>
    </border>
  </borders>
  <cellStyleXfs count="2">
    <xf numFmtId="0" fontId="0" fillId="0" borderId="0"/>
    <xf numFmtId="0" fontId="1" fillId="0" borderId="0"/>
  </cellStyleXfs>
  <cellXfs count="40">
    <xf numFmtId="0" fontId="0" fillId="0" borderId="0" xfId="0"/>
    <xf numFmtId="164" fontId="2" fillId="2" borderId="0" xfId="1" applyNumberFormat="1" applyFont="1" applyFill="1" applyAlignment="1">
      <alignment horizontal="center" vertical="center" wrapText="1"/>
    </xf>
    <xf numFmtId="0" fontId="2" fillId="2" borderId="0" xfId="1" applyFont="1" applyFill="1" applyAlignment="1">
      <alignment horizontal="left" vertical="center" wrapText="1"/>
    </xf>
    <xf numFmtId="0" fontId="3" fillId="2" borderId="0" xfId="1" applyFont="1" applyFill="1" applyAlignment="1">
      <alignment horizontal="left" vertical="center"/>
    </xf>
    <xf numFmtId="0" fontId="4" fillId="2" borderId="0" xfId="1" applyFont="1" applyFill="1" applyAlignment="1">
      <alignment horizontal="left" vertical="center" wrapText="1"/>
    </xf>
    <xf numFmtId="14" fontId="4" fillId="2" borderId="0" xfId="1" applyNumberFormat="1" applyFont="1" applyFill="1" applyAlignment="1">
      <alignment horizontal="left" vertical="center" wrapText="1"/>
    </xf>
    <xf numFmtId="0" fontId="4" fillId="2" borderId="0" xfId="1" applyFont="1" applyFill="1" applyAlignment="1">
      <alignment horizontal="right" vertical="center" wrapText="1"/>
    </xf>
    <xf numFmtId="0" fontId="5" fillId="0" borderId="0" xfId="1" applyFont="1" applyAlignment="1">
      <alignment horizontal="left" vertical="center" wrapText="1"/>
    </xf>
    <xf numFmtId="0" fontId="2" fillId="2" borderId="0" xfId="1" applyFont="1" applyFill="1" applyAlignment="1">
      <alignment horizontal="center" vertical="center" wrapText="1"/>
    </xf>
    <xf numFmtId="0" fontId="4" fillId="2" borderId="1" xfId="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0" fontId="5" fillId="0" borderId="0" xfId="1" applyFont="1" applyAlignment="1">
      <alignment vertical="center" wrapText="1"/>
    </xf>
    <xf numFmtId="164" fontId="2"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vertical="center" wrapText="1"/>
    </xf>
    <xf numFmtId="14" fontId="2" fillId="2" borderId="2" xfId="1" applyNumberFormat="1" applyFont="1" applyFill="1" applyBorder="1" applyAlignment="1">
      <alignment vertical="center" wrapText="1"/>
    </xf>
    <xf numFmtId="164" fontId="6" fillId="0" borderId="2" xfId="1" quotePrefix="1" applyNumberFormat="1" applyFont="1" applyBorder="1" applyAlignment="1">
      <alignment horizontal="center" vertical="center" wrapText="1"/>
    </xf>
    <xf numFmtId="0" fontId="6" fillId="0" borderId="2" xfId="1" quotePrefix="1" applyFont="1" applyBorder="1" applyAlignment="1">
      <alignment horizontal="center" vertical="center" wrapText="1"/>
    </xf>
    <xf numFmtId="0" fontId="6" fillId="0" borderId="2" xfId="1" applyFont="1" applyBorder="1" applyAlignment="1">
      <alignment vertical="center" wrapText="1"/>
    </xf>
    <xf numFmtId="0" fontId="6" fillId="0" borderId="2" xfId="1" applyFont="1" applyBorder="1" applyAlignment="1">
      <alignment horizontal="center" vertical="center" wrapText="1"/>
    </xf>
    <xf numFmtId="14" fontId="6" fillId="0" borderId="2" xfId="1" applyNumberFormat="1" applyFont="1" applyBorder="1" applyAlignment="1">
      <alignment horizontal="center" vertical="center" wrapText="1"/>
    </xf>
    <xf numFmtId="165" fontId="6" fillId="0" borderId="2" xfId="1" applyNumberFormat="1" applyFont="1" applyBorder="1" applyAlignment="1">
      <alignment vertical="center" wrapText="1"/>
    </xf>
    <xf numFmtId="14" fontId="6" fillId="0" borderId="2" xfId="0" applyNumberFormat="1" applyFont="1" applyBorder="1" applyAlignment="1">
      <alignment horizontal="center" vertical="center" wrapText="1"/>
    </xf>
    <xf numFmtId="166" fontId="6" fillId="0" borderId="2" xfId="1" applyNumberFormat="1" applyFont="1" applyBorder="1" applyAlignment="1">
      <alignment vertical="center" wrapText="1"/>
    </xf>
    <xf numFmtId="166" fontId="6" fillId="0" borderId="2" xfId="1" applyNumberFormat="1" applyFont="1" applyBorder="1" applyAlignment="1">
      <alignment horizontal="right" vertical="center" wrapText="1"/>
    </xf>
    <xf numFmtId="165" fontId="6" fillId="0" borderId="2" xfId="1" applyNumberFormat="1" applyFont="1" applyBorder="1" applyAlignment="1">
      <alignment horizontal="center" vertical="center" wrapText="1"/>
    </xf>
    <xf numFmtId="0" fontId="6" fillId="0" borderId="0" xfId="1" applyFont="1" applyAlignment="1">
      <alignment vertical="center" wrapText="1"/>
    </xf>
    <xf numFmtId="166" fontId="6"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65" fontId="6" fillId="0" borderId="2" xfId="1" applyNumberFormat="1" applyFont="1" applyBorder="1" applyAlignment="1">
      <alignment horizontal="right" vertical="center" wrapText="1"/>
    </xf>
    <xf numFmtId="14" fontId="6" fillId="0" borderId="2" xfId="1" applyNumberFormat="1" applyFont="1" applyBorder="1" applyAlignment="1">
      <alignment vertical="center" wrapText="1"/>
    </xf>
    <xf numFmtId="166" fontId="6" fillId="0" borderId="2" xfId="1" applyNumberFormat="1" applyFont="1" applyBorder="1" applyAlignment="1">
      <alignment horizontal="center" vertical="center" wrapText="1"/>
    </xf>
    <xf numFmtId="14" fontId="7" fillId="0" borderId="3" xfId="0" applyNumberFormat="1" applyFont="1" applyBorder="1" applyAlignment="1">
      <alignment horizontal="center" vertical="center"/>
    </xf>
    <xf numFmtId="0" fontId="8" fillId="0" borderId="0" xfId="1" applyFont="1" applyAlignment="1">
      <alignment horizontal="center" vertical="center"/>
    </xf>
    <xf numFmtId="0" fontId="8" fillId="0" borderId="0" xfId="1" applyFont="1" applyAlignment="1">
      <alignment vertical="center"/>
    </xf>
    <xf numFmtId="14" fontId="8" fillId="0" borderId="0" xfId="1" applyNumberFormat="1" applyFont="1" applyAlignment="1">
      <alignment vertical="center"/>
    </xf>
    <xf numFmtId="0" fontId="8" fillId="0" borderId="0" xfId="1" applyFont="1" applyAlignment="1">
      <alignment horizontal="right" vertical="center"/>
    </xf>
    <xf numFmtId="0" fontId="2"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164" fontId="2" fillId="2" borderId="0" xfId="1" applyNumberFormat="1" applyFont="1" applyFill="1" applyAlignment="1">
      <alignment horizontal="left" vertical="center"/>
    </xf>
  </cellXfs>
  <cellStyles count="2">
    <cellStyle name="Normal" xfId="0" builtinId="0"/>
    <cellStyle name="Normal 3" xfId="1" xr:uid="{36E3BE63-C5A8-413D-9852-F1874C9339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trataciondelestado.es/wps/poc?uri=deeplink%3AperfilContratante&amp;idBp=t47ig2nPNJFvYnTkQN0%2FZA%3D%3D" TargetMode="External"/><Relationship Id="rId1" Type="http://schemas.openxmlformats.org/officeDocument/2006/relationships/hyperlink" Target="https://contrataciondelestado.es/wps/poc?uri=deeplink%3AperfilContratante&amp;idBp=H0rEdTHGU8FvYnTkQN0%2FZA%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66B4-D71D-4892-93F1-3E65BA697339}">
  <dimension ref="A1:AE61"/>
  <sheetViews>
    <sheetView tabSelected="1" zoomScale="90" zoomScaleNormal="90" workbookViewId="0">
      <pane xSplit="4" ySplit="6" topLeftCell="E7" activePane="bottomRight" state="frozen"/>
      <selection pane="topRight" activeCell="C1" sqref="C1"/>
      <selection pane="bottomLeft" activeCell="A4" sqref="A4"/>
      <selection pane="bottomRight" activeCell="A4" sqref="A4"/>
    </sheetView>
  </sheetViews>
  <sheetFormatPr baseColWidth="10" defaultColWidth="31" defaultRowHeight="15.75" x14ac:dyDescent="0.25"/>
  <cols>
    <col min="1" max="1" width="15.85546875" style="33" customWidth="1"/>
    <col min="2" max="3" width="15.85546875" style="34" bestFit="1" customWidth="1"/>
    <col min="4" max="4" width="44.42578125" style="34" customWidth="1"/>
    <col min="5" max="5" width="31.85546875" style="34" bestFit="1" customWidth="1"/>
    <col min="6" max="6" width="33" style="34" bestFit="1" customWidth="1"/>
    <col min="7" max="7" width="7.42578125" style="34" bestFit="1" customWidth="1"/>
    <col min="8" max="8" width="14.42578125" style="35" bestFit="1" customWidth="1"/>
    <col min="9" max="9" width="14.140625" style="34" bestFit="1" customWidth="1"/>
    <col min="10" max="10" width="16.42578125" style="34" customWidth="1"/>
    <col min="11" max="11" width="13.140625" style="34" bestFit="1" customWidth="1"/>
    <col min="12" max="12" width="15.85546875" style="34" bestFit="1" customWidth="1"/>
    <col min="13" max="13" width="12" style="34" bestFit="1" customWidth="1"/>
    <col min="14" max="14" width="15.42578125" style="34" customWidth="1"/>
    <col min="15" max="15" width="17.42578125" style="34" customWidth="1"/>
    <col min="16" max="16" width="15.85546875" style="34" bestFit="1" customWidth="1"/>
    <col min="17" max="17" width="14.28515625" style="34" customWidth="1"/>
    <col min="18" max="18" width="11.7109375" style="34" bestFit="1" customWidth="1"/>
    <col min="19" max="19" width="31" style="34" customWidth="1"/>
    <col min="20" max="20" width="18.5703125" style="34" customWidth="1"/>
    <col min="21" max="21" width="20" style="34" customWidth="1"/>
    <col min="22" max="22" width="20" style="36" customWidth="1"/>
    <col min="23" max="23" width="20" style="34" customWidth="1"/>
    <col min="24" max="24" width="9.85546875" style="34" bestFit="1" customWidth="1"/>
    <col min="25" max="25" width="25" style="34" bestFit="1" customWidth="1"/>
    <col min="26" max="26" width="23.140625" style="34" customWidth="1"/>
    <col min="27" max="27" width="15.85546875" style="34" bestFit="1" customWidth="1"/>
    <col min="28" max="28" width="19.140625" style="34" customWidth="1"/>
    <col min="29" max="29" width="15.42578125" style="34" customWidth="1"/>
    <col min="30" max="30" width="19.42578125" style="34" bestFit="1" customWidth="1"/>
    <col min="31" max="31" width="22.85546875" style="34" customWidth="1"/>
    <col min="32" max="16384" width="31" style="34"/>
  </cols>
  <sheetData>
    <row r="1" spans="1:31" s="7" customFormat="1" ht="26.25" x14ac:dyDescent="0.25">
      <c r="A1" s="1"/>
      <c r="B1" s="2"/>
      <c r="C1" s="2"/>
      <c r="D1" s="3" t="s">
        <v>0</v>
      </c>
      <c r="E1" s="4"/>
      <c r="F1" s="4"/>
      <c r="G1" s="4"/>
      <c r="H1" s="5"/>
      <c r="I1" s="4"/>
      <c r="J1" s="4"/>
      <c r="K1" s="4"/>
      <c r="L1" s="4"/>
      <c r="M1" s="4"/>
      <c r="N1" s="4"/>
      <c r="O1" s="4"/>
      <c r="P1" s="4"/>
      <c r="Q1" s="4"/>
      <c r="R1" s="4"/>
      <c r="S1" s="4"/>
      <c r="T1" s="4"/>
      <c r="U1" s="4"/>
      <c r="V1" s="6"/>
      <c r="W1" s="4"/>
      <c r="X1" s="2"/>
      <c r="Y1" s="2"/>
      <c r="Z1" s="2"/>
      <c r="AA1" s="2"/>
      <c r="AB1" s="2"/>
      <c r="AC1" s="2"/>
      <c r="AD1" s="2"/>
      <c r="AE1" s="2"/>
    </row>
    <row r="2" spans="1:31" s="7" customFormat="1" ht="26.25" x14ac:dyDescent="0.25">
      <c r="A2" s="39" t="s">
        <v>356</v>
      </c>
      <c r="B2" s="2"/>
      <c r="C2" s="2"/>
      <c r="D2" s="3"/>
      <c r="E2" s="4"/>
      <c r="F2" s="4"/>
      <c r="G2" s="4"/>
      <c r="H2" s="5"/>
      <c r="I2" s="4"/>
      <c r="J2" s="4"/>
      <c r="K2" s="4"/>
      <c r="L2" s="4"/>
      <c r="M2" s="4"/>
      <c r="N2" s="4"/>
      <c r="O2" s="4"/>
      <c r="P2" s="4"/>
      <c r="Q2" s="4"/>
      <c r="R2" s="4"/>
      <c r="S2" s="4"/>
      <c r="T2" s="4"/>
      <c r="U2" s="4"/>
      <c r="V2" s="6"/>
      <c r="W2" s="4"/>
      <c r="X2" s="2"/>
      <c r="Y2" s="2"/>
      <c r="Z2" s="2"/>
      <c r="AA2" s="2"/>
      <c r="AB2" s="2"/>
      <c r="AC2" s="2"/>
      <c r="AD2" s="2"/>
      <c r="AE2" s="2"/>
    </row>
    <row r="3" spans="1:31" s="7" customFormat="1" ht="26.25" customHeight="1" x14ac:dyDescent="0.25">
      <c r="A3" s="39" t="s">
        <v>357</v>
      </c>
      <c r="B3" s="2"/>
      <c r="C3" s="2"/>
      <c r="D3" s="3"/>
      <c r="E3" s="4"/>
      <c r="F3" s="4"/>
      <c r="G3" s="4"/>
      <c r="H3" s="5"/>
      <c r="I3" s="4"/>
      <c r="J3" s="4"/>
      <c r="K3" s="4"/>
      <c r="L3" s="4"/>
      <c r="M3" s="4"/>
      <c r="N3" s="4"/>
      <c r="O3" s="4"/>
      <c r="P3" s="4"/>
      <c r="Q3" s="4"/>
      <c r="R3" s="4"/>
      <c r="S3" s="4"/>
      <c r="T3" s="4"/>
      <c r="U3" s="4"/>
      <c r="V3" s="6"/>
      <c r="W3" s="4"/>
      <c r="X3" s="2"/>
      <c r="Y3" s="2"/>
      <c r="Z3" s="2"/>
      <c r="AA3" s="2"/>
      <c r="AB3" s="2"/>
      <c r="AC3" s="2"/>
      <c r="AD3" s="2"/>
      <c r="AE3" s="2"/>
    </row>
    <row r="4" spans="1:31" s="7" customFormat="1" ht="26.25" customHeight="1" x14ac:dyDescent="0.25">
      <c r="A4" s="39" t="s">
        <v>358</v>
      </c>
      <c r="B4" s="2"/>
      <c r="C4" s="2"/>
      <c r="D4" s="3"/>
      <c r="E4" s="4"/>
      <c r="F4" s="4"/>
      <c r="G4" s="4"/>
      <c r="H4" s="5"/>
      <c r="I4" s="4"/>
      <c r="J4" s="4"/>
      <c r="K4" s="4"/>
      <c r="L4" s="4"/>
      <c r="M4" s="4"/>
      <c r="N4" s="4"/>
      <c r="O4" s="4"/>
      <c r="P4" s="4"/>
      <c r="Q4" s="4"/>
      <c r="R4" s="4"/>
      <c r="S4" s="4"/>
      <c r="T4" s="4"/>
      <c r="U4" s="4"/>
      <c r="V4" s="6"/>
      <c r="W4" s="4"/>
      <c r="X4" s="2"/>
      <c r="Y4" s="2"/>
      <c r="Z4" s="2"/>
      <c r="AA4" s="2"/>
      <c r="AB4" s="2"/>
      <c r="AC4" s="2"/>
      <c r="AD4" s="2"/>
      <c r="AE4" s="2"/>
    </row>
    <row r="5" spans="1:31" s="11" customFormat="1" ht="18.75" x14ac:dyDescent="0.25">
      <c r="A5" s="39"/>
      <c r="B5" s="8"/>
      <c r="C5" s="8"/>
      <c r="D5" s="9"/>
      <c r="E5" s="9"/>
      <c r="F5" s="9"/>
      <c r="G5" s="9"/>
      <c r="H5" s="10"/>
      <c r="I5" s="9"/>
      <c r="J5" s="38" t="s">
        <v>1</v>
      </c>
      <c r="K5" s="38"/>
      <c r="L5" s="38"/>
      <c r="M5" s="9"/>
      <c r="N5" s="9"/>
      <c r="O5" s="9"/>
      <c r="P5" s="38" t="s">
        <v>2</v>
      </c>
      <c r="Q5" s="38"/>
      <c r="R5" s="38"/>
      <c r="S5" s="37" t="s">
        <v>3</v>
      </c>
      <c r="T5" s="37"/>
      <c r="U5" s="37" t="s">
        <v>4</v>
      </c>
      <c r="V5" s="37"/>
      <c r="W5" s="37"/>
      <c r="X5" s="37" t="s">
        <v>5</v>
      </c>
      <c r="Y5" s="37"/>
      <c r="Z5" s="37"/>
      <c r="AA5" s="37" t="s">
        <v>6</v>
      </c>
      <c r="AB5" s="37"/>
      <c r="AC5" s="1"/>
      <c r="AD5" s="1"/>
      <c r="AE5" s="1"/>
    </row>
    <row r="6" spans="1:31" s="11" customFormat="1" ht="93.75" x14ac:dyDescent="0.25">
      <c r="A6" s="12" t="s">
        <v>7</v>
      </c>
      <c r="B6" s="13" t="s">
        <v>8</v>
      </c>
      <c r="C6" s="14" t="s">
        <v>9</v>
      </c>
      <c r="D6" s="14" t="s">
        <v>10</v>
      </c>
      <c r="E6" s="14" t="s">
        <v>11</v>
      </c>
      <c r="F6" s="14" t="s">
        <v>12</v>
      </c>
      <c r="G6" s="14" t="s">
        <v>13</v>
      </c>
      <c r="H6" s="15" t="s">
        <v>14</v>
      </c>
      <c r="I6" s="14" t="s">
        <v>15</v>
      </c>
      <c r="J6" s="14" t="s">
        <v>16</v>
      </c>
      <c r="K6" s="14" t="s">
        <v>17</v>
      </c>
      <c r="L6" s="14" t="s">
        <v>18</v>
      </c>
      <c r="M6" s="14" t="s">
        <v>19</v>
      </c>
      <c r="N6" s="13" t="s">
        <v>20</v>
      </c>
      <c r="O6" s="14" t="s">
        <v>21</v>
      </c>
      <c r="P6" s="13" t="s">
        <v>22</v>
      </c>
      <c r="Q6" s="13" t="s">
        <v>23</v>
      </c>
      <c r="R6" s="13" t="s">
        <v>24</v>
      </c>
      <c r="S6" s="13" t="s">
        <v>3</v>
      </c>
      <c r="T6" s="13" t="s">
        <v>25</v>
      </c>
      <c r="U6" s="13" t="s">
        <v>26</v>
      </c>
      <c r="V6" s="13" t="s">
        <v>27</v>
      </c>
      <c r="W6" s="13" t="s">
        <v>28</v>
      </c>
      <c r="X6" s="13" t="s">
        <v>29</v>
      </c>
      <c r="Y6" s="13" t="s">
        <v>30</v>
      </c>
      <c r="Z6" s="13" t="s">
        <v>31</v>
      </c>
      <c r="AA6" s="13" t="s">
        <v>32</v>
      </c>
      <c r="AB6" s="13" t="s">
        <v>33</v>
      </c>
      <c r="AC6" s="13" t="s">
        <v>34</v>
      </c>
      <c r="AD6" s="13" t="s">
        <v>35</v>
      </c>
      <c r="AE6" s="13" t="s">
        <v>36</v>
      </c>
    </row>
    <row r="7" spans="1:31" s="26" customFormat="1" ht="141.75" x14ac:dyDescent="0.25">
      <c r="A7" s="16" t="s">
        <v>37</v>
      </c>
      <c r="B7" s="17">
        <v>10426</v>
      </c>
      <c r="C7" s="16" t="s">
        <v>38</v>
      </c>
      <c r="D7" s="18" t="s">
        <v>39</v>
      </c>
      <c r="E7" s="18" t="s">
        <v>40</v>
      </c>
      <c r="F7" s="18" t="s">
        <v>41</v>
      </c>
      <c r="G7" s="19" t="s">
        <v>42</v>
      </c>
      <c r="H7" s="20">
        <v>45315</v>
      </c>
      <c r="I7" s="20">
        <v>45317</v>
      </c>
      <c r="J7" s="21" t="s">
        <v>43</v>
      </c>
      <c r="K7" s="21" t="s">
        <v>44</v>
      </c>
      <c r="L7" s="21">
        <f>J7*5</f>
        <v>8300155</v>
      </c>
      <c r="M7" s="19" t="s">
        <v>45</v>
      </c>
      <c r="N7" s="19">
        <v>3</v>
      </c>
      <c r="O7" s="18" t="s">
        <v>22</v>
      </c>
      <c r="P7" s="20">
        <v>45734</v>
      </c>
      <c r="Q7" s="22" t="s">
        <v>46</v>
      </c>
      <c r="R7" s="22" t="s">
        <v>46</v>
      </c>
      <c r="S7" s="20" t="s">
        <v>47</v>
      </c>
      <c r="T7" s="20" t="s">
        <v>313</v>
      </c>
      <c r="U7" s="23">
        <v>1583000</v>
      </c>
      <c r="V7" s="24">
        <f>U7*0.07</f>
        <v>110810.00000000001</v>
      </c>
      <c r="W7" s="23">
        <f>SUM(U7:V7)</f>
        <v>1693810</v>
      </c>
      <c r="X7" s="25" t="s">
        <v>48</v>
      </c>
      <c r="Y7" s="23">
        <f>U7</f>
        <v>1583000</v>
      </c>
      <c r="Z7" s="19" t="s">
        <v>49</v>
      </c>
      <c r="AA7" s="23">
        <v>4150</v>
      </c>
      <c r="AB7" s="19" t="s">
        <v>50</v>
      </c>
      <c r="AC7" s="19" t="s">
        <v>48</v>
      </c>
      <c r="AD7" s="19" t="s">
        <v>42</v>
      </c>
      <c r="AE7" s="19" t="s">
        <v>51</v>
      </c>
    </row>
    <row r="8" spans="1:31" s="26" customFormat="1" ht="47.25" x14ac:dyDescent="0.25">
      <c r="A8" s="19" t="s">
        <v>52</v>
      </c>
      <c r="B8" s="17">
        <v>11156</v>
      </c>
      <c r="C8" s="16" t="s">
        <v>53</v>
      </c>
      <c r="D8" s="18" t="s">
        <v>54</v>
      </c>
      <c r="E8" s="18" t="s">
        <v>55</v>
      </c>
      <c r="F8" s="18" t="s">
        <v>41</v>
      </c>
      <c r="G8" s="19" t="s">
        <v>42</v>
      </c>
      <c r="H8" s="20">
        <v>45537</v>
      </c>
      <c r="I8" s="20">
        <v>45538</v>
      </c>
      <c r="J8" s="21">
        <v>175000</v>
      </c>
      <c r="K8" s="21">
        <f t="shared" ref="K8:K14" si="0">J8*0.07</f>
        <v>12250.000000000002</v>
      </c>
      <c r="L8" s="21">
        <v>350000</v>
      </c>
      <c r="M8" s="19" t="s">
        <v>56</v>
      </c>
      <c r="N8" s="19">
        <v>5</v>
      </c>
      <c r="O8" s="18" t="s">
        <v>22</v>
      </c>
      <c r="P8" s="20">
        <v>45681</v>
      </c>
      <c r="Q8" s="22" t="s">
        <v>46</v>
      </c>
      <c r="R8" s="22" t="s">
        <v>46</v>
      </c>
      <c r="S8" s="20" t="s">
        <v>57</v>
      </c>
      <c r="T8" s="20" t="s">
        <v>314</v>
      </c>
      <c r="U8" s="23">
        <v>131250</v>
      </c>
      <c r="V8" s="24">
        <v>9187.5</v>
      </c>
      <c r="W8" s="23">
        <f>SUM(U8:V8)</f>
        <v>140437.5</v>
      </c>
      <c r="X8" s="25" t="s">
        <v>48</v>
      </c>
      <c r="Y8" s="27">
        <f>U8</f>
        <v>131250</v>
      </c>
      <c r="Z8" s="22" t="s">
        <v>56</v>
      </c>
      <c r="AA8" s="23">
        <f>U8*0.05</f>
        <v>6562.5</v>
      </c>
      <c r="AB8" s="19" t="s">
        <v>58</v>
      </c>
      <c r="AC8" s="19" t="s">
        <v>59</v>
      </c>
      <c r="AD8" s="19" t="s">
        <v>42</v>
      </c>
      <c r="AE8" s="19" t="s">
        <v>51</v>
      </c>
    </row>
    <row r="9" spans="1:31" s="26" customFormat="1" ht="173.25" x14ac:dyDescent="0.25">
      <c r="A9" s="19"/>
      <c r="B9" s="17" t="s">
        <v>60</v>
      </c>
      <c r="C9" s="16" t="s">
        <v>61</v>
      </c>
      <c r="D9" s="18" t="s">
        <v>62</v>
      </c>
      <c r="E9" s="18" t="s">
        <v>63</v>
      </c>
      <c r="F9" s="18" t="s">
        <v>41</v>
      </c>
      <c r="G9" s="19" t="s">
        <v>42</v>
      </c>
      <c r="H9" s="20">
        <v>45575</v>
      </c>
      <c r="I9" s="20">
        <v>45576</v>
      </c>
      <c r="J9" s="21">
        <v>3000000</v>
      </c>
      <c r="K9" s="21">
        <f t="shared" si="0"/>
        <v>210000.00000000003</v>
      </c>
      <c r="L9" s="21">
        <v>15000000</v>
      </c>
      <c r="M9" s="19" t="s">
        <v>45</v>
      </c>
      <c r="N9" s="19">
        <v>4</v>
      </c>
      <c r="O9" s="18" t="s">
        <v>64</v>
      </c>
      <c r="P9" s="22" t="s">
        <v>46</v>
      </c>
      <c r="Q9" s="22" t="s">
        <v>46</v>
      </c>
      <c r="R9" s="22" t="s">
        <v>46</v>
      </c>
      <c r="S9" s="22" t="s">
        <v>46</v>
      </c>
      <c r="T9" s="22" t="s">
        <v>46</v>
      </c>
      <c r="U9" s="22" t="s">
        <v>46</v>
      </c>
      <c r="V9" s="22" t="s">
        <v>46</v>
      </c>
      <c r="W9" s="22" t="s">
        <v>46</v>
      </c>
      <c r="X9" s="22" t="s">
        <v>46</v>
      </c>
      <c r="Y9" s="22" t="s">
        <v>46</v>
      </c>
      <c r="Z9" s="22" t="s">
        <v>46</v>
      </c>
      <c r="AA9" s="22" t="s">
        <v>46</v>
      </c>
      <c r="AB9" s="22" t="s">
        <v>46</v>
      </c>
      <c r="AC9" s="22" t="s">
        <v>46</v>
      </c>
      <c r="AD9" s="22" t="s">
        <v>46</v>
      </c>
      <c r="AE9" s="22" t="s">
        <v>46</v>
      </c>
    </row>
    <row r="10" spans="1:31" s="26" customFormat="1" ht="126" x14ac:dyDescent="0.25">
      <c r="A10" s="19" t="s">
        <v>65</v>
      </c>
      <c r="B10" s="17" t="s">
        <v>60</v>
      </c>
      <c r="C10" s="16" t="s">
        <v>66</v>
      </c>
      <c r="D10" s="18" t="s">
        <v>67</v>
      </c>
      <c r="E10" s="18" t="s">
        <v>68</v>
      </c>
      <c r="F10" s="18" t="s">
        <v>41</v>
      </c>
      <c r="G10" s="19" t="s">
        <v>42</v>
      </c>
      <c r="H10" s="20">
        <v>45583</v>
      </c>
      <c r="I10" s="20">
        <v>45585</v>
      </c>
      <c r="J10" s="21">
        <v>3000000</v>
      </c>
      <c r="K10" s="21">
        <f t="shared" si="0"/>
        <v>210000.00000000003</v>
      </c>
      <c r="L10" s="21">
        <f>SUM(J10:K10)</f>
        <v>3210000</v>
      </c>
      <c r="M10" s="19" t="s">
        <v>45</v>
      </c>
      <c r="N10" s="19">
        <v>4</v>
      </c>
      <c r="O10" s="18" t="s">
        <v>22</v>
      </c>
      <c r="P10" s="20">
        <v>45786</v>
      </c>
      <c r="Q10" s="22" t="s">
        <v>46</v>
      </c>
      <c r="R10" s="22" t="s">
        <v>46</v>
      </c>
      <c r="S10" s="20" t="s">
        <v>69</v>
      </c>
      <c r="T10" s="20" t="s">
        <v>315</v>
      </c>
      <c r="U10" s="23">
        <v>2971000</v>
      </c>
      <c r="V10" s="24">
        <f>U10*0.07</f>
        <v>207970.00000000003</v>
      </c>
      <c r="W10" s="23">
        <f>SUM(U10:V10)</f>
        <v>3178970</v>
      </c>
      <c r="X10" s="25" t="s">
        <v>48</v>
      </c>
      <c r="Y10" s="23">
        <f>U10</f>
        <v>2971000</v>
      </c>
      <c r="Z10" s="19" t="s">
        <v>70</v>
      </c>
      <c r="AA10" s="23">
        <v>7100</v>
      </c>
      <c r="AB10" s="19" t="s">
        <v>71</v>
      </c>
      <c r="AC10" s="19" t="s">
        <v>59</v>
      </c>
      <c r="AD10" s="19" t="s">
        <v>42</v>
      </c>
      <c r="AE10" s="19" t="s">
        <v>51</v>
      </c>
    </row>
    <row r="11" spans="1:31" s="26" customFormat="1" ht="63" x14ac:dyDescent="0.25">
      <c r="A11" s="19" t="s">
        <v>72</v>
      </c>
      <c r="B11" s="17">
        <v>11246</v>
      </c>
      <c r="C11" s="16" t="s">
        <v>73</v>
      </c>
      <c r="D11" s="18" t="s">
        <v>74</v>
      </c>
      <c r="E11" s="18" t="s">
        <v>75</v>
      </c>
      <c r="F11" s="18" t="s">
        <v>76</v>
      </c>
      <c r="G11" s="19" t="s">
        <v>42</v>
      </c>
      <c r="H11" s="20">
        <v>45587</v>
      </c>
      <c r="I11" s="20">
        <v>45587</v>
      </c>
      <c r="J11" s="21">
        <v>50000</v>
      </c>
      <c r="K11" s="21">
        <f t="shared" si="0"/>
        <v>3500.0000000000005</v>
      </c>
      <c r="L11" s="21">
        <f>SUM(J11:K11)</f>
        <v>53500</v>
      </c>
      <c r="M11" s="19" t="s">
        <v>45</v>
      </c>
      <c r="N11" s="19">
        <v>1</v>
      </c>
      <c r="O11" s="18" t="s">
        <v>22</v>
      </c>
      <c r="P11" s="20">
        <v>45671</v>
      </c>
      <c r="Q11" s="22" t="s">
        <v>46</v>
      </c>
      <c r="R11" s="22" t="s">
        <v>46</v>
      </c>
      <c r="S11" s="20" t="s">
        <v>77</v>
      </c>
      <c r="T11" s="20" t="s">
        <v>316</v>
      </c>
      <c r="U11" s="23">
        <v>46728.97</v>
      </c>
      <c r="V11" s="24">
        <v>3271.0279000000005</v>
      </c>
      <c r="W11" s="23">
        <f>SUM(U11:V11)</f>
        <v>49999.997900000002</v>
      </c>
      <c r="X11" s="25" t="s">
        <v>42</v>
      </c>
      <c r="Y11" s="22" t="s">
        <v>46</v>
      </c>
      <c r="Z11" s="22" t="s">
        <v>46</v>
      </c>
      <c r="AA11" s="23">
        <f>U11*0.05</f>
        <v>2336.4485</v>
      </c>
      <c r="AB11" s="19" t="s">
        <v>71</v>
      </c>
      <c r="AC11" s="19" t="s">
        <v>59</v>
      </c>
      <c r="AD11" s="19" t="s">
        <v>42</v>
      </c>
      <c r="AE11" s="19" t="s">
        <v>51</v>
      </c>
    </row>
    <row r="12" spans="1:31" s="26" customFormat="1" ht="110.25" x14ac:dyDescent="0.25">
      <c r="A12" s="19" t="s">
        <v>78</v>
      </c>
      <c r="B12" s="17">
        <v>12028</v>
      </c>
      <c r="C12" s="16" t="s">
        <v>79</v>
      </c>
      <c r="D12" s="18" t="s">
        <v>80</v>
      </c>
      <c r="E12" s="18" t="s">
        <v>75</v>
      </c>
      <c r="F12" s="18" t="s">
        <v>76</v>
      </c>
      <c r="G12" s="19" t="s">
        <v>42</v>
      </c>
      <c r="H12" s="20">
        <v>45608</v>
      </c>
      <c r="I12" s="20">
        <v>45608</v>
      </c>
      <c r="J12" s="21">
        <v>1200000</v>
      </c>
      <c r="K12" s="21">
        <f t="shared" si="0"/>
        <v>84000.000000000015</v>
      </c>
      <c r="L12" s="21">
        <v>1200000</v>
      </c>
      <c r="M12" s="19" t="s">
        <v>81</v>
      </c>
      <c r="N12" s="19">
        <v>1</v>
      </c>
      <c r="O12" s="18" t="s">
        <v>22</v>
      </c>
      <c r="P12" s="20">
        <v>45665</v>
      </c>
      <c r="Q12" s="22" t="s">
        <v>46</v>
      </c>
      <c r="R12" s="22" t="s">
        <v>46</v>
      </c>
      <c r="S12" s="20" t="s">
        <v>82</v>
      </c>
      <c r="T12" s="20" t="s">
        <v>317</v>
      </c>
      <c r="U12" s="23">
        <v>1200000</v>
      </c>
      <c r="V12" s="24">
        <f>U12*0.07</f>
        <v>84000.000000000015</v>
      </c>
      <c r="W12" s="23">
        <f>SUM(U12:V12)</f>
        <v>1284000</v>
      </c>
      <c r="X12" s="25" t="s">
        <v>42</v>
      </c>
      <c r="Y12" s="22" t="s">
        <v>46</v>
      </c>
      <c r="Z12" s="22" t="s">
        <v>46</v>
      </c>
      <c r="AA12" s="23">
        <f>U12*0.05</f>
        <v>60000</v>
      </c>
      <c r="AB12" s="19" t="s">
        <v>71</v>
      </c>
      <c r="AC12" s="19" t="s">
        <v>59</v>
      </c>
      <c r="AD12" s="19" t="s">
        <v>42</v>
      </c>
      <c r="AE12" s="19" t="s">
        <v>51</v>
      </c>
    </row>
    <row r="13" spans="1:31" s="26" customFormat="1" ht="47.25" x14ac:dyDescent="0.25">
      <c r="A13" s="19" t="s">
        <v>83</v>
      </c>
      <c r="B13" s="17">
        <v>11948</v>
      </c>
      <c r="C13" s="16" t="s">
        <v>84</v>
      </c>
      <c r="D13" s="18" t="s">
        <v>85</v>
      </c>
      <c r="E13" s="18" t="s">
        <v>86</v>
      </c>
      <c r="F13" s="18" t="s">
        <v>76</v>
      </c>
      <c r="G13" s="19" t="s">
        <v>42</v>
      </c>
      <c r="H13" s="20">
        <v>45618</v>
      </c>
      <c r="I13" s="20">
        <v>45618</v>
      </c>
      <c r="J13" s="21">
        <v>50000</v>
      </c>
      <c r="K13" s="21">
        <f t="shared" si="0"/>
        <v>3500.0000000000005</v>
      </c>
      <c r="L13" s="21">
        <v>100000</v>
      </c>
      <c r="M13" s="19" t="s">
        <v>45</v>
      </c>
      <c r="N13" s="19">
        <v>1</v>
      </c>
      <c r="O13" s="18" t="s">
        <v>22</v>
      </c>
      <c r="P13" s="20">
        <v>45680</v>
      </c>
      <c r="Q13" s="22" t="s">
        <v>46</v>
      </c>
      <c r="R13" s="22" t="s">
        <v>46</v>
      </c>
      <c r="S13" s="20" t="s">
        <v>87</v>
      </c>
      <c r="T13" s="20" t="s">
        <v>318</v>
      </c>
      <c r="U13" s="23">
        <v>50000</v>
      </c>
      <c r="V13" s="24">
        <v>5300</v>
      </c>
      <c r="W13" s="23">
        <f>SUM(U13:V13)</f>
        <v>55300</v>
      </c>
      <c r="X13" s="25" t="s">
        <v>48</v>
      </c>
      <c r="Y13" s="27">
        <f>U13</f>
        <v>50000</v>
      </c>
      <c r="Z13" s="22" t="s">
        <v>45</v>
      </c>
      <c r="AA13" s="23">
        <f>U13*0.05</f>
        <v>2500</v>
      </c>
      <c r="AB13" s="19" t="s">
        <v>88</v>
      </c>
      <c r="AC13" s="19" t="s">
        <v>59</v>
      </c>
      <c r="AD13" s="19" t="s">
        <v>42</v>
      </c>
      <c r="AE13" s="19" t="s">
        <v>51</v>
      </c>
    </row>
    <row r="14" spans="1:31" s="26" customFormat="1" ht="63" x14ac:dyDescent="0.25">
      <c r="A14" s="19" t="s">
        <v>89</v>
      </c>
      <c r="B14" s="17">
        <v>10944</v>
      </c>
      <c r="C14" s="16" t="s">
        <v>90</v>
      </c>
      <c r="D14" s="18" t="s">
        <v>91</v>
      </c>
      <c r="E14" s="18" t="s">
        <v>92</v>
      </c>
      <c r="F14" s="18" t="s">
        <v>93</v>
      </c>
      <c r="G14" s="19" t="s">
        <v>42</v>
      </c>
      <c r="H14" s="20">
        <v>45623</v>
      </c>
      <c r="I14" s="20">
        <v>45624</v>
      </c>
      <c r="J14" s="21">
        <v>151190</v>
      </c>
      <c r="K14" s="21">
        <f t="shared" si="0"/>
        <v>10583.300000000001</v>
      </c>
      <c r="L14" s="21">
        <v>151190</v>
      </c>
      <c r="M14" s="19" t="s">
        <v>45</v>
      </c>
      <c r="N14" s="19">
        <v>6</v>
      </c>
      <c r="O14" s="18" t="s">
        <v>22</v>
      </c>
      <c r="P14" s="20">
        <v>45748</v>
      </c>
      <c r="Q14" s="22" t="s">
        <v>46</v>
      </c>
      <c r="R14" s="22" t="s">
        <v>46</v>
      </c>
      <c r="S14" s="20" t="s">
        <v>94</v>
      </c>
      <c r="T14" s="20" t="s">
        <v>319</v>
      </c>
      <c r="U14" s="23">
        <v>119296</v>
      </c>
      <c r="V14" s="24">
        <v>8350.7200000000012</v>
      </c>
      <c r="W14" s="23">
        <v>127646.72</v>
      </c>
      <c r="X14" s="25" t="s">
        <v>42</v>
      </c>
      <c r="Y14" s="22" t="s">
        <v>46</v>
      </c>
      <c r="Z14" s="22" t="s">
        <v>46</v>
      </c>
      <c r="AA14" s="23">
        <f>U14*0.05</f>
        <v>5964.8</v>
      </c>
      <c r="AB14" s="19" t="s">
        <v>88</v>
      </c>
      <c r="AC14" s="19" t="s">
        <v>59</v>
      </c>
      <c r="AD14" s="19" t="s">
        <v>42</v>
      </c>
      <c r="AE14" s="19" t="s">
        <v>51</v>
      </c>
    </row>
    <row r="15" spans="1:31" s="26" customFormat="1" ht="110.25" x14ac:dyDescent="0.25">
      <c r="A15" s="19"/>
      <c r="B15" s="17">
        <v>11551</v>
      </c>
      <c r="C15" s="16" t="s">
        <v>95</v>
      </c>
      <c r="D15" s="18" t="s">
        <v>96</v>
      </c>
      <c r="E15" s="18" t="s">
        <v>97</v>
      </c>
      <c r="F15" s="18" t="s">
        <v>98</v>
      </c>
      <c r="G15" s="19" t="s">
        <v>42</v>
      </c>
      <c r="H15" s="20">
        <v>45649</v>
      </c>
      <c r="I15" s="20">
        <v>45649</v>
      </c>
      <c r="J15" s="21">
        <v>55164.35</v>
      </c>
      <c r="K15" s="21">
        <v>3861.5045000000005</v>
      </c>
      <c r="L15" s="21">
        <v>200657.38</v>
      </c>
      <c r="M15" s="19" t="s">
        <v>45</v>
      </c>
      <c r="N15" s="19">
        <v>5</v>
      </c>
      <c r="O15" s="18" t="s">
        <v>64</v>
      </c>
      <c r="P15" s="22" t="s">
        <v>46</v>
      </c>
      <c r="Q15" s="22" t="s">
        <v>46</v>
      </c>
      <c r="R15" s="22" t="s">
        <v>46</v>
      </c>
      <c r="S15" s="22" t="s">
        <v>46</v>
      </c>
      <c r="T15" s="22" t="s">
        <v>46</v>
      </c>
      <c r="U15" s="22" t="s">
        <v>46</v>
      </c>
      <c r="V15" s="22" t="s">
        <v>46</v>
      </c>
      <c r="W15" s="22" t="s">
        <v>46</v>
      </c>
      <c r="X15" s="22" t="s">
        <v>46</v>
      </c>
      <c r="Y15" s="22" t="s">
        <v>46</v>
      </c>
      <c r="Z15" s="22" t="s">
        <v>46</v>
      </c>
      <c r="AA15" s="22" t="s">
        <v>46</v>
      </c>
      <c r="AB15" s="22" t="s">
        <v>46</v>
      </c>
      <c r="AC15" s="22" t="s">
        <v>46</v>
      </c>
      <c r="AD15" s="22" t="s">
        <v>46</v>
      </c>
      <c r="AE15" s="22" t="s">
        <v>46</v>
      </c>
    </row>
    <row r="16" spans="1:31" s="26" customFormat="1" ht="63" x14ac:dyDescent="0.25">
      <c r="A16" s="19" t="s">
        <v>99</v>
      </c>
      <c r="B16" s="17">
        <v>11427</v>
      </c>
      <c r="C16" s="16" t="s">
        <v>100</v>
      </c>
      <c r="D16" s="18" t="s">
        <v>101</v>
      </c>
      <c r="E16" s="18" t="s">
        <v>102</v>
      </c>
      <c r="F16" s="18" t="s">
        <v>103</v>
      </c>
      <c r="G16" s="19" t="s">
        <v>48</v>
      </c>
      <c r="H16" s="20">
        <v>45646</v>
      </c>
      <c r="I16" s="20">
        <v>45649</v>
      </c>
      <c r="J16" s="21">
        <v>65712</v>
      </c>
      <c r="K16" s="21">
        <v>2299.92</v>
      </c>
      <c r="L16" s="21">
        <v>65712</v>
      </c>
      <c r="M16" s="19" t="s">
        <v>45</v>
      </c>
      <c r="N16" s="19">
        <v>1</v>
      </c>
      <c r="O16" s="18" t="s">
        <v>22</v>
      </c>
      <c r="P16" s="20">
        <v>45708</v>
      </c>
      <c r="Q16" s="22" t="s">
        <v>46</v>
      </c>
      <c r="R16" s="22" t="s">
        <v>46</v>
      </c>
      <c r="S16" s="20" t="s">
        <v>104</v>
      </c>
      <c r="T16" s="20" t="s">
        <v>355</v>
      </c>
      <c r="U16" s="21">
        <v>32856</v>
      </c>
      <c r="V16" s="21">
        <v>2299.92</v>
      </c>
      <c r="W16" s="23">
        <f>SUM(U16:V16)</f>
        <v>35155.919999999998</v>
      </c>
      <c r="X16" s="25" t="s">
        <v>48</v>
      </c>
      <c r="Y16" s="28">
        <f>U16</f>
        <v>32856</v>
      </c>
      <c r="Z16" s="22" t="s">
        <v>45</v>
      </c>
      <c r="AA16" s="23">
        <f>U16*0.05</f>
        <v>1642.8000000000002</v>
      </c>
      <c r="AB16" s="19" t="s">
        <v>71</v>
      </c>
      <c r="AC16" s="19" t="s">
        <v>59</v>
      </c>
      <c r="AD16" s="19" t="s">
        <v>42</v>
      </c>
      <c r="AE16" s="19" t="s">
        <v>51</v>
      </c>
    </row>
    <row r="17" spans="1:31" s="26" customFormat="1" ht="63" x14ac:dyDescent="0.25">
      <c r="A17" s="19" t="s">
        <v>105</v>
      </c>
      <c r="B17" s="17">
        <v>10720</v>
      </c>
      <c r="C17" s="16" t="s">
        <v>106</v>
      </c>
      <c r="D17" s="18" t="s">
        <v>107</v>
      </c>
      <c r="E17" s="18" t="s">
        <v>75</v>
      </c>
      <c r="F17" s="18" t="s">
        <v>76</v>
      </c>
      <c r="G17" s="19" t="s">
        <v>42</v>
      </c>
      <c r="H17" s="20">
        <v>45652</v>
      </c>
      <c r="I17" s="20">
        <v>45652</v>
      </c>
      <c r="J17" s="21">
        <v>750000</v>
      </c>
      <c r="K17" s="21" t="s">
        <v>46</v>
      </c>
      <c r="L17" s="21">
        <v>750000</v>
      </c>
      <c r="M17" s="19" t="s">
        <v>108</v>
      </c>
      <c r="N17" s="19">
        <v>1</v>
      </c>
      <c r="O17" s="18" t="s">
        <v>22</v>
      </c>
      <c r="P17" s="20">
        <v>45714</v>
      </c>
      <c r="Q17" s="22" t="s">
        <v>46</v>
      </c>
      <c r="R17" s="22" t="s">
        <v>46</v>
      </c>
      <c r="S17" s="20" t="s">
        <v>109</v>
      </c>
      <c r="T17" s="20" t="s">
        <v>320</v>
      </c>
      <c r="U17" s="23">
        <v>750000</v>
      </c>
      <c r="V17" s="24">
        <f>U17*0.07</f>
        <v>52500.000000000007</v>
      </c>
      <c r="W17" s="23">
        <f>SUM(U17:V17)</f>
        <v>802500</v>
      </c>
      <c r="X17" s="25" t="s">
        <v>42</v>
      </c>
      <c r="Y17" s="22" t="s">
        <v>46</v>
      </c>
      <c r="Z17" s="22" t="s">
        <v>46</v>
      </c>
      <c r="AA17" s="23">
        <f>U17*0.05</f>
        <v>37500</v>
      </c>
      <c r="AB17" s="19" t="s">
        <v>71</v>
      </c>
      <c r="AC17" s="19" t="s">
        <v>59</v>
      </c>
      <c r="AD17" s="19" t="s">
        <v>42</v>
      </c>
      <c r="AE17" s="19" t="s">
        <v>51</v>
      </c>
    </row>
    <row r="18" spans="1:31" s="26" customFormat="1" ht="63" x14ac:dyDescent="0.25">
      <c r="A18" s="19" t="s">
        <v>110</v>
      </c>
      <c r="B18" s="17">
        <v>11341</v>
      </c>
      <c r="C18" s="16" t="s">
        <v>111</v>
      </c>
      <c r="D18" s="18" t="s">
        <v>112</v>
      </c>
      <c r="E18" s="18" t="s">
        <v>75</v>
      </c>
      <c r="F18" s="18" t="s">
        <v>76</v>
      </c>
      <c r="G18" s="19" t="s">
        <v>42</v>
      </c>
      <c r="H18" s="20">
        <v>45659</v>
      </c>
      <c r="I18" s="20">
        <v>45660</v>
      </c>
      <c r="J18" s="21">
        <v>499000</v>
      </c>
      <c r="K18" s="21" t="s">
        <v>46</v>
      </c>
      <c r="L18" s="21">
        <v>499000</v>
      </c>
      <c r="M18" s="19" t="s">
        <v>113</v>
      </c>
      <c r="N18" s="19">
        <v>1</v>
      </c>
      <c r="O18" s="18" t="s">
        <v>22</v>
      </c>
      <c r="P18" s="20">
        <v>45679</v>
      </c>
      <c r="Q18" s="22" t="s">
        <v>46</v>
      </c>
      <c r="R18" s="22" t="s">
        <v>46</v>
      </c>
      <c r="S18" s="20" t="s">
        <v>114</v>
      </c>
      <c r="T18" s="20" t="s">
        <v>321</v>
      </c>
      <c r="U18" s="21">
        <v>499000</v>
      </c>
      <c r="V18" s="21" t="s">
        <v>46</v>
      </c>
      <c r="W18" s="21">
        <v>499000</v>
      </c>
      <c r="X18" s="25" t="s">
        <v>42</v>
      </c>
      <c r="Y18" s="22" t="s">
        <v>46</v>
      </c>
      <c r="Z18" s="22" t="s">
        <v>46</v>
      </c>
      <c r="AA18" s="23">
        <f>U18*0.05</f>
        <v>24950</v>
      </c>
      <c r="AB18" s="19" t="s">
        <v>71</v>
      </c>
      <c r="AC18" s="19" t="s">
        <v>59</v>
      </c>
      <c r="AD18" s="19" t="s">
        <v>42</v>
      </c>
      <c r="AE18" s="19" t="s">
        <v>51</v>
      </c>
    </row>
    <row r="19" spans="1:31" s="26" customFormat="1" ht="63" x14ac:dyDescent="0.25">
      <c r="A19" s="19" t="s">
        <v>115</v>
      </c>
      <c r="B19" s="17">
        <v>11308</v>
      </c>
      <c r="C19" s="16" t="s">
        <v>116</v>
      </c>
      <c r="D19" s="18" t="s">
        <v>117</v>
      </c>
      <c r="E19" s="18" t="s">
        <v>75</v>
      </c>
      <c r="F19" s="18" t="s">
        <v>76</v>
      </c>
      <c r="G19" s="19" t="s">
        <v>42</v>
      </c>
      <c r="H19" s="20">
        <v>45670</v>
      </c>
      <c r="I19" s="20">
        <v>45671</v>
      </c>
      <c r="J19" s="21">
        <v>300000</v>
      </c>
      <c r="K19" s="21">
        <v>21000</v>
      </c>
      <c r="L19" s="21">
        <v>300000</v>
      </c>
      <c r="M19" s="19" t="s">
        <v>118</v>
      </c>
      <c r="N19" s="19">
        <v>1</v>
      </c>
      <c r="O19" s="18" t="s">
        <v>22</v>
      </c>
      <c r="P19" s="20">
        <v>45688</v>
      </c>
      <c r="Q19" s="22" t="s">
        <v>46</v>
      </c>
      <c r="R19" s="22" t="s">
        <v>46</v>
      </c>
      <c r="S19" s="20" t="s">
        <v>119</v>
      </c>
      <c r="T19" s="20" t="s">
        <v>322</v>
      </c>
      <c r="U19" s="21">
        <v>300000</v>
      </c>
      <c r="V19" s="21">
        <v>21000</v>
      </c>
      <c r="W19" s="23">
        <v>321000</v>
      </c>
      <c r="X19" s="25" t="s">
        <v>42</v>
      </c>
      <c r="Y19" s="22" t="s">
        <v>46</v>
      </c>
      <c r="Z19" s="22" t="s">
        <v>46</v>
      </c>
      <c r="AA19" s="23">
        <f>U19*0.05</f>
        <v>15000</v>
      </c>
      <c r="AB19" s="19" t="s">
        <v>71</v>
      </c>
      <c r="AC19" s="19" t="s">
        <v>59</v>
      </c>
      <c r="AD19" s="19" t="s">
        <v>42</v>
      </c>
      <c r="AE19" s="19" t="s">
        <v>51</v>
      </c>
    </row>
    <row r="20" spans="1:31" s="26" customFormat="1" ht="110.25" x14ac:dyDescent="0.25">
      <c r="A20" s="19" t="s">
        <v>120</v>
      </c>
      <c r="B20" s="17">
        <v>11408</v>
      </c>
      <c r="C20" s="16" t="s">
        <v>121</v>
      </c>
      <c r="D20" s="18" t="s">
        <v>122</v>
      </c>
      <c r="E20" s="18" t="s">
        <v>123</v>
      </c>
      <c r="F20" s="18" t="s">
        <v>124</v>
      </c>
      <c r="G20" s="19" t="s">
        <v>42</v>
      </c>
      <c r="H20" s="20">
        <v>45692</v>
      </c>
      <c r="I20" s="20">
        <v>45693</v>
      </c>
      <c r="J20" s="21">
        <v>62000</v>
      </c>
      <c r="K20" s="21">
        <v>4340</v>
      </c>
      <c r="L20" s="21">
        <v>62000</v>
      </c>
      <c r="M20" s="19" t="s">
        <v>125</v>
      </c>
      <c r="N20" s="19">
        <v>1</v>
      </c>
      <c r="O20" s="18" t="s">
        <v>22</v>
      </c>
      <c r="P20" s="20">
        <v>45748</v>
      </c>
      <c r="Q20" s="22" t="s">
        <v>46</v>
      </c>
      <c r="R20" s="22" t="s">
        <v>46</v>
      </c>
      <c r="S20" s="20" t="s">
        <v>126</v>
      </c>
      <c r="T20" s="20" t="s">
        <v>323</v>
      </c>
      <c r="U20" s="29" t="s">
        <v>127</v>
      </c>
      <c r="V20" s="29" t="s">
        <v>128</v>
      </c>
      <c r="W20" s="24" t="s">
        <v>129</v>
      </c>
      <c r="X20" s="25" t="s">
        <v>42</v>
      </c>
      <c r="Y20" s="22" t="s">
        <v>46</v>
      </c>
      <c r="Z20" s="22" t="s">
        <v>46</v>
      </c>
      <c r="AA20" s="23" t="s">
        <v>130</v>
      </c>
      <c r="AB20" s="19" t="s">
        <v>71</v>
      </c>
      <c r="AC20" s="19" t="s">
        <v>59</v>
      </c>
      <c r="AD20" s="19" t="s">
        <v>42</v>
      </c>
      <c r="AE20" s="19" t="s">
        <v>51</v>
      </c>
    </row>
    <row r="21" spans="1:31" s="26" customFormat="1" ht="94.5" x14ac:dyDescent="0.25">
      <c r="A21" s="19" t="s">
        <v>131</v>
      </c>
      <c r="B21" s="17" t="s">
        <v>132</v>
      </c>
      <c r="C21" s="16" t="s">
        <v>133</v>
      </c>
      <c r="D21" s="18" t="s">
        <v>134</v>
      </c>
      <c r="E21" s="18" t="s">
        <v>135</v>
      </c>
      <c r="F21" s="18" t="s">
        <v>98</v>
      </c>
      <c r="G21" s="19" t="s">
        <v>42</v>
      </c>
      <c r="H21" s="20">
        <v>45708</v>
      </c>
      <c r="I21" s="20">
        <v>45709</v>
      </c>
      <c r="J21" s="21">
        <v>200000</v>
      </c>
      <c r="K21" s="21">
        <v>14000</v>
      </c>
      <c r="L21" s="21">
        <v>200000</v>
      </c>
      <c r="M21" s="19" t="s">
        <v>136</v>
      </c>
      <c r="N21" s="19">
        <v>4</v>
      </c>
      <c r="O21" s="18" t="s">
        <v>22</v>
      </c>
      <c r="P21" s="20">
        <v>45804</v>
      </c>
      <c r="Q21" s="22" t="s">
        <v>46</v>
      </c>
      <c r="R21" s="22" t="s">
        <v>46</v>
      </c>
      <c r="S21" s="20" t="s">
        <v>137</v>
      </c>
      <c r="T21" s="20" t="s">
        <v>324</v>
      </c>
      <c r="U21" s="23">
        <v>200000</v>
      </c>
      <c r="V21" s="24">
        <f>U21*0.07</f>
        <v>14000.000000000002</v>
      </c>
      <c r="W21" s="23">
        <f t="shared" ref="W21:W26" si="1">SUM(U21:V21)</f>
        <v>214000</v>
      </c>
      <c r="X21" s="25" t="s">
        <v>42</v>
      </c>
      <c r="Y21" s="22" t="s">
        <v>46</v>
      </c>
      <c r="Z21" s="22" t="s">
        <v>46</v>
      </c>
      <c r="AA21" s="23">
        <v>10000</v>
      </c>
      <c r="AB21" s="19" t="s">
        <v>58</v>
      </c>
      <c r="AC21" s="19" t="s">
        <v>59</v>
      </c>
      <c r="AD21" s="19" t="s">
        <v>42</v>
      </c>
      <c r="AE21" s="19" t="s">
        <v>51</v>
      </c>
    </row>
    <row r="22" spans="1:31" s="26" customFormat="1" ht="63" x14ac:dyDescent="0.25">
      <c r="A22" s="19" t="s">
        <v>138</v>
      </c>
      <c r="B22" s="17">
        <v>11665</v>
      </c>
      <c r="C22" s="16" t="s">
        <v>139</v>
      </c>
      <c r="D22" s="18" t="s">
        <v>140</v>
      </c>
      <c r="E22" s="18" t="s">
        <v>75</v>
      </c>
      <c r="F22" s="18" t="s">
        <v>76</v>
      </c>
      <c r="G22" s="19" t="s">
        <v>42</v>
      </c>
      <c r="H22" s="20">
        <v>45714</v>
      </c>
      <c r="I22" s="20">
        <v>45715</v>
      </c>
      <c r="J22" s="21">
        <v>500000</v>
      </c>
      <c r="K22" s="21">
        <f>J22*0.07</f>
        <v>35000</v>
      </c>
      <c r="L22" s="21">
        <f>J22</f>
        <v>500000</v>
      </c>
      <c r="M22" s="19" t="s">
        <v>141</v>
      </c>
      <c r="N22" s="19">
        <v>1</v>
      </c>
      <c r="O22" s="18" t="s">
        <v>22</v>
      </c>
      <c r="P22" s="20">
        <v>45734</v>
      </c>
      <c r="Q22" s="22" t="s">
        <v>46</v>
      </c>
      <c r="R22" s="22" t="s">
        <v>46</v>
      </c>
      <c r="S22" s="20" t="s">
        <v>142</v>
      </c>
      <c r="T22" s="20" t="s">
        <v>325</v>
      </c>
      <c r="U22" s="23">
        <v>500000</v>
      </c>
      <c r="V22" s="24">
        <f>U22*0.07</f>
        <v>35000</v>
      </c>
      <c r="W22" s="23">
        <f t="shared" si="1"/>
        <v>535000</v>
      </c>
      <c r="X22" s="25" t="s">
        <v>42</v>
      </c>
      <c r="Y22" s="22" t="s">
        <v>46</v>
      </c>
      <c r="Z22" s="22" t="s">
        <v>46</v>
      </c>
      <c r="AA22" s="23">
        <v>25000</v>
      </c>
      <c r="AB22" s="19" t="s">
        <v>71</v>
      </c>
      <c r="AC22" s="19" t="s">
        <v>59</v>
      </c>
      <c r="AD22" s="19" t="s">
        <v>42</v>
      </c>
      <c r="AE22" s="19" t="s">
        <v>51</v>
      </c>
    </row>
    <row r="23" spans="1:31" s="26" customFormat="1" ht="63" x14ac:dyDescent="0.25">
      <c r="A23" s="19" t="s">
        <v>143</v>
      </c>
      <c r="B23" s="17">
        <v>11734</v>
      </c>
      <c r="C23" s="16" t="s">
        <v>144</v>
      </c>
      <c r="D23" s="18" t="s">
        <v>145</v>
      </c>
      <c r="E23" s="18" t="s">
        <v>75</v>
      </c>
      <c r="F23" s="18" t="s">
        <v>76</v>
      </c>
      <c r="G23" s="19" t="s">
        <v>42</v>
      </c>
      <c r="H23" s="20">
        <v>45723</v>
      </c>
      <c r="I23" s="20">
        <v>45726</v>
      </c>
      <c r="J23" s="21">
        <v>250000</v>
      </c>
      <c r="K23" s="21">
        <f>J23*0.07</f>
        <v>17500</v>
      </c>
      <c r="L23" s="21">
        <f>J23</f>
        <v>250000</v>
      </c>
      <c r="M23" s="19" t="s">
        <v>146</v>
      </c>
      <c r="N23" s="19">
        <v>1</v>
      </c>
      <c r="O23" s="18" t="s">
        <v>22</v>
      </c>
      <c r="P23" s="20">
        <v>45783</v>
      </c>
      <c r="Q23" s="22" t="s">
        <v>46</v>
      </c>
      <c r="R23" s="22" t="s">
        <v>46</v>
      </c>
      <c r="S23" s="20" t="s">
        <v>147</v>
      </c>
      <c r="T23" s="20" t="s">
        <v>326</v>
      </c>
      <c r="U23" s="23">
        <v>250000</v>
      </c>
      <c r="V23" s="24">
        <f>U23*0.07</f>
        <v>17500</v>
      </c>
      <c r="W23" s="23">
        <f t="shared" si="1"/>
        <v>267500</v>
      </c>
      <c r="X23" s="25" t="s">
        <v>42</v>
      </c>
      <c r="Y23" s="22" t="s">
        <v>46</v>
      </c>
      <c r="Z23" s="22" t="s">
        <v>46</v>
      </c>
      <c r="AA23" s="23">
        <v>12500</v>
      </c>
      <c r="AB23" s="19" t="s">
        <v>71</v>
      </c>
      <c r="AC23" s="19" t="s">
        <v>59</v>
      </c>
      <c r="AD23" s="19" t="s">
        <v>42</v>
      </c>
      <c r="AE23" s="19" t="s">
        <v>51</v>
      </c>
    </row>
    <row r="24" spans="1:31" s="26" customFormat="1" ht="78.75" x14ac:dyDescent="0.25">
      <c r="A24" s="19" t="s">
        <v>148</v>
      </c>
      <c r="B24" s="17">
        <v>11662</v>
      </c>
      <c r="C24" s="16" t="s">
        <v>149</v>
      </c>
      <c r="D24" s="18" t="s">
        <v>150</v>
      </c>
      <c r="E24" s="18" t="s">
        <v>75</v>
      </c>
      <c r="F24" s="18" t="s">
        <v>76</v>
      </c>
      <c r="G24" s="19" t="s">
        <v>42</v>
      </c>
      <c r="H24" s="20">
        <v>45729</v>
      </c>
      <c r="I24" s="20">
        <v>45730</v>
      </c>
      <c r="J24" s="21">
        <v>800000</v>
      </c>
      <c r="K24" s="21">
        <f>J24*0.07</f>
        <v>56000.000000000007</v>
      </c>
      <c r="L24" s="21">
        <f>J24</f>
        <v>800000</v>
      </c>
      <c r="M24" s="19" t="s">
        <v>151</v>
      </c>
      <c r="N24" s="19">
        <v>1</v>
      </c>
      <c r="O24" s="18" t="s">
        <v>22</v>
      </c>
      <c r="P24" s="20">
        <v>46137</v>
      </c>
      <c r="Q24" s="22" t="s">
        <v>46</v>
      </c>
      <c r="R24" s="22" t="s">
        <v>46</v>
      </c>
      <c r="S24" s="20" t="s">
        <v>152</v>
      </c>
      <c r="T24" s="20" t="s">
        <v>327</v>
      </c>
      <c r="U24" s="21">
        <v>800000</v>
      </c>
      <c r="V24" s="21">
        <f>U24*0.07</f>
        <v>56000.000000000007</v>
      </c>
      <c r="W24" s="23">
        <f t="shared" si="1"/>
        <v>856000</v>
      </c>
      <c r="X24" s="25" t="s">
        <v>42</v>
      </c>
      <c r="Y24" s="22" t="s">
        <v>46</v>
      </c>
      <c r="Z24" s="22" t="s">
        <v>46</v>
      </c>
      <c r="AA24" s="23">
        <f>U24*0.05</f>
        <v>40000</v>
      </c>
      <c r="AB24" s="19" t="s">
        <v>71</v>
      </c>
      <c r="AC24" s="19" t="s">
        <v>59</v>
      </c>
      <c r="AD24" s="19" t="s">
        <v>42</v>
      </c>
      <c r="AE24" s="19" t="s">
        <v>51</v>
      </c>
    </row>
    <row r="25" spans="1:31" s="26" customFormat="1" ht="47.25" x14ac:dyDescent="0.25">
      <c r="A25" s="19" t="s">
        <v>153</v>
      </c>
      <c r="B25" s="17" t="s">
        <v>154</v>
      </c>
      <c r="C25" s="16" t="s">
        <v>155</v>
      </c>
      <c r="D25" s="18" t="s">
        <v>156</v>
      </c>
      <c r="E25" s="18" t="s">
        <v>157</v>
      </c>
      <c r="F25" s="18" t="s">
        <v>76</v>
      </c>
      <c r="G25" s="19" t="s">
        <v>42</v>
      </c>
      <c r="H25" s="20">
        <v>45730</v>
      </c>
      <c r="I25" s="20">
        <v>45733</v>
      </c>
      <c r="J25" s="21">
        <v>75200</v>
      </c>
      <c r="K25" s="21">
        <f>J25*0.07</f>
        <v>5264.0000000000009</v>
      </c>
      <c r="L25" s="21">
        <f>J25</f>
        <v>75200</v>
      </c>
      <c r="M25" s="19" t="s">
        <v>158</v>
      </c>
      <c r="N25" s="19">
        <v>1</v>
      </c>
      <c r="O25" s="18" t="s">
        <v>22</v>
      </c>
      <c r="P25" s="20">
        <v>45741</v>
      </c>
      <c r="Q25" s="22" t="s">
        <v>46</v>
      </c>
      <c r="R25" s="22" t="s">
        <v>46</v>
      </c>
      <c r="S25" s="20" t="s">
        <v>159</v>
      </c>
      <c r="T25" s="20" t="s">
        <v>328</v>
      </c>
      <c r="U25" s="23">
        <v>75200</v>
      </c>
      <c r="V25" s="24">
        <f>U25*0.07</f>
        <v>5264.0000000000009</v>
      </c>
      <c r="W25" s="23">
        <f t="shared" si="1"/>
        <v>80464</v>
      </c>
      <c r="X25" s="25" t="s">
        <v>42</v>
      </c>
      <c r="Y25" s="22" t="s">
        <v>46</v>
      </c>
      <c r="Z25" s="22" t="s">
        <v>46</v>
      </c>
      <c r="AA25" s="23">
        <f>U25*0.05</f>
        <v>3760</v>
      </c>
      <c r="AB25" s="19" t="s">
        <v>160</v>
      </c>
      <c r="AC25" s="19" t="s">
        <v>59</v>
      </c>
      <c r="AD25" s="19" t="s">
        <v>42</v>
      </c>
      <c r="AE25" s="19" t="s">
        <v>51</v>
      </c>
    </row>
    <row r="26" spans="1:31" s="26" customFormat="1" ht="63" x14ac:dyDescent="0.25">
      <c r="A26" s="17" t="s">
        <v>89</v>
      </c>
      <c r="B26" s="17">
        <v>11417</v>
      </c>
      <c r="C26" s="16" t="s">
        <v>161</v>
      </c>
      <c r="D26" s="18" t="s">
        <v>162</v>
      </c>
      <c r="E26" s="18" t="s">
        <v>75</v>
      </c>
      <c r="F26" s="18" t="s">
        <v>76</v>
      </c>
      <c r="G26" s="19" t="s">
        <v>42</v>
      </c>
      <c r="H26" s="20">
        <v>45742</v>
      </c>
      <c r="I26" s="20">
        <v>45742</v>
      </c>
      <c r="J26" s="21">
        <v>100000</v>
      </c>
      <c r="K26" s="21" t="s">
        <v>46</v>
      </c>
      <c r="L26" s="21">
        <v>100000</v>
      </c>
      <c r="M26" s="19" t="s">
        <v>141</v>
      </c>
      <c r="N26" s="19">
        <v>1</v>
      </c>
      <c r="O26" s="18" t="s">
        <v>22</v>
      </c>
      <c r="P26" s="30">
        <v>45771</v>
      </c>
      <c r="Q26" s="22" t="s">
        <v>46</v>
      </c>
      <c r="R26" s="22" t="s">
        <v>46</v>
      </c>
      <c r="S26" s="20" t="s">
        <v>163</v>
      </c>
      <c r="T26" s="20" t="s">
        <v>329</v>
      </c>
      <c r="U26" s="23">
        <v>100000</v>
      </c>
      <c r="V26" s="24" t="s">
        <v>46</v>
      </c>
      <c r="W26" s="23">
        <f t="shared" si="1"/>
        <v>100000</v>
      </c>
      <c r="X26" s="25" t="s">
        <v>42</v>
      </c>
      <c r="Y26" s="22" t="s">
        <v>46</v>
      </c>
      <c r="Z26" s="22" t="s">
        <v>46</v>
      </c>
      <c r="AA26" s="23">
        <f>U26*0.05</f>
        <v>5000</v>
      </c>
      <c r="AB26" s="19" t="s">
        <v>71</v>
      </c>
      <c r="AC26" s="19" t="s">
        <v>59</v>
      </c>
      <c r="AD26" s="19" t="s">
        <v>42</v>
      </c>
      <c r="AE26" s="19" t="s">
        <v>51</v>
      </c>
    </row>
    <row r="27" spans="1:31" s="26" customFormat="1" ht="47.25" x14ac:dyDescent="0.25">
      <c r="A27" s="16" t="s">
        <v>46</v>
      </c>
      <c r="B27" s="17">
        <v>11881</v>
      </c>
      <c r="C27" s="16" t="s">
        <v>164</v>
      </c>
      <c r="D27" s="18" t="s">
        <v>165</v>
      </c>
      <c r="E27" s="18" t="s">
        <v>75</v>
      </c>
      <c r="F27" s="18" t="s">
        <v>76</v>
      </c>
      <c r="G27" s="19" t="s">
        <v>42</v>
      </c>
      <c r="H27" s="20">
        <v>45742</v>
      </c>
      <c r="I27" s="20">
        <v>45742</v>
      </c>
      <c r="J27" s="21">
        <v>28080</v>
      </c>
      <c r="K27" s="21">
        <f t="shared" ref="K27:K34" si="2">J27*0.07</f>
        <v>1965.6000000000001</v>
      </c>
      <c r="L27" s="21">
        <f>J27</f>
        <v>28080</v>
      </c>
      <c r="M27" s="19" t="s">
        <v>45</v>
      </c>
      <c r="N27" s="19">
        <v>0</v>
      </c>
      <c r="O27" s="18" t="s">
        <v>166</v>
      </c>
      <c r="P27" s="22" t="s">
        <v>46</v>
      </c>
      <c r="Q27" s="22" t="s">
        <v>46</v>
      </c>
      <c r="R27" s="22" t="s">
        <v>46</v>
      </c>
      <c r="S27" s="22" t="s">
        <v>46</v>
      </c>
      <c r="T27" s="22" t="s">
        <v>46</v>
      </c>
      <c r="U27" s="22" t="s">
        <v>46</v>
      </c>
      <c r="V27" s="22" t="s">
        <v>46</v>
      </c>
      <c r="W27" s="22" t="s">
        <v>46</v>
      </c>
      <c r="X27" s="22" t="s">
        <v>46</v>
      </c>
      <c r="Y27" s="22" t="s">
        <v>46</v>
      </c>
      <c r="Z27" s="22" t="s">
        <v>46</v>
      </c>
      <c r="AA27" s="22" t="s">
        <v>46</v>
      </c>
      <c r="AB27" s="22" t="s">
        <v>46</v>
      </c>
      <c r="AC27" s="22" t="s">
        <v>46</v>
      </c>
      <c r="AD27" s="22" t="s">
        <v>46</v>
      </c>
      <c r="AE27" s="22" t="s">
        <v>46</v>
      </c>
    </row>
    <row r="28" spans="1:31" s="26" customFormat="1" ht="63" x14ac:dyDescent="0.25">
      <c r="A28" s="19" t="s">
        <v>167</v>
      </c>
      <c r="B28" s="17" t="s">
        <v>168</v>
      </c>
      <c r="C28" s="16" t="s">
        <v>169</v>
      </c>
      <c r="D28" s="18" t="s">
        <v>170</v>
      </c>
      <c r="E28" s="18" t="s">
        <v>75</v>
      </c>
      <c r="F28" s="18" t="s">
        <v>76</v>
      </c>
      <c r="G28" s="19" t="s">
        <v>42</v>
      </c>
      <c r="H28" s="20">
        <v>45791</v>
      </c>
      <c r="I28" s="20">
        <v>45791</v>
      </c>
      <c r="J28" s="21" t="s">
        <v>171</v>
      </c>
      <c r="K28" s="21">
        <f t="shared" si="2"/>
        <v>84000.000000000015</v>
      </c>
      <c r="L28" s="21" t="str">
        <f>J28</f>
        <v>1.200.000,00 €</v>
      </c>
      <c r="M28" s="19" t="s">
        <v>141</v>
      </c>
      <c r="N28" s="19">
        <v>1</v>
      </c>
      <c r="O28" s="18" t="s">
        <v>22</v>
      </c>
      <c r="P28" s="20">
        <v>45812</v>
      </c>
      <c r="Q28" s="22" t="s">
        <v>46</v>
      </c>
      <c r="R28" s="22" t="s">
        <v>46</v>
      </c>
      <c r="S28" s="20" t="s">
        <v>163</v>
      </c>
      <c r="T28" s="20" t="s">
        <v>329</v>
      </c>
      <c r="U28" s="21" t="s">
        <v>171</v>
      </c>
      <c r="V28" s="21">
        <f>U28*0.07</f>
        <v>84000.000000000015</v>
      </c>
      <c r="W28" s="23">
        <f>SUM(U28:V28)</f>
        <v>84000.000000000015</v>
      </c>
      <c r="X28" s="25" t="s">
        <v>42</v>
      </c>
      <c r="Y28" s="22" t="s">
        <v>46</v>
      </c>
      <c r="Z28" s="22" t="s">
        <v>46</v>
      </c>
      <c r="AA28" s="23">
        <f>U28*0.05</f>
        <v>60000</v>
      </c>
      <c r="AB28" s="19" t="s">
        <v>71</v>
      </c>
      <c r="AC28" s="19" t="s">
        <v>59</v>
      </c>
      <c r="AD28" s="19" t="s">
        <v>42</v>
      </c>
      <c r="AE28" s="19" t="s">
        <v>51</v>
      </c>
    </row>
    <row r="29" spans="1:31" s="26" customFormat="1" ht="94.5" x14ac:dyDescent="0.25">
      <c r="A29" s="19" t="s">
        <v>172</v>
      </c>
      <c r="B29" s="17" t="s">
        <v>173</v>
      </c>
      <c r="C29" s="16" t="s">
        <v>174</v>
      </c>
      <c r="D29" s="18" t="s">
        <v>175</v>
      </c>
      <c r="E29" s="18" t="s">
        <v>176</v>
      </c>
      <c r="F29" s="18" t="s">
        <v>41</v>
      </c>
      <c r="G29" s="19" t="s">
        <v>42</v>
      </c>
      <c r="H29" s="20">
        <v>45798</v>
      </c>
      <c r="I29" s="20">
        <v>45800</v>
      </c>
      <c r="J29" s="21">
        <v>58000</v>
      </c>
      <c r="K29" s="21">
        <f t="shared" si="2"/>
        <v>4060.0000000000005</v>
      </c>
      <c r="L29" s="21">
        <v>290000</v>
      </c>
      <c r="M29" s="19" t="s">
        <v>45</v>
      </c>
      <c r="N29" s="19">
        <v>10</v>
      </c>
      <c r="O29" s="18" t="s">
        <v>22</v>
      </c>
      <c r="P29" s="20">
        <v>45979</v>
      </c>
      <c r="Q29" s="22" t="s">
        <v>46</v>
      </c>
      <c r="R29" s="22" t="s">
        <v>46</v>
      </c>
      <c r="S29" s="20" t="s">
        <v>177</v>
      </c>
      <c r="T29" s="20" t="s">
        <v>330</v>
      </c>
      <c r="U29" s="23">
        <v>44320</v>
      </c>
      <c r="V29" s="24">
        <v>3102.4</v>
      </c>
      <c r="W29" s="23">
        <v>47422.400000000001</v>
      </c>
      <c r="X29" s="25" t="s">
        <v>48</v>
      </c>
      <c r="Y29" s="23">
        <v>44320</v>
      </c>
      <c r="Z29" s="19" t="s">
        <v>49</v>
      </c>
      <c r="AA29" s="23">
        <v>1026</v>
      </c>
      <c r="AB29" s="19" t="s">
        <v>71</v>
      </c>
      <c r="AC29" s="19" t="s">
        <v>59</v>
      </c>
      <c r="AD29" s="19" t="s">
        <v>42</v>
      </c>
      <c r="AE29" s="19" t="s">
        <v>51</v>
      </c>
    </row>
    <row r="30" spans="1:31" s="26" customFormat="1" ht="94.5" x14ac:dyDescent="0.25">
      <c r="A30" s="16" t="s">
        <v>178</v>
      </c>
      <c r="B30" s="17">
        <v>11842</v>
      </c>
      <c r="C30" s="16" t="s">
        <v>179</v>
      </c>
      <c r="D30" s="18" t="s">
        <v>180</v>
      </c>
      <c r="E30" s="18" t="s">
        <v>181</v>
      </c>
      <c r="F30" s="18" t="s">
        <v>41</v>
      </c>
      <c r="G30" s="19" t="s">
        <v>42</v>
      </c>
      <c r="H30" s="20">
        <v>45786</v>
      </c>
      <c r="I30" s="20">
        <v>45789</v>
      </c>
      <c r="J30" s="21">
        <v>60000</v>
      </c>
      <c r="K30" s="21">
        <f t="shared" si="2"/>
        <v>4200</v>
      </c>
      <c r="L30" s="21">
        <v>240000</v>
      </c>
      <c r="M30" s="19" t="s">
        <v>45</v>
      </c>
      <c r="N30" s="19">
        <v>2</v>
      </c>
      <c r="O30" s="18" t="s">
        <v>22</v>
      </c>
      <c r="P30" s="20">
        <v>45943</v>
      </c>
      <c r="Q30" s="22" t="s">
        <v>46</v>
      </c>
      <c r="R30" s="22" t="s">
        <v>46</v>
      </c>
      <c r="S30" s="20" t="s">
        <v>182</v>
      </c>
      <c r="T30" s="20" t="s">
        <v>331</v>
      </c>
      <c r="U30" s="23">
        <v>48000</v>
      </c>
      <c r="V30" s="24">
        <f>U30*0.07</f>
        <v>3360.0000000000005</v>
      </c>
      <c r="W30" s="23">
        <f t="shared" ref="W30:W41" si="3">SUM(U30:V30)</f>
        <v>51360</v>
      </c>
      <c r="X30" s="25" t="s">
        <v>48</v>
      </c>
      <c r="Y30" s="27">
        <f>U30</f>
        <v>48000</v>
      </c>
      <c r="Z30" s="19" t="s">
        <v>70</v>
      </c>
      <c r="AA30" s="23">
        <f t="shared" ref="AA30:AA36" si="4">U30*0.05</f>
        <v>2400</v>
      </c>
      <c r="AB30" s="19" t="s">
        <v>71</v>
      </c>
      <c r="AC30" s="19" t="s">
        <v>59</v>
      </c>
      <c r="AD30" s="19" t="s">
        <v>42</v>
      </c>
      <c r="AE30" s="19" t="s">
        <v>51</v>
      </c>
    </row>
    <row r="31" spans="1:31" s="26" customFormat="1" ht="63" x14ac:dyDescent="0.25">
      <c r="A31" s="16" t="s">
        <v>183</v>
      </c>
      <c r="B31" s="17">
        <v>11911</v>
      </c>
      <c r="C31" s="16" t="s">
        <v>184</v>
      </c>
      <c r="D31" s="18" t="s">
        <v>185</v>
      </c>
      <c r="E31" s="18" t="s">
        <v>75</v>
      </c>
      <c r="F31" s="18" t="s">
        <v>76</v>
      </c>
      <c r="G31" s="19" t="s">
        <v>42</v>
      </c>
      <c r="H31" s="20">
        <v>45786</v>
      </c>
      <c r="I31" s="20">
        <v>45786</v>
      </c>
      <c r="J31" s="21">
        <v>35000</v>
      </c>
      <c r="K31" s="21">
        <f t="shared" si="2"/>
        <v>2450.0000000000005</v>
      </c>
      <c r="L31" s="21">
        <v>35000</v>
      </c>
      <c r="M31" s="19" t="s">
        <v>158</v>
      </c>
      <c r="N31" s="19">
        <v>1</v>
      </c>
      <c r="O31" s="18" t="s">
        <v>22</v>
      </c>
      <c r="P31" s="20">
        <v>45804</v>
      </c>
      <c r="Q31" s="22" t="s">
        <v>46</v>
      </c>
      <c r="R31" s="22" t="s">
        <v>46</v>
      </c>
      <c r="S31" s="20" t="s">
        <v>186</v>
      </c>
      <c r="T31" s="20" t="s">
        <v>332</v>
      </c>
      <c r="U31" s="23">
        <v>35000</v>
      </c>
      <c r="V31" s="24">
        <f>U31*0.07</f>
        <v>2450.0000000000005</v>
      </c>
      <c r="W31" s="23">
        <f t="shared" si="3"/>
        <v>37450</v>
      </c>
      <c r="X31" s="25" t="s">
        <v>42</v>
      </c>
      <c r="Y31" s="22" t="s">
        <v>46</v>
      </c>
      <c r="Z31" s="22" t="s">
        <v>46</v>
      </c>
      <c r="AA31" s="23">
        <f t="shared" si="4"/>
        <v>1750</v>
      </c>
      <c r="AB31" s="19" t="s">
        <v>71</v>
      </c>
      <c r="AC31" s="19" t="s">
        <v>59</v>
      </c>
      <c r="AD31" s="19" t="s">
        <v>42</v>
      </c>
      <c r="AE31" s="19" t="s">
        <v>51</v>
      </c>
    </row>
    <row r="32" spans="1:31" s="26" customFormat="1" ht="63" x14ac:dyDescent="0.25">
      <c r="A32" s="16" t="s">
        <v>187</v>
      </c>
      <c r="B32" s="17">
        <v>11188</v>
      </c>
      <c r="C32" s="16" t="s">
        <v>188</v>
      </c>
      <c r="D32" s="18" t="s">
        <v>189</v>
      </c>
      <c r="E32" s="18" t="s">
        <v>75</v>
      </c>
      <c r="F32" s="18" t="s">
        <v>76</v>
      </c>
      <c r="G32" s="19" t="s">
        <v>42</v>
      </c>
      <c r="H32" s="20">
        <v>45810</v>
      </c>
      <c r="I32" s="20">
        <v>45810</v>
      </c>
      <c r="J32" s="21">
        <v>250000</v>
      </c>
      <c r="K32" s="21">
        <f t="shared" si="2"/>
        <v>17500</v>
      </c>
      <c r="L32" s="21">
        <v>250000</v>
      </c>
      <c r="M32" s="19" t="s">
        <v>158</v>
      </c>
      <c r="N32" s="19">
        <v>1</v>
      </c>
      <c r="O32" s="18" t="s">
        <v>22</v>
      </c>
      <c r="P32" s="20">
        <v>45820</v>
      </c>
      <c r="Q32" s="22" t="s">
        <v>46</v>
      </c>
      <c r="R32" s="22" t="s">
        <v>46</v>
      </c>
      <c r="S32" s="20" t="s">
        <v>190</v>
      </c>
      <c r="T32" s="20" t="s">
        <v>333</v>
      </c>
      <c r="U32" s="21">
        <v>250000</v>
      </c>
      <c r="V32" s="21">
        <f>U32*0.07</f>
        <v>17500</v>
      </c>
      <c r="W32" s="23">
        <f t="shared" si="3"/>
        <v>267500</v>
      </c>
      <c r="X32" s="25" t="s">
        <v>42</v>
      </c>
      <c r="Y32" s="22" t="s">
        <v>46</v>
      </c>
      <c r="Z32" s="22" t="s">
        <v>46</v>
      </c>
      <c r="AA32" s="23">
        <f t="shared" si="4"/>
        <v>12500</v>
      </c>
      <c r="AB32" s="19" t="s">
        <v>71</v>
      </c>
      <c r="AC32" s="19" t="s">
        <v>59</v>
      </c>
      <c r="AD32" s="19" t="s">
        <v>42</v>
      </c>
      <c r="AE32" s="19" t="s">
        <v>51</v>
      </c>
    </row>
    <row r="33" spans="1:31" s="26" customFormat="1" ht="63" x14ac:dyDescent="0.25">
      <c r="A33" s="16" t="s">
        <v>191</v>
      </c>
      <c r="B33" s="17">
        <v>11964</v>
      </c>
      <c r="C33" s="16" t="s">
        <v>192</v>
      </c>
      <c r="D33" s="18" t="s">
        <v>193</v>
      </c>
      <c r="E33" s="18" t="s">
        <v>75</v>
      </c>
      <c r="F33" s="18" t="s">
        <v>76</v>
      </c>
      <c r="G33" s="19" t="s">
        <v>42</v>
      </c>
      <c r="H33" s="20">
        <v>45804</v>
      </c>
      <c r="I33" s="20">
        <v>45804</v>
      </c>
      <c r="J33" s="21">
        <v>50000</v>
      </c>
      <c r="K33" s="21">
        <f t="shared" si="2"/>
        <v>3500.0000000000005</v>
      </c>
      <c r="L33" s="21">
        <v>50000</v>
      </c>
      <c r="M33" s="19" t="s">
        <v>141</v>
      </c>
      <c r="N33" s="19">
        <v>1</v>
      </c>
      <c r="O33" s="18" t="s">
        <v>22</v>
      </c>
      <c r="P33" s="20">
        <v>45825</v>
      </c>
      <c r="Q33" s="22" t="s">
        <v>46</v>
      </c>
      <c r="R33" s="22" t="s">
        <v>46</v>
      </c>
      <c r="S33" s="20" t="s">
        <v>194</v>
      </c>
      <c r="T33" s="20" t="s">
        <v>334</v>
      </c>
      <c r="U33" s="21">
        <v>50000</v>
      </c>
      <c r="V33" s="21">
        <f>U33*0.07</f>
        <v>3500.0000000000005</v>
      </c>
      <c r="W33" s="23">
        <f t="shared" si="3"/>
        <v>53500</v>
      </c>
      <c r="X33" s="25" t="s">
        <v>42</v>
      </c>
      <c r="Y33" s="22" t="s">
        <v>46</v>
      </c>
      <c r="Z33" s="22" t="s">
        <v>46</v>
      </c>
      <c r="AA33" s="23">
        <f t="shared" si="4"/>
        <v>2500</v>
      </c>
      <c r="AB33" s="19" t="s">
        <v>71</v>
      </c>
      <c r="AC33" s="19" t="s">
        <v>59</v>
      </c>
      <c r="AD33" s="19" t="s">
        <v>42</v>
      </c>
      <c r="AE33" s="19" t="s">
        <v>51</v>
      </c>
    </row>
    <row r="34" spans="1:31" s="26" customFormat="1" ht="63" x14ac:dyDescent="0.25">
      <c r="A34" s="16" t="s">
        <v>195</v>
      </c>
      <c r="B34" s="17">
        <v>11996</v>
      </c>
      <c r="C34" s="16" t="s">
        <v>196</v>
      </c>
      <c r="D34" s="18" t="s">
        <v>197</v>
      </c>
      <c r="E34" s="18" t="s">
        <v>75</v>
      </c>
      <c r="F34" s="18" t="s">
        <v>76</v>
      </c>
      <c r="G34" s="19" t="s">
        <v>42</v>
      </c>
      <c r="H34" s="20">
        <v>45813</v>
      </c>
      <c r="I34" s="20">
        <v>45813</v>
      </c>
      <c r="J34" s="21">
        <v>220000</v>
      </c>
      <c r="K34" s="21">
        <f t="shared" si="2"/>
        <v>15400.000000000002</v>
      </c>
      <c r="L34" s="21">
        <v>220000</v>
      </c>
      <c r="M34" s="19" t="s">
        <v>146</v>
      </c>
      <c r="N34" s="19">
        <v>1</v>
      </c>
      <c r="O34" s="18" t="s">
        <v>22</v>
      </c>
      <c r="P34" s="20">
        <v>45835</v>
      </c>
      <c r="Q34" s="22" t="s">
        <v>46</v>
      </c>
      <c r="R34" s="22" t="s">
        <v>46</v>
      </c>
      <c r="S34" s="20" t="s">
        <v>198</v>
      </c>
      <c r="T34" s="20" t="s">
        <v>335</v>
      </c>
      <c r="U34" s="21">
        <v>220000</v>
      </c>
      <c r="V34" s="21">
        <f>U34*0.07</f>
        <v>15400.000000000002</v>
      </c>
      <c r="W34" s="23">
        <f t="shared" si="3"/>
        <v>235400</v>
      </c>
      <c r="X34" s="25" t="s">
        <v>42</v>
      </c>
      <c r="Y34" s="22" t="s">
        <v>46</v>
      </c>
      <c r="Z34" s="22" t="s">
        <v>46</v>
      </c>
      <c r="AA34" s="23">
        <f t="shared" si="4"/>
        <v>11000</v>
      </c>
      <c r="AB34" s="19" t="s">
        <v>71</v>
      </c>
      <c r="AC34" s="19" t="s">
        <v>59</v>
      </c>
      <c r="AD34" s="19" t="s">
        <v>42</v>
      </c>
      <c r="AE34" s="19" t="s">
        <v>199</v>
      </c>
    </row>
    <row r="35" spans="1:31" s="26" customFormat="1" ht="63" x14ac:dyDescent="0.25">
      <c r="A35" s="16" t="s">
        <v>200</v>
      </c>
      <c r="B35" s="17">
        <v>11815</v>
      </c>
      <c r="C35" s="16" t="s">
        <v>201</v>
      </c>
      <c r="D35" s="18" t="s">
        <v>202</v>
      </c>
      <c r="E35" s="18" t="s">
        <v>75</v>
      </c>
      <c r="F35" s="18" t="s">
        <v>76</v>
      </c>
      <c r="G35" s="19" t="s">
        <v>42</v>
      </c>
      <c r="H35" s="20">
        <v>45820</v>
      </c>
      <c r="I35" s="20">
        <v>45821</v>
      </c>
      <c r="J35" s="21">
        <v>358000</v>
      </c>
      <c r="K35" s="21" t="s">
        <v>46</v>
      </c>
      <c r="L35" s="21">
        <v>358000</v>
      </c>
      <c r="M35" s="19" t="s">
        <v>158</v>
      </c>
      <c r="N35" s="19">
        <v>1</v>
      </c>
      <c r="O35" s="18" t="s">
        <v>22</v>
      </c>
      <c r="P35" s="20">
        <v>45832</v>
      </c>
      <c r="Q35" s="22" t="s">
        <v>46</v>
      </c>
      <c r="R35" s="22" t="s">
        <v>46</v>
      </c>
      <c r="S35" s="20" t="s">
        <v>203</v>
      </c>
      <c r="T35" s="20" t="s">
        <v>336</v>
      </c>
      <c r="U35" s="21">
        <v>358000</v>
      </c>
      <c r="V35" s="21" t="s">
        <v>46</v>
      </c>
      <c r="W35" s="23">
        <f t="shared" si="3"/>
        <v>358000</v>
      </c>
      <c r="X35" s="25" t="s">
        <v>42</v>
      </c>
      <c r="Y35" s="22" t="s">
        <v>46</v>
      </c>
      <c r="Z35" s="22" t="s">
        <v>46</v>
      </c>
      <c r="AA35" s="23">
        <f t="shared" si="4"/>
        <v>17900</v>
      </c>
      <c r="AB35" s="19" t="s">
        <v>71</v>
      </c>
      <c r="AC35" s="19" t="s">
        <v>59</v>
      </c>
      <c r="AD35" s="19" t="s">
        <v>42</v>
      </c>
      <c r="AE35" s="19" t="s">
        <v>51</v>
      </c>
    </row>
    <row r="36" spans="1:31" s="26" customFormat="1" ht="63" x14ac:dyDescent="0.25">
      <c r="A36" s="16" t="s">
        <v>204</v>
      </c>
      <c r="B36" s="17">
        <v>12034</v>
      </c>
      <c r="C36" s="16" t="s">
        <v>205</v>
      </c>
      <c r="D36" s="18" t="s">
        <v>206</v>
      </c>
      <c r="E36" s="18" t="s">
        <v>75</v>
      </c>
      <c r="F36" s="18" t="s">
        <v>76</v>
      </c>
      <c r="G36" s="19" t="s">
        <v>42</v>
      </c>
      <c r="H36" s="20">
        <v>45835</v>
      </c>
      <c r="I36" s="20">
        <v>45835</v>
      </c>
      <c r="J36" s="21">
        <v>480000</v>
      </c>
      <c r="K36" s="21">
        <f t="shared" ref="K36:K41" si="5">J36*0.07</f>
        <v>33600</v>
      </c>
      <c r="L36" s="21">
        <v>480000</v>
      </c>
      <c r="M36" s="19" t="s">
        <v>141</v>
      </c>
      <c r="N36" s="19">
        <v>1</v>
      </c>
      <c r="O36" s="18" t="s">
        <v>22</v>
      </c>
      <c r="P36" s="20">
        <v>45848</v>
      </c>
      <c r="Q36" s="22" t="s">
        <v>46</v>
      </c>
      <c r="R36" s="22" t="s">
        <v>46</v>
      </c>
      <c r="S36" s="20" t="s">
        <v>207</v>
      </c>
      <c r="T36" s="20" t="s">
        <v>337</v>
      </c>
      <c r="U36" s="21">
        <v>480000</v>
      </c>
      <c r="V36" s="21">
        <f t="shared" ref="V36:V41" si="6">U36*0.07</f>
        <v>33600</v>
      </c>
      <c r="W36" s="23">
        <f t="shared" si="3"/>
        <v>513600</v>
      </c>
      <c r="X36" s="25" t="s">
        <v>42</v>
      </c>
      <c r="Y36" s="22" t="s">
        <v>46</v>
      </c>
      <c r="Z36" s="22" t="s">
        <v>46</v>
      </c>
      <c r="AA36" s="23">
        <f t="shared" si="4"/>
        <v>24000</v>
      </c>
      <c r="AB36" s="19" t="s">
        <v>71</v>
      </c>
      <c r="AC36" s="19" t="s">
        <v>59</v>
      </c>
      <c r="AD36" s="19" t="s">
        <v>42</v>
      </c>
      <c r="AE36" s="19" t="s">
        <v>51</v>
      </c>
    </row>
    <row r="37" spans="1:31" s="26" customFormat="1" ht="63" x14ac:dyDescent="0.25">
      <c r="A37" s="16" t="s">
        <v>208</v>
      </c>
      <c r="B37" s="17">
        <v>11698</v>
      </c>
      <c r="C37" s="16" t="s">
        <v>209</v>
      </c>
      <c r="D37" s="18" t="s">
        <v>210</v>
      </c>
      <c r="E37" s="18" t="s">
        <v>211</v>
      </c>
      <c r="F37" s="18" t="s">
        <v>212</v>
      </c>
      <c r="G37" s="19" t="s">
        <v>42</v>
      </c>
      <c r="H37" s="20">
        <v>45834</v>
      </c>
      <c r="I37" s="20">
        <v>45845</v>
      </c>
      <c r="J37" s="21">
        <v>15000</v>
      </c>
      <c r="K37" s="21">
        <f t="shared" si="5"/>
        <v>1050</v>
      </c>
      <c r="L37" s="21">
        <v>90000</v>
      </c>
      <c r="M37" s="19" t="s">
        <v>45</v>
      </c>
      <c r="N37" s="19">
        <v>2</v>
      </c>
      <c r="O37" s="18" t="s">
        <v>22</v>
      </c>
      <c r="P37" s="20">
        <v>45910</v>
      </c>
      <c r="Q37" s="22" t="s">
        <v>46</v>
      </c>
      <c r="R37" s="22" t="s">
        <v>46</v>
      </c>
      <c r="S37" s="20" t="s">
        <v>213</v>
      </c>
      <c r="T37" s="20" t="s">
        <v>338</v>
      </c>
      <c r="U37" s="21">
        <v>15000</v>
      </c>
      <c r="V37" s="21">
        <f t="shared" si="6"/>
        <v>1050</v>
      </c>
      <c r="W37" s="23">
        <f t="shared" si="3"/>
        <v>16050</v>
      </c>
      <c r="X37" s="25" t="s">
        <v>48</v>
      </c>
      <c r="Y37" s="28">
        <f>U37</f>
        <v>15000</v>
      </c>
      <c r="Z37" s="22" t="s">
        <v>45</v>
      </c>
      <c r="AA37" s="23" t="s">
        <v>46</v>
      </c>
      <c r="AB37" s="19" t="s">
        <v>46</v>
      </c>
      <c r="AC37" s="19" t="s">
        <v>59</v>
      </c>
      <c r="AD37" s="19" t="s">
        <v>42</v>
      </c>
      <c r="AE37" s="19" t="s">
        <v>51</v>
      </c>
    </row>
    <row r="38" spans="1:31" s="26" customFormat="1" ht="63" x14ac:dyDescent="0.25">
      <c r="A38" s="16" t="s">
        <v>214</v>
      </c>
      <c r="B38" s="17">
        <v>12038</v>
      </c>
      <c r="C38" s="16" t="s">
        <v>215</v>
      </c>
      <c r="D38" s="18" t="s">
        <v>216</v>
      </c>
      <c r="E38" s="18" t="s">
        <v>75</v>
      </c>
      <c r="F38" s="18" t="s">
        <v>76</v>
      </c>
      <c r="G38" s="19" t="s">
        <v>42</v>
      </c>
      <c r="H38" s="20">
        <v>45854</v>
      </c>
      <c r="I38" s="20">
        <v>45855</v>
      </c>
      <c r="J38" s="21">
        <v>90000</v>
      </c>
      <c r="K38" s="21">
        <f t="shared" si="5"/>
        <v>6300.0000000000009</v>
      </c>
      <c r="L38" s="21">
        <v>35007</v>
      </c>
      <c r="M38" s="19" t="s">
        <v>141</v>
      </c>
      <c r="N38" s="19">
        <v>1</v>
      </c>
      <c r="O38" s="18" t="s">
        <v>22</v>
      </c>
      <c r="P38" s="20">
        <v>45869</v>
      </c>
      <c r="Q38" s="22" t="s">
        <v>46</v>
      </c>
      <c r="R38" s="22" t="s">
        <v>46</v>
      </c>
      <c r="S38" s="20" t="s">
        <v>217</v>
      </c>
      <c r="T38" s="20" t="s">
        <v>339</v>
      </c>
      <c r="U38" s="21">
        <v>90000</v>
      </c>
      <c r="V38" s="21">
        <f t="shared" si="6"/>
        <v>6300.0000000000009</v>
      </c>
      <c r="W38" s="23">
        <f t="shared" si="3"/>
        <v>96300</v>
      </c>
      <c r="X38" s="25" t="s">
        <v>42</v>
      </c>
      <c r="Y38" s="22" t="s">
        <v>46</v>
      </c>
      <c r="Z38" s="22" t="s">
        <v>46</v>
      </c>
      <c r="AA38" s="23">
        <f>U38*0.05</f>
        <v>4500</v>
      </c>
      <c r="AB38" s="19" t="s">
        <v>71</v>
      </c>
      <c r="AC38" s="19" t="s">
        <v>59</v>
      </c>
      <c r="AD38" s="19" t="s">
        <v>42</v>
      </c>
      <c r="AE38" s="19" t="s">
        <v>51</v>
      </c>
    </row>
    <row r="39" spans="1:31" s="26" customFormat="1" ht="78.75" x14ac:dyDescent="0.25">
      <c r="A39" s="16" t="s">
        <v>218</v>
      </c>
      <c r="B39" s="17">
        <v>12015</v>
      </c>
      <c r="C39" s="16" t="s">
        <v>219</v>
      </c>
      <c r="D39" s="18" t="s">
        <v>220</v>
      </c>
      <c r="E39" s="18" t="s">
        <v>221</v>
      </c>
      <c r="F39" s="18" t="s">
        <v>124</v>
      </c>
      <c r="G39" s="19" t="s">
        <v>42</v>
      </c>
      <c r="H39" s="20">
        <v>45882</v>
      </c>
      <c r="I39" s="20">
        <v>45883</v>
      </c>
      <c r="J39" s="21">
        <v>96282.8</v>
      </c>
      <c r="K39" s="21">
        <f t="shared" si="5"/>
        <v>6739.7960000000012</v>
      </c>
      <c r="L39" s="21">
        <v>35008</v>
      </c>
      <c r="M39" s="19" t="s">
        <v>158</v>
      </c>
      <c r="N39" s="19">
        <v>2</v>
      </c>
      <c r="O39" s="18" t="s">
        <v>22</v>
      </c>
      <c r="P39" s="22">
        <v>45943</v>
      </c>
      <c r="Q39" s="22" t="s">
        <v>46</v>
      </c>
      <c r="R39" s="22" t="s">
        <v>46</v>
      </c>
      <c r="S39" s="20" t="s">
        <v>222</v>
      </c>
      <c r="T39" s="20" t="s">
        <v>340</v>
      </c>
      <c r="U39" s="21">
        <v>91500</v>
      </c>
      <c r="V39" s="21">
        <f t="shared" si="6"/>
        <v>6405.0000000000009</v>
      </c>
      <c r="W39" s="23">
        <f t="shared" si="3"/>
        <v>97905</v>
      </c>
      <c r="X39" s="25" t="s">
        <v>42</v>
      </c>
      <c r="Y39" s="22" t="s">
        <v>46</v>
      </c>
      <c r="Z39" s="22" t="s">
        <v>46</v>
      </c>
      <c r="AA39" s="23">
        <f>U39*0.05</f>
        <v>4575</v>
      </c>
      <c r="AB39" s="19" t="s">
        <v>58</v>
      </c>
      <c r="AC39" s="19" t="s">
        <v>59</v>
      </c>
      <c r="AD39" s="19" t="s">
        <v>42</v>
      </c>
      <c r="AE39" s="19" t="s">
        <v>51</v>
      </c>
    </row>
    <row r="40" spans="1:31" s="26" customFormat="1" ht="63" x14ac:dyDescent="0.25">
      <c r="A40" s="16" t="s">
        <v>223</v>
      </c>
      <c r="B40" s="17">
        <v>12037</v>
      </c>
      <c r="C40" s="16" t="s">
        <v>224</v>
      </c>
      <c r="D40" s="18" t="s">
        <v>225</v>
      </c>
      <c r="E40" s="18" t="s">
        <v>75</v>
      </c>
      <c r="F40" s="18" t="s">
        <v>76</v>
      </c>
      <c r="G40" s="19" t="s">
        <v>42</v>
      </c>
      <c r="H40" s="20">
        <v>45887</v>
      </c>
      <c r="I40" s="20">
        <v>45887</v>
      </c>
      <c r="J40" s="21">
        <v>75000</v>
      </c>
      <c r="K40" s="21">
        <f t="shared" si="5"/>
        <v>5250.0000000000009</v>
      </c>
      <c r="L40" s="21">
        <v>35009</v>
      </c>
      <c r="M40" s="19" t="s">
        <v>141</v>
      </c>
      <c r="N40" s="19">
        <v>1</v>
      </c>
      <c r="O40" s="18" t="s">
        <v>22</v>
      </c>
      <c r="P40" s="20">
        <v>45904</v>
      </c>
      <c r="Q40" s="22" t="s">
        <v>46</v>
      </c>
      <c r="R40" s="22" t="s">
        <v>46</v>
      </c>
      <c r="S40" s="20" t="s">
        <v>226</v>
      </c>
      <c r="T40" s="20" t="s">
        <v>341</v>
      </c>
      <c r="U40" s="21">
        <v>75000</v>
      </c>
      <c r="V40" s="21">
        <f t="shared" si="6"/>
        <v>5250.0000000000009</v>
      </c>
      <c r="W40" s="23">
        <f t="shared" si="3"/>
        <v>80250</v>
      </c>
      <c r="X40" s="25" t="s">
        <v>42</v>
      </c>
      <c r="Y40" s="22" t="s">
        <v>46</v>
      </c>
      <c r="Z40" s="22" t="s">
        <v>46</v>
      </c>
      <c r="AA40" s="23">
        <f>U40*0.05</f>
        <v>3750</v>
      </c>
      <c r="AB40" s="19" t="s">
        <v>71</v>
      </c>
      <c r="AC40" s="19" t="s">
        <v>59</v>
      </c>
      <c r="AD40" s="19" t="s">
        <v>42</v>
      </c>
      <c r="AE40" s="19" t="s">
        <v>51</v>
      </c>
    </row>
    <row r="41" spans="1:31" s="26" customFormat="1" ht="47.25" x14ac:dyDescent="0.25">
      <c r="A41" s="16" t="s">
        <v>227</v>
      </c>
      <c r="B41" s="17">
        <v>11405</v>
      </c>
      <c r="C41" s="16" t="s">
        <v>228</v>
      </c>
      <c r="D41" s="18" t="s">
        <v>229</v>
      </c>
      <c r="E41" s="18" t="s">
        <v>75</v>
      </c>
      <c r="F41" s="18" t="s">
        <v>76</v>
      </c>
      <c r="G41" s="19" t="s">
        <v>42</v>
      </c>
      <c r="H41" s="20">
        <v>45896</v>
      </c>
      <c r="I41" s="20">
        <v>45897</v>
      </c>
      <c r="J41" s="21">
        <v>612000</v>
      </c>
      <c r="K41" s="21">
        <f t="shared" si="5"/>
        <v>42840.000000000007</v>
      </c>
      <c r="L41" s="21">
        <v>612000</v>
      </c>
      <c r="M41" s="19" t="s">
        <v>230</v>
      </c>
      <c r="N41" s="19">
        <v>1</v>
      </c>
      <c r="O41" s="18" t="s">
        <v>22</v>
      </c>
      <c r="P41" s="20">
        <v>45943</v>
      </c>
      <c r="Q41" s="22" t="s">
        <v>46</v>
      </c>
      <c r="R41" s="22" t="s">
        <v>46</v>
      </c>
      <c r="S41" s="20" t="s">
        <v>231</v>
      </c>
      <c r="T41" s="20" t="s">
        <v>342</v>
      </c>
      <c r="U41" s="23">
        <v>612000</v>
      </c>
      <c r="V41" s="24">
        <f t="shared" si="6"/>
        <v>42840.000000000007</v>
      </c>
      <c r="W41" s="23">
        <f t="shared" si="3"/>
        <v>654840</v>
      </c>
      <c r="X41" s="25" t="s">
        <v>42</v>
      </c>
      <c r="Y41" s="22" t="s">
        <v>46</v>
      </c>
      <c r="Z41" s="22" t="s">
        <v>46</v>
      </c>
      <c r="AA41" s="23">
        <f>U41*0.05</f>
        <v>30600</v>
      </c>
      <c r="AB41" s="19"/>
      <c r="AC41" s="19" t="s">
        <v>59</v>
      </c>
      <c r="AD41" s="19" t="s">
        <v>42</v>
      </c>
      <c r="AE41" s="19" t="s">
        <v>51</v>
      </c>
    </row>
    <row r="42" spans="1:31" s="26" customFormat="1" ht="94.5" x14ac:dyDescent="0.25">
      <c r="A42" s="16"/>
      <c r="B42" s="17">
        <v>12760</v>
      </c>
      <c r="C42" s="16" t="s">
        <v>232</v>
      </c>
      <c r="D42" s="18" t="s">
        <v>233</v>
      </c>
      <c r="E42" s="18" t="s">
        <v>234</v>
      </c>
      <c r="F42" s="18" t="s">
        <v>124</v>
      </c>
      <c r="G42" s="19" t="s">
        <v>42</v>
      </c>
      <c r="H42" s="20">
        <v>45905</v>
      </c>
      <c r="I42" s="20">
        <v>45905</v>
      </c>
      <c r="J42" s="21">
        <v>123476.6</v>
      </c>
      <c r="K42" s="21">
        <v>8643.36</v>
      </c>
      <c r="L42" s="21">
        <v>123476.6</v>
      </c>
      <c r="M42" s="19" t="s">
        <v>146</v>
      </c>
      <c r="N42" s="19">
        <v>7</v>
      </c>
      <c r="O42" s="18" t="s">
        <v>64</v>
      </c>
      <c r="P42" s="22" t="s">
        <v>46</v>
      </c>
      <c r="Q42" s="22" t="s">
        <v>46</v>
      </c>
      <c r="R42" s="22" t="s">
        <v>46</v>
      </c>
      <c r="S42" s="22" t="s">
        <v>46</v>
      </c>
      <c r="T42" s="22" t="s">
        <v>46</v>
      </c>
      <c r="U42" s="22" t="s">
        <v>46</v>
      </c>
      <c r="V42" s="22" t="s">
        <v>46</v>
      </c>
      <c r="W42" s="22" t="s">
        <v>46</v>
      </c>
      <c r="X42" s="22" t="s">
        <v>46</v>
      </c>
      <c r="Y42" s="22" t="s">
        <v>46</v>
      </c>
      <c r="Z42" s="22" t="s">
        <v>46</v>
      </c>
      <c r="AA42" s="22" t="s">
        <v>46</v>
      </c>
      <c r="AB42" s="22" t="s">
        <v>46</v>
      </c>
      <c r="AC42" s="22" t="s">
        <v>46</v>
      </c>
      <c r="AD42" s="22" t="s">
        <v>46</v>
      </c>
      <c r="AE42" s="22" t="s">
        <v>46</v>
      </c>
    </row>
    <row r="43" spans="1:31" s="26" customFormat="1" ht="63" x14ac:dyDescent="0.25">
      <c r="A43" s="16" t="s">
        <v>235</v>
      </c>
      <c r="B43" s="17">
        <v>11671</v>
      </c>
      <c r="C43" s="16" t="s">
        <v>236</v>
      </c>
      <c r="D43" s="18" t="s">
        <v>237</v>
      </c>
      <c r="E43" s="18" t="s">
        <v>75</v>
      </c>
      <c r="F43" s="18" t="s">
        <v>76</v>
      </c>
      <c r="G43" s="19" t="s">
        <v>42</v>
      </c>
      <c r="H43" s="20">
        <v>45915</v>
      </c>
      <c r="I43" s="20">
        <v>45915</v>
      </c>
      <c r="J43" s="21">
        <v>60000</v>
      </c>
      <c r="K43" s="21">
        <v>4200</v>
      </c>
      <c r="L43" s="21">
        <v>60000</v>
      </c>
      <c r="M43" s="19" t="s">
        <v>141</v>
      </c>
      <c r="N43" s="19">
        <v>1</v>
      </c>
      <c r="O43" s="18" t="s">
        <v>22</v>
      </c>
      <c r="P43" s="20">
        <v>45924</v>
      </c>
      <c r="Q43" s="22" t="s">
        <v>46</v>
      </c>
      <c r="R43" s="22" t="s">
        <v>46</v>
      </c>
      <c r="S43" s="20" t="s">
        <v>238</v>
      </c>
      <c r="T43" s="20" t="s">
        <v>46</v>
      </c>
      <c r="U43" s="23">
        <v>60000</v>
      </c>
      <c r="V43" s="24">
        <v>4200</v>
      </c>
      <c r="W43" s="23">
        <v>64200</v>
      </c>
      <c r="X43" s="25" t="s">
        <v>42</v>
      </c>
      <c r="Y43" s="22" t="s">
        <v>46</v>
      </c>
      <c r="Z43" s="22" t="s">
        <v>46</v>
      </c>
      <c r="AA43" s="23">
        <f>U43*0.05</f>
        <v>3000</v>
      </c>
      <c r="AB43" s="19" t="s">
        <v>71</v>
      </c>
      <c r="AC43" s="19" t="s">
        <v>59</v>
      </c>
      <c r="AD43" s="19" t="s">
        <v>42</v>
      </c>
      <c r="AE43" s="19" t="s">
        <v>51</v>
      </c>
    </row>
    <row r="44" spans="1:31" s="26" customFormat="1" ht="63" x14ac:dyDescent="0.25">
      <c r="A44" s="16" t="s">
        <v>239</v>
      </c>
      <c r="B44" s="17">
        <v>11816</v>
      </c>
      <c r="C44" s="16" t="s">
        <v>240</v>
      </c>
      <c r="D44" s="18" t="s">
        <v>241</v>
      </c>
      <c r="E44" s="18" t="s">
        <v>75</v>
      </c>
      <c r="F44" s="18" t="s">
        <v>76</v>
      </c>
      <c r="G44" s="19" t="s">
        <v>42</v>
      </c>
      <c r="H44" s="20">
        <v>45909</v>
      </c>
      <c r="I44" s="20">
        <v>45909</v>
      </c>
      <c r="J44" s="21">
        <v>276000</v>
      </c>
      <c r="K44" s="21" t="s">
        <v>242</v>
      </c>
      <c r="L44" s="21">
        <v>276000</v>
      </c>
      <c r="M44" s="19" t="s">
        <v>113</v>
      </c>
      <c r="N44" s="19">
        <v>1</v>
      </c>
      <c r="O44" s="30" t="s">
        <v>22</v>
      </c>
      <c r="P44" s="20">
        <v>45925</v>
      </c>
      <c r="Q44" s="22" t="s">
        <v>46</v>
      </c>
      <c r="R44" s="22" t="s">
        <v>46</v>
      </c>
      <c r="S44" s="20" t="s">
        <v>243</v>
      </c>
      <c r="T44" s="20" t="s">
        <v>343</v>
      </c>
      <c r="U44" s="23">
        <v>276000</v>
      </c>
      <c r="V44" s="24" t="s">
        <v>242</v>
      </c>
      <c r="W44" s="23">
        <v>276000</v>
      </c>
      <c r="X44" s="25" t="s">
        <v>42</v>
      </c>
      <c r="Y44" s="22" t="s">
        <v>46</v>
      </c>
      <c r="Z44" s="22" t="s">
        <v>46</v>
      </c>
      <c r="AA44" s="23">
        <f>U44*0.05</f>
        <v>13800</v>
      </c>
      <c r="AB44" s="19" t="s">
        <v>71</v>
      </c>
      <c r="AC44" s="19" t="s">
        <v>59</v>
      </c>
      <c r="AD44" s="19" t="s">
        <v>42</v>
      </c>
      <c r="AE44" s="19" t="s">
        <v>51</v>
      </c>
    </row>
    <row r="45" spans="1:31" s="26" customFormat="1" ht="126" x14ac:dyDescent="0.25">
      <c r="A45" s="16" t="s">
        <v>244</v>
      </c>
      <c r="B45" s="17" t="s">
        <v>173</v>
      </c>
      <c r="C45" s="16" t="s">
        <v>245</v>
      </c>
      <c r="D45" s="18" t="s">
        <v>246</v>
      </c>
      <c r="E45" s="18" t="s">
        <v>247</v>
      </c>
      <c r="F45" s="18" t="s">
        <v>124</v>
      </c>
      <c r="G45" s="19" t="s">
        <v>42</v>
      </c>
      <c r="H45" s="20">
        <v>45916</v>
      </c>
      <c r="I45" s="20">
        <v>45917</v>
      </c>
      <c r="J45" s="21">
        <v>318787.92</v>
      </c>
      <c r="K45" s="21">
        <f>J45*0.07</f>
        <v>22315.154399999999</v>
      </c>
      <c r="L45" s="21">
        <v>318787.92</v>
      </c>
      <c r="M45" s="19" t="s">
        <v>113</v>
      </c>
      <c r="N45" s="19">
        <v>4</v>
      </c>
      <c r="O45" s="18" t="s">
        <v>22</v>
      </c>
      <c r="P45" s="20">
        <v>46007</v>
      </c>
      <c r="Q45" s="22" t="s">
        <v>46</v>
      </c>
      <c r="R45" s="22" t="s">
        <v>46</v>
      </c>
      <c r="S45" s="20" t="s">
        <v>248</v>
      </c>
      <c r="T45" s="20" t="s">
        <v>344</v>
      </c>
      <c r="U45" s="23">
        <v>295767.61</v>
      </c>
      <c r="V45" s="24">
        <v>20703.7327</v>
      </c>
      <c r="W45" s="23">
        <v>316471.34269999998</v>
      </c>
      <c r="X45" s="25" t="s">
        <v>42</v>
      </c>
      <c r="Y45" s="22" t="s">
        <v>46</v>
      </c>
      <c r="Z45" s="22" t="s">
        <v>46</v>
      </c>
      <c r="AA45" s="23">
        <v>14788.38</v>
      </c>
      <c r="AB45" s="19" t="s">
        <v>58</v>
      </c>
      <c r="AC45" s="19" t="s">
        <v>59</v>
      </c>
      <c r="AD45" s="19" t="s">
        <v>42</v>
      </c>
      <c r="AE45" s="19" t="s">
        <v>51</v>
      </c>
    </row>
    <row r="46" spans="1:31" s="26" customFormat="1" ht="63" x14ac:dyDescent="0.25">
      <c r="A46" s="16" t="s">
        <v>249</v>
      </c>
      <c r="B46" s="17" t="s">
        <v>173</v>
      </c>
      <c r="C46" s="16" t="s">
        <v>250</v>
      </c>
      <c r="D46" s="18" t="s">
        <v>251</v>
      </c>
      <c r="E46" s="18" t="s">
        <v>252</v>
      </c>
      <c r="F46" s="18" t="s">
        <v>212</v>
      </c>
      <c r="G46" s="19" t="s">
        <v>42</v>
      </c>
      <c r="H46" s="20">
        <v>45924</v>
      </c>
      <c r="I46" s="20">
        <v>45924</v>
      </c>
      <c r="J46" s="21">
        <v>22322.22</v>
      </c>
      <c r="K46" s="21">
        <v>1562.56</v>
      </c>
      <c r="L46" s="21">
        <v>22322.22</v>
      </c>
      <c r="M46" s="19" t="s">
        <v>253</v>
      </c>
      <c r="N46" s="19">
        <v>3</v>
      </c>
      <c r="O46" s="18" t="s">
        <v>22</v>
      </c>
      <c r="P46" s="20">
        <v>45971</v>
      </c>
      <c r="Q46" s="22" t="s">
        <v>46</v>
      </c>
      <c r="R46" s="22" t="s">
        <v>46</v>
      </c>
      <c r="S46" s="20" t="s">
        <v>254</v>
      </c>
      <c r="T46" s="20" t="s">
        <v>345</v>
      </c>
      <c r="U46" s="23">
        <v>12871.65</v>
      </c>
      <c r="V46" s="24">
        <f>U46*0.07</f>
        <v>901.01550000000009</v>
      </c>
      <c r="W46" s="23">
        <f>SUM(U46:V46)</f>
        <v>13772.665499999999</v>
      </c>
      <c r="X46" s="25" t="s">
        <v>42</v>
      </c>
      <c r="Y46" s="22" t="s">
        <v>46</v>
      </c>
      <c r="Z46" s="22" t="s">
        <v>46</v>
      </c>
      <c r="AA46" s="31" t="s">
        <v>46</v>
      </c>
      <c r="AB46" s="31" t="s">
        <v>46</v>
      </c>
      <c r="AC46" s="19" t="s">
        <v>59</v>
      </c>
      <c r="AD46" s="19" t="s">
        <v>42</v>
      </c>
      <c r="AE46" s="19" t="s">
        <v>51</v>
      </c>
    </row>
    <row r="47" spans="1:31" s="26" customFormat="1" ht="63" x14ac:dyDescent="0.25">
      <c r="A47" s="16" t="s">
        <v>255</v>
      </c>
      <c r="B47" s="17">
        <v>12055</v>
      </c>
      <c r="C47" s="16" t="s">
        <v>256</v>
      </c>
      <c r="D47" s="18" t="s">
        <v>257</v>
      </c>
      <c r="E47" s="18" t="s">
        <v>75</v>
      </c>
      <c r="F47" s="18" t="s">
        <v>76</v>
      </c>
      <c r="G47" s="19" t="s">
        <v>42</v>
      </c>
      <c r="H47" s="20">
        <v>45925</v>
      </c>
      <c r="I47" s="20">
        <v>45926</v>
      </c>
      <c r="J47" s="21">
        <v>25000</v>
      </c>
      <c r="K47" s="21">
        <v>1750</v>
      </c>
      <c r="L47" s="21">
        <v>25000</v>
      </c>
      <c r="M47" s="19" t="s">
        <v>141</v>
      </c>
      <c r="N47" s="19">
        <v>1</v>
      </c>
      <c r="O47" s="18" t="s">
        <v>22</v>
      </c>
      <c r="P47" s="20">
        <v>45951</v>
      </c>
      <c r="Q47" s="22" t="s">
        <v>46</v>
      </c>
      <c r="R47" s="22" t="s">
        <v>46</v>
      </c>
      <c r="S47" s="20" t="s">
        <v>258</v>
      </c>
      <c r="T47" s="20" t="s">
        <v>346</v>
      </c>
      <c r="U47" s="23">
        <v>25000</v>
      </c>
      <c r="V47" s="24">
        <v>1750</v>
      </c>
      <c r="W47" s="23">
        <f>SUM(U47:V47)</f>
        <v>26750</v>
      </c>
      <c r="X47" s="25" t="s">
        <v>42</v>
      </c>
      <c r="Y47" s="22" t="s">
        <v>46</v>
      </c>
      <c r="Z47" s="22" t="s">
        <v>46</v>
      </c>
      <c r="AA47" s="23">
        <f>U47*0.05</f>
        <v>1250</v>
      </c>
      <c r="AB47" s="19" t="s">
        <v>71</v>
      </c>
      <c r="AC47" s="19" t="s">
        <v>59</v>
      </c>
      <c r="AD47" s="19" t="s">
        <v>42</v>
      </c>
      <c r="AE47" s="19" t="s">
        <v>51</v>
      </c>
    </row>
    <row r="48" spans="1:31" s="26" customFormat="1" ht="173.25" x14ac:dyDescent="0.25">
      <c r="A48" s="16" t="s">
        <v>46</v>
      </c>
      <c r="B48" s="16" t="s">
        <v>46</v>
      </c>
      <c r="C48" s="16" t="s">
        <v>259</v>
      </c>
      <c r="D48" s="18" t="s">
        <v>260</v>
      </c>
      <c r="E48" s="18" t="s">
        <v>261</v>
      </c>
      <c r="F48" s="18" t="s">
        <v>41</v>
      </c>
      <c r="G48" s="19" t="s">
        <v>42</v>
      </c>
      <c r="H48" s="20">
        <v>45938</v>
      </c>
      <c r="I48" s="20">
        <v>45938</v>
      </c>
      <c r="J48" s="21">
        <v>2000000</v>
      </c>
      <c r="K48" s="21">
        <v>140000</v>
      </c>
      <c r="L48" s="21">
        <v>4000000</v>
      </c>
      <c r="M48" s="19" t="s">
        <v>45</v>
      </c>
      <c r="N48" s="22" t="s">
        <v>46</v>
      </c>
      <c r="O48" s="18" t="s">
        <v>166</v>
      </c>
      <c r="P48" s="22" t="s">
        <v>46</v>
      </c>
      <c r="Q48" s="22">
        <v>45982</v>
      </c>
      <c r="R48" s="22" t="s">
        <v>46</v>
      </c>
      <c r="S48" s="22" t="s">
        <v>46</v>
      </c>
      <c r="T48" s="22" t="s">
        <v>46</v>
      </c>
      <c r="U48" s="22" t="s">
        <v>46</v>
      </c>
      <c r="V48" s="22" t="s">
        <v>46</v>
      </c>
      <c r="W48" s="22" t="s">
        <v>46</v>
      </c>
      <c r="X48" s="22" t="s">
        <v>46</v>
      </c>
      <c r="Y48" s="22" t="s">
        <v>46</v>
      </c>
      <c r="Z48" s="22" t="s">
        <v>46</v>
      </c>
      <c r="AA48" s="22" t="s">
        <v>46</v>
      </c>
      <c r="AB48" s="22" t="s">
        <v>46</v>
      </c>
      <c r="AC48" s="22" t="s">
        <v>46</v>
      </c>
      <c r="AD48" s="22" t="s">
        <v>46</v>
      </c>
      <c r="AE48" s="22" t="s">
        <v>46</v>
      </c>
    </row>
    <row r="49" spans="1:31" s="26" customFormat="1" ht="63" x14ac:dyDescent="0.25">
      <c r="A49" s="26" t="s">
        <v>262</v>
      </c>
      <c r="B49" s="17">
        <v>12131</v>
      </c>
      <c r="C49" s="16" t="s">
        <v>263</v>
      </c>
      <c r="D49" s="18" t="s">
        <v>264</v>
      </c>
      <c r="E49" s="18" t="s">
        <v>75</v>
      </c>
      <c r="F49" s="18" t="s">
        <v>76</v>
      </c>
      <c r="G49" s="19" t="s">
        <v>42</v>
      </c>
      <c r="H49" s="20">
        <v>45947</v>
      </c>
      <c r="I49" s="20">
        <v>45947</v>
      </c>
      <c r="J49" s="21">
        <v>60000</v>
      </c>
      <c r="K49" s="21">
        <f>J49*0.07</f>
        <v>4200</v>
      </c>
      <c r="L49" s="21">
        <v>60000</v>
      </c>
      <c r="M49" s="19" t="s">
        <v>141</v>
      </c>
      <c r="N49" s="19">
        <v>1</v>
      </c>
      <c r="O49" s="18" t="s">
        <v>22</v>
      </c>
      <c r="P49" s="20">
        <v>45965</v>
      </c>
      <c r="Q49" s="22" t="s">
        <v>46</v>
      </c>
      <c r="R49" s="22" t="s">
        <v>46</v>
      </c>
      <c r="S49" s="20" t="s">
        <v>265</v>
      </c>
      <c r="T49" s="20" t="s">
        <v>347</v>
      </c>
      <c r="U49" s="23">
        <v>60000</v>
      </c>
      <c r="V49" s="24">
        <v>4200</v>
      </c>
      <c r="W49" s="23">
        <v>64200</v>
      </c>
      <c r="X49" s="25" t="s">
        <v>42</v>
      </c>
      <c r="Y49" s="22" t="s">
        <v>46</v>
      </c>
      <c r="Z49" s="22" t="s">
        <v>46</v>
      </c>
      <c r="AA49" s="23">
        <f>U49*0.05</f>
        <v>3000</v>
      </c>
      <c r="AB49" s="19" t="s">
        <v>71</v>
      </c>
      <c r="AC49" s="19" t="s">
        <v>59</v>
      </c>
      <c r="AD49" s="19" t="s">
        <v>42</v>
      </c>
      <c r="AE49" s="19" t="s">
        <v>51</v>
      </c>
    </row>
    <row r="50" spans="1:31" s="26" customFormat="1" ht="94.5" x14ac:dyDescent="0.25">
      <c r="A50" s="16"/>
      <c r="B50" s="17" t="s">
        <v>266</v>
      </c>
      <c r="C50" s="16" t="s">
        <v>267</v>
      </c>
      <c r="D50" s="18" t="s">
        <v>268</v>
      </c>
      <c r="E50" s="18" t="s">
        <v>269</v>
      </c>
      <c r="F50" s="18" t="s">
        <v>41</v>
      </c>
      <c r="G50" s="19" t="s">
        <v>42</v>
      </c>
      <c r="H50" s="20">
        <v>45959</v>
      </c>
      <c r="I50" s="32">
        <v>45961</v>
      </c>
      <c r="J50" s="21">
        <v>785622.07</v>
      </c>
      <c r="K50" s="21">
        <f>J50*0.07</f>
        <v>54993.544900000001</v>
      </c>
      <c r="L50" s="21">
        <v>1571244.13</v>
      </c>
      <c r="M50" s="19" t="s">
        <v>56</v>
      </c>
      <c r="N50" s="19">
        <v>3</v>
      </c>
      <c r="O50" s="18" t="s">
        <v>64</v>
      </c>
      <c r="P50" s="22" t="s">
        <v>46</v>
      </c>
      <c r="Q50" s="22" t="s">
        <v>46</v>
      </c>
      <c r="R50" s="22" t="s">
        <v>46</v>
      </c>
      <c r="S50" s="22" t="s">
        <v>46</v>
      </c>
      <c r="T50" s="22" t="s">
        <v>46</v>
      </c>
      <c r="U50" s="22" t="s">
        <v>46</v>
      </c>
      <c r="V50" s="22" t="s">
        <v>46</v>
      </c>
      <c r="W50" s="22" t="s">
        <v>46</v>
      </c>
      <c r="X50" s="22" t="s">
        <v>46</v>
      </c>
      <c r="Y50" s="22" t="s">
        <v>46</v>
      </c>
      <c r="Z50" s="22" t="s">
        <v>46</v>
      </c>
      <c r="AA50" s="22" t="s">
        <v>46</v>
      </c>
      <c r="AB50" s="22" t="s">
        <v>46</v>
      </c>
      <c r="AC50" s="22" t="s">
        <v>46</v>
      </c>
      <c r="AD50" s="22" t="s">
        <v>46</v>
      </c>
      <c r="AE50" s="22" t="s">
        <v>46</v>
      </c>
    </row>
    <row r="51" spans="1:31" s="26" customFormat="1" ht="63" x14ac:dyDescent="0.25">
      <c r="A51" s="16" t="s">
        <v>270</v>
      </c>
      <c r="B51" s="17">
        <v>12035</v>
      </c>
      <c r="C51" s="16" t="s">
        <v>271</v>
      </c>
      <c r="D51" s="18" t="s">
        <v>272</v>
      </c>
      <c r="E51" s="18" t="s">
        <v>75</v>
      </c>
      <c r="F51" s="18" t="s">
        <v>76</v>
      </c>
      <c r="G51" s="19" t="s">
        <v>42</v>
      </c>
      <c r="H51" s="20">
        <v>45968</v>
      </c>
      <c r="I51" s="20">
        <v>45968</v>
      </c>
      <c r="J51" s="21">
        <v>60000</v>
      </c>
      <c r="K51" s="21">
        <f>J51*0.07</f>
        <v>4200</v>
      </c>
      <c r="L51" s="21">
        <v>60000</v>
      </c>
      <c r="M51" s="19" t="s">
        <v>141</v>
      </c>
      <c r="N51" s="19">
        <v>1</v>
      </c>
      <c r="O51" s="18" t="s">
        <v>22</v>
      </c>
      <c r="P51" s="30">
        <v>45982</v>
      </c>
      <c r="Q51" s="22" t="s">
        <v>46</v>
      </c>
      <c r="R51" s="22" t="s">
        <v>46</v>
      </c>
      <c r="S51" s="20" t="s">
        <v>273</v>
      </c>
      <c r="T51" s="20" t="s">
        <v>348</v>
      </c>
      <c r="U51" s="21">
        <v>60000</v>
      </c>
      <c r="V51" s="21">
        <f>U51*0.07</f>
        <v>4200</v>
      </c>
      <c r="W51" s="23">
        <f>SUM(U51:V51)</f>
        <v>64200</v>
      </c>
      <c r="X51" s="25" t="s">
        <v>42</v>
      </c>
      <c r="Y51" s="22" t="s">
        <v>46</v>
      </c>
      <c r="Z51" s="22" t="s">
        <v>46</v>
      </c>
      <c r="AA51" s="23">
        <f>U51*0.05</f>
        <v>3000</v>
      </c>
      <c r="AB51" s="19" t="s">
        <v>71</v>
      </c>
      <c r="AC51" s="19" t="s">
        <v>59</v>
      </c>
      <c r="AD51" s="19" t="s">
        <v>42</v>
      </c>
      <c r="AE51" s="19" t="s">
        <v>51</v>
      </c>
    </row>
    <row r="52" spans="1:31" s="26" customFormat="1" ht="63" x14ac:dyDescent="0.25">
      <c r="A52" s="16" t="s">
        <v>274</v>
      </c>
      <c r="B52" s="17">
        <v>12386</v>
      </c>
      <c r="C52" s="16" t="s">
        <v>275</v>
      </c>
      <c r="D52" s="18" t="s">
        <v>276</v>
      </c>
      <c r="E52" s="18" t="s">
        <v>75</v>
      </c>
      <c r="F52" s="18" t="s">
        <v>76</v>
      </c>
      <c r="G52" s="19" t="s">
        <v>42</v>
      </c>
      <c r="H52" s="20">
        <v>45966</v>
      </c>
      <c r="I52" s="20">
        <v>45966</v>
      </c>
      <c r="J52" s="21">
        <v>763518</v>
      </c>
      <c r="K52" s="21">
        <f>J52*0.07</f>
        <v>53446.26</v>
      </c>
      <c r="L52" s="21">
        <v>763518</v>
      </c>
      <c r="M52" s="19" t="s">
        <v>113</v>
      </c>
      <c r="N52" s="19">
        <v>1</v>
      </c>
      <c r="O52" s="18" t="s">
        <v>22</v>
      </c>
      <c r="P52" s="20">
        <v>45972</v>
      </c>
      <c r="Q52" s="22" t="s">
        <v>46</v>
      </c>
      <c r="R52" s="22" t="s">
        <v>46</v>
      </c>
      <c r="S52" s="20" t="s">
        <v>277</v>
      </c>
      <c r="T52" s="20" t="s">
        <v>321</v>
      </c>
      <c r="U52" s="21">
        <v>763518</v>
      </c>
      <c r="V52" s="21">
        <f>U52*0.07</f>
        <v>53446.26</v>
      </c>
      <c r="W52" s="23">
        <f>SUM(U52:V52)</f>
        <v>816964.26</v>
      </c>
      <c r="X52" s="25" t="s">
        <v>42</v>
      </c>
      <c r="Y52" s="22" t="s">
        <v>46</v>
      </c>
      <c r="Z52" s="22" t="s">
        <v>46</v>
      </c>
      <c r="AA52" s="23">
        <f>U52*0.05</f>
        <v>38175.9</v>
      </c>
      <c r="AB52" s="19" t="s">
        <v>71</v>
      </c>
      <c r="AC52" s="19" t="s">
        <v>59</v>
      </c>
      <c r="AD52" s="19" t="s">
        <v>42</v>
      </c>
      <c r="AE52" s="19" t="s">
        <v>51</v>
      </c>
    </row>
    <row r="53" spans="1:31" s="26" customFormat="1" ht="63" x14ac:dyDescent="0.25">
      <c r="A53" s="16" t="s">
        <v>278</v>
      </c>
      <c r="B53" s="17">
        <v>12132</v>
      </c>
      <c r="C53" s="16" t="s">
        <v>279</v>
      </c>
      <c r="D53" s="18" t="s">
        <v>280</v>
      </c>
      <c r="E53" s="18" t="s">
        <v>75</v>
      </c>
      <c r="F53" s="18" t="s">
        <v>76</v>
      </c>
      <c r="G53" s="19" t="s">
        <v>42</v>
      </c>
      <c r="H53" s="20">
        <v>45947</v>
      </c>
      <c r="I53" s="20">
        <v>45947</v>
      </c>
      <c r="J53" s="21">
        <v>50000</v>
      </c>
      <c r="K53" s="21">
        <v>3500</v>
      </c>
      <c r="L53" s="21">
        <v>50000</v>
      </c>
      <c r="M53" s="19" t="s">
        <v>141</v>
      </c>
      <c r="N53" s="19">
        <v>1</v>
      </c>
      <c r="O53" s="18" t="s">
        <v>22</v>
      </c>
      <c r="P53" s="30">
        <v>45968</v>
      </c>
      <c r="Q53" s="22" t="s">
        <v>46</v>
      </c>
      <c r="R53" s="22" t="s">
        <v>46</v>
      </c>
      <c r="S53" s="20" t="s">
        <v>281</v>
      </c>
      <c r="T53" s="20" t="s">
        <v>349</v>
      </c>
      <c r="U53" s="21">
        <v>50000</v>
      </c>
      <c r="V53" s="21">
        <v>3500</v>
      </c>
      <c r="W53" s="23">
        <f>SUM(U53:V53)</f>
        <v>53500</v>
      </c>
      <c r="X53" s="25" t="s">
        <v>42</v>
      </c>
      <c r="Y53" s="22" t="s">
        <v>46</v>
      </c>
      <c r="Z53" s="22" t="s">
        <v>46</v>
      </c>
      <c r="AA53" s="23">
        <f>U53*0.05</f>
        <v>2500</v>
      </c>
      <c r="AB53" s="19" t="s">
        <v>71</v>
      </c>
      <c r="AC53" s="19" t="s">
        <v>59</v>
      </c>
      <c r="AD53" s="19" t="s">
        <v>42</v>
      </c>
      <c r="AE53" s="19" t="s">
        <v>51</v>
      </c>
    </row>
    <row r="54" spans="1:31" s="26" customFormat="1" ht="63" x14ac:dyDescent="0.25">
      <c r="A54" s="16" t="s">
        <v>282</v>
      </c>
      <c r="B54" s="17">
        <v>12043</v>
      </c>
      <c r="C54" s="16" t="s">
        <v>283</v>
      </c>
      <c r="D54" s="18" t="s">
        <v>284</v>
      </c>
      <c r="E54" s="18" t="s">
        <v>75</v>
      </c>
      <c r="F54" s="18" t="s">
        <v>76</v>
      </c>
      <c r="G54" s="19" t="s">
        <v>42</v>
      </c>
      <c r="H54" s="20">
        <v>45971</v>
      </c>
      <c r="I54" s="20">
        <v>45971</v>
      </c>
      <c r="J54" s="21">
        <v>69953.27</v>
      </c>
      <c r="K54" s="21">
        <f>J54*0.07</f>
        <v>4896.728900000001</v>
      </c>
      <c r="L54" s="21">
        <v>69953.27</v>
      </c>
      <c r="M54" s="19" t="s">
        <v>141</v>
      </c>
      <c r="N54" s="19">
        <v>1</v>
      </c>
      <c r="O54" s="18" t="s">
        <v>22</v>
      </c>
      <c r="P54" s="30">
        <v>45975</v>
      </c>
      <c r="Q54" s="22" t="s">
        <v>46</v>
      </c>
      <c r="R54" s="22" t="s">
        <v>46</v>
      </c>
      <c r="S54" s="20" t="s">
        <v>285</v>
      </c>
      <c r="T54" s="20" t="s">
        <v>350</v>
      </c>
      <c r="U54" s="21">
        <v>69953.27</v>
      </c>
      <c r="V54" s="21">
        <f>U54*0.07</f>
        <v>4896.728900000001</v>
      </c>
      <c r="W54" s="23">
        <f>SUM(U54:V54)</f>
        <v>74849.998900000006</v>
      </c>
      <c r="X54" s="25" t="s">
        <v>42</v>
      </c>
      <c r="Y54" s="22" t="s">
        <v>46</v>
      </c>
      <c r="Z54" s="22" t="s">
        <v>46</v>
      </c>
      <c r="AA54" s="23">
        <f>U54*0.05</f>
        <v>3497.6635000000006</v>
      </c>
      <c r="AB54" s="19" t="s">
        <v>71</v>
      </c>
      <c r="AC54" s="19" t="s">
        <v>59</v>
      </c>
      <c r="AD54" s="19" t="s">
        <v>42</v>
      </c>
      <c r="AE54" s="19" t="s">
        <v>51</v>
      </c>
    </row>
    <row r="55" spans="1:31" s="26" customFormat="1" ht="63" x14ac:dyDescent="0.25">
      <c r="A55" s="17" t="s">
        <v>286</v>
      </c>
      <c r="B55" s="17">
        <v>12032</v>
      </c>
      <c r="C55" s="16" t="s">
        <v>287</v>
      </c>
      <c r="D55" s="18" t="s">
        <v>288</v>
      </c>
      <c r="E55" s="18" t="s">
        <v>75</v>
      </c>
      <c r="F55" s="18" t="s">
        <v>76</v>
      </c>
      <c r="G55" s="19" t="s">
        <v>42</v>
      </c>
      <c r="H55" s="20">
        <v>45975</v>
      </c>
      <c r="I55" s="20">
        <v>45975</v>
      </c>
      <c r="J55" s="21">
        <v>183710.4</v>
      </c>
      <c r="K55" s="21">
        <v>12859.73</v>
      </c>
      <c r="L55" s="21">
        <v>183710.4</v>
      </c>
      <c r="M55" s="19" t="s">
        <v>141</v>
      </c>
      <c r="N55" s="19">
        <v>2</v>
      </c>
      <c r="O55" s="18" t="s">
        <v>22</v>
      </c>
      <c r="P55" s="30">
        <v>45982</v>
      </c>
      <c r="Q55" s="22" t="s">
        <v>46</v>
      </c>
      <c r="R55" s="22" t="s">
        <v>46</v>
      </c>
      <c r="S55" s="20" t="s">
        <v>289</v>
      </c>
      <c r="T55" s="20" t="s">
        <v>351</v>
      </c>
      <c r="U55" s="21">
        <v>183710.4</v>
      </c>
      <c r="V55" s="21">
        <v>12859.73</v>
      </c>
      <c r="W55" s="23">
        <f>SUM(U55:V55)</f>
        <v>196570.13</v>
      </c>
      <c r="X55" s="25" t="s">
        <v>42</v>
      </c>
      <c r="Y55" s="22" t="s">
        <v>46</v>
      </c>
      <c r="Z55" s="22" t="s">
        <v>46</v>
      </c>
      <c r="AA55" s="23">
        <f>U55*0.05</f>
        <v>9185.52</v>
      </c>
      <c r="AB55" s="19" t="s">
        <v>71</v>
      </c>
      <c r="AC55" s="19" t="s">
        <v>59</v>
      </c>
      <c r="AD55" s="19" t="s">
        <v>42</v>
      </c>
      <c r="AE55" s="19" t="s">
        <v>51</v>
      </c>
    </row>
    <row r="56" spans="1:31" s="26" customFormat="1" ht="157.5" x14ac:dyDescent="0.25">
      <c r="A56" s="16"/>
      <c r="B56" s="17">
        <v>13023</v>
      </c>
      <c r="C56" s="16" t="s">
        <v>290</v>
      </c>
      <c r="D56" s="18" t="s">
        <v>291</v>
      </c>
      <c r="E56" s="18" t="s">
        <v>292</v>
      </c>
      <c r="F56" s="18" t="s">
        <v>98</v>
      </c>
      <c r="G56" s="19" t="s">
        <v>42</v>
      </c>
      <c r="H56" s="20">
        <v>45986</v>
      </c>
      <c r="I56" s="20">
        <v>45986</v>
      </c>
      <c r="J56" s="21">
        <v>89071.06</v>
      </c>
      <c r="K56" s="21">
        <v>6234.97</v>
      </c>
      <c r="L56" s="21">
        <v>89071.06</v>
      </c>
      <c r="M56" s="19" t="s">
        <v>125</v>
      </c>
      <c r="N56" s="19">
        <v>9</v>
      </c>
      <c r="O56" s="18" t="s">
        <v>64</v>
      </c>
      <c r="P56" s="22" t="s">
        <v>46</v>
      </c>
      <c r="Q56" s="22" t="s">
        <v>46</v>
      </c>
      <c r="R56" s="22" t="s">
        <v>46</v>
      </c>
      <c r="S56" s="22" t="s">
        <v>46</v>
      </c>
      <c r="T56" s="22" t="s">
        <v>46</v>
      </c>
      <c r="U56" s="22" t="s">
        <v>46</v>
      </c>
      <c r="V56" s="22" t="s">
        <v>46</v>
      </c>
      <c r="W56" s="22" t="s">
        <v>46</v>
      </c>
      <c r="X56" s="22" t="s">
        <v>46</v>
      </c>
      <c r="Y56" s="22" t="s">
        <v>46</v>
      </c>
      <c r="Z56" s="22" t="s">
        <v>46</v>
      </c>
      <c r="AA56" s="22" t="s">
        <v>46</v>
      </c>
      <c r="AB56" s="22" t="s">
        <v>46</v>
      </c>
      <c r="AC56" s="22" t="s">
        <v>46</v>
      </c>
      <c r="AD56" s="22" t="s">
        <v>46</v>
      </c>
      <c r="AE56" s="22" t="s">
        <v>46</v>
      </c>
    </row>
    <row r="57" spans="1:31" s="26" customFormat="1" ht="126" x14ac:dyDescent="0.25">
      <c r="A57" s="16"/>
      <c r="B57" s="17">
        <v>12545</v>
      </c>
      <c r="C57" s="16" t="s">
        <v>293</v>
      </c>
      <c r="D57" s="18" t="s">
        <v>294</v>
      </c>
      <c r="E57" s="18" t="s">
        <v>295</v>
      </c>
      <c r="F57" s="18" t="s">
        <v>98</v>
      </c>
      <c r="G57" s="19" t="s">
        <v>42</v>
      </c>
      <c r="H57" s="20">
        <v>46017</v>
      </c>
      <c r="I57" s="20">
        <v>46024</v>
      </c>
      <c r="J57" s="21">
        <v>86743.039999999994</v>
      </c>
      <c r="K57" s="21">
        <v>6072.01</v>
      </c>
      <c r="L57" s="21">
        <v>172724.4</v>
      </c>
      <c r="M57" s="19" t="s">
        <v>56</v>
      </c>
      <c r="N57" s="19">
        <v>5</v>
      </c>
      <c r="O57" s="18" t="s">
        <v>64</v>
      </c>
      <c r="P57" s="22" t="s">
        <v>46</v>
      </c>
      <c r="Q57" s="22" t="s">
        <v>46</v>
      </c>
      <c r="R57" s="22" t="s">
        <v>46</v>
      </c>
      <c r="S57" s="22" t="s">
        <v>46</v>
      </c>
      <c r="T57" s="22" t="s">
        <v>46</v>
      </c>
      <c r="U57" s="22" t="s">
        <v>46</v>
      </c>
      <c r="V57" s="22" t="s">
        <v>46</v>
      </c>
      <c r="W57" s="22" t="s">
        <v>46</v>
      </c>
      <c r="X57" s="22" t="s">
        <v>46</v>
      </c>
      <c r="Y57" s="22" t="s">
        <v>46</v>
      </c>
      <c r="Z57" s="22" t="s">
        <v>46</v>
      </c>
      <c r="AA57" s="22" t="s">
        <v>46</v>
      </c>
      <c r="AB57" s="22" t="s">
        <v>46</v>
      </c>
      <c r="AC57" s="22" t="s">
        <v>46</v>
      </c>
      <c r="AD57" s="22" t="s">
        <v>46</v>
      </c>
      <c r="AE57" s="22" t="s">
        <v>46</v>
      </c>
    </row>
    <row r="58" spans="1:31" s="26" customFormat="1" ht="173.25" x14ac:dyDescent="0.25">
      <c r="A58" s="16"/>
      <c r="B58" s="17" t="s">
        <v>60</v>
      </c>
      <c r="C58" s="16" t="s">
        <v>296</v>
      </c>
      <c r="D58" s="18" t="s">
        <v>297</v>
      </c>
      <c r="E58" s="18" t="s">
        <v>261</v>
      </c>
      <c r="F58" s="18" t="s">
        <v>93</v>
      </c>
      <c r="G58" s="19" t="s">
        <v>42</v>
      </c>
      <c r="H58" s="20">
        <v>45987</v>
      </c>
      <c r="I58" s="20">
        <v>45988</v>
      </c>
      <c r="J58" s="21">
        <v>2000000</v>
      </c>
      <c r="K58" s="21">
        <f>J58*0.07</f>
        <v>140000</v>
      </c>
      <c r="L58" s="21">
        <v>4000000</v>
      </c>
      <c r="M58" s="19" t="s">
        <v>45</v>
      </c>
      <c r="N58" s="19">
        <v>2</v>
      </c>
      <c r="O58" s="18" t="s">
        <v>64</v>
      </c>
      <c r="P58" s="22" t="s">
        <v>46</v>
      </c>
      <c r="Q58" s="22" t="s">
        <v>46</v>
      </c>
      <c r="R58" s="22" t="s">
        <v>46</v>
      </c>
      <c r="S58" s="22" t="s">
        <v>46</v>
      </c>
      <c r="T58" s="22" t="s">
        <v>46</v>
      </c>
      <c r="U58" s="22" t="s">
        <v>46</v>
      </c>
      <c r="V58" s="22" t="s">
        <v>46</v>
      </c>
      <c r="W58" s="22" t="s">
        <v>46</v>
      </c>
      <c r="X58" s="22" t="s">
        <v>46</v>
      </c>
      <c r="Y58" s="22" t="s">
        <v>46</v>
      </c>
      <c r="Z58" s="22" t="s">
        <v>46</v>
      </c>
      <c r="AA58" s="22" t="s">
        <v>46</v>
      </c>
      <c r="AB58" s="22" t="s">
        <v>46</v>
      </c>
      <c r="AC58" s="22" t="s">
        <v>46</v>
      </c>
      <c r="AD58" s="22" t="s">
        <v>46</v>
      </c>
      <c r="AE58" s="22" t="s">
        <v>46</v>
      </c>
    </row>
    <row r="59" spans="1:31" s="26" customFormat="1" ht="63" x14ac:dyDescent="0.25">
      <c r="A59" s="17" t="s">
        <v>298</v>
      </c>
      <c r="B59" s="17">
        <v>12036</v>
      </c>
      <c r="C59" s="16" t="s">
        <v>299</v>
      </c>
      <c r="D59" s="18" t="s">
        <v>300</v>
      </c>
      <c r="E59" s="18" t="s">
        <v>75</v>
      </c>
      <c r="F59" s="18" t="s">
        <v>76</v>
      </c>
      <c r="G59" s="19" t="s">
        <v>42</v>
      </c>
      <c r="H59" s="20">
        <v>46000</v>
      </c>
      <c r="I59" s="20">
        <v>46000</v>
      </c>
      <c r="J59" s="21">
        <v>80000</v>
      </c>
      <c r="K59" s="21">
        <f>J59*0.07</f>
        <v>5600.0000000000009</v>
      </c>
      <c r="L59" s="21">
        <v>80000</v>
      </c>
      <c r="M59" s="19" t="s">
        <v>301</v>
      </c>
      <c r="N59" s="19">
        <v>1</v>
      </c>
      <c r="O59" s="18" t="s">
        <v>22</v>
      </c>
      <c r="P59" s="30">
        <v>46010</v>
      </c>
      <c r="Q59" s="22" t="s">
        <v>46</v>
      </c>
      <c r="R59" s="22" t="s">
        <v>46</v>
      </c>
      <c r="S59" s="20" t="s">
        <v>302</v>
      </c>
      <c r="T59" s="20" t="s">
        <v>352</v>
      </c>
      <c r="U59" s="21">
        <v>80000</v>
      </c>
      <c r="V59" s="21">
        <f>U59*0.07</f>
        <v>5600.0000000000009</v>
      </c>
      <c r="W59" s="23">
        <v>85600</v>
      </c>
      <c r="X59" s="25" t="s">
        <v>42</v>
      </c>
      <c r="Y59" s="22" t="s">
        <v>46</v>
      </c>
      <c r="Z59" s="22" t="s">
        <v>46</v>
      </c>
      <c r="AA59" s="23">
        <f>U59*0.05</f>
        <v>4000</v>
      </c>
      <c r="AB59" s="19" t="s">
        <v>71</v>
      </c>
      <c r="AC59" s="19" t="s">
        <v>59</v>
      </c>
      <c r="AD59" s="19" t="s">
        <v>42</v>
      </c>
      <c r="AE59" s="19" t="s">
        <v>51</v>
      </c>
    </row>
    <row r="60" spans="1:31" s="26" customFormat="1" ht="31.5" x14ac:dyDescent="0.25">
      <c r="A60" s="17" t="s">
        <v>303</v>
      </c>
      <c r="B60" s="17">
        <v>12531</v>
      </c>
      <c r="C60" s="16" t="s">
        <v>304</v>
      </c>
      <c r="D60" s="18" t="s">
        <v>305</v>
      </c>
      <c r="E60" s="18" t="s">
        <v>306</v>
      </c>
      <c r="F60" s="18" t="s">
        <v>307</v>
      </c>
      <c r="G60" s="19" t="s">
        <v>42</v>
      </c>
      <c r="H60" s="20">
        <v>46007</v>
      </c>
      <c r="I60" s="20">
        <v>46009</v>
      </c>
      <c r="J60" s="21">
        <v>181550</v>
      </c>
      <c r="K60" s="21">
        <v>12708.500000000002</v>
      </c>
      <c r="L60" s="21">
        <v>181550</v>
      </c>
      <c r="M60" s="19" t="s">
        <v>56</v>
      </c>
      <c r="N60" s="19">
        <v>1</v>
      </c>
      <c r="O60" s="18" t="s">
        <v>22</v>
      </c>
      <c r="P60" s="20">
        <v>46007</v>
      </c>
      <c r="Q60" s="22" t="s">
        <v>46</v>
      </c>
      <c r="R60" s="22" t="s">
        <v>46</v>
      </c>
      <c r="S60" s="20" t="s">
        <v>308</v>
      </c>
      <c r="T60" s="20" t="s">
        <v>353</v>
      </c>
      <c r="U60" s="23">
        <v>181550</v>
      </c>
      <c r="V60" s="24">
        <v>12708.500000000002</v>
      </c>
      <c r="W60" s="23">
        <f>SUM(U60:V60)</f>
        <v>194258.5</v>
      </c>
      <c r="X60" s="25" t="s">
        <v>42</v>
      </c>
      <c r="Y60" s="22" t="s">
        <v>46</v>
      </c>
      <c r="Z60" s="22" t="s">
        <v>46</v>
      </c>
      <c r="AA60" s="22" t="s">
        <v>46</v>
      </c>
      <c r="AB60" s="22" t="s">
        <v>46</v>
      </c>
      <c r="AC60" s="19" t="s">
        <v>59</v>
      </c>
      <c r="AD60" s="19" t="s">
        <v>42</v>
      </c>
      <c r="AE60" s="19" t="s">
        <v>51</v>
      </c>
    </row>
    <row r="61" spans="1:31" s="26" customFormat="1" ht="63" x14ac:dyDescent="0.25">
      <c r="A61" s="17" t="s">
        <v>309</v>
      </c>
      <c r="B61" s="17">
        <v>12383</v>
      </c>
      <c r="C61" s="16" t="s">
        <v>310</v>
      </c>
      <c r="D61" s="18" t="s">
        <v>311</v>
      </c>
      <c r="E61" s="18" t="s">
        <v>75</v>
      </c>
      <c r="F61" s="18" t="s">
        <v>76</v>
      </c>
      <c r="G61" s="19" t="s">
        <v>42</v>
      </c>
      <c r="H61" s="20">
        <v>46007</v>
      </c>
      <c r="I61" s="20">
        <v>46007</v>
      </c>
      <c r="J61" s="21">
        <v>200000</v>
      </c>
      <c r="K61" s="21">
        <f>J61*0.07</f>
        <v>14000.000000000002</v>
      </c>
      <c r="L61" s="21">
        <v>200000</v>
      </c>
      <c r="M61" s="19" t="s">
        <v>141</v>
      </c>
      <c r="N61" s="19">
        <v>1</v>
      </c>
      <c r="O61" s="18" t="s">
        <v>22</v>
      </c>
      <c r="P61" s="20">
        <v>46017</v>
      </c>
      <c r="Q61" s="22" t="s">
        <v>46</v>
      </c>
      <c r="R61" s="22" t="s">
        <v>46</v>
      </c>
      <c r="S61" s="20" t="s">
        <v>312</v>
      </c>
      <c r="T61" s="20" t="s">
        <v>354</v>
      </c>
      <c r="U61" s="23">
        <v>200000</v>
      </c>
      <c r="V61" s="24">
        <v>14000.000000000002</v>
      </c>
      <c r="W61" s="23">
        <v>214000</v>
      </c>
      <c r="X61" s="25" t="s">
        <v>42</v>
      </c>
      <c r="Y61" s="22" t="s">
        <v>46</v>
      </c>
      <c r="Z61" s="22" t="s">
        <v>46</v>
      </c>
      <c r="AA61" s="23">
        <v>10000</v>
      </c>
      <c r="AB61" s="19" t="s">
        <v>71</v>
      </c>
      <c r="AC61" s="19" t="s">
        <v>59</v>
      </c>
      <c r="AD61" s="19" t="s">
        <v>42</v>
      </c>
      <c r="AE61" s="19" t="s">
        <v>51</v>
      </c>
    </row>
  </sheetData>
  <autoFilter ref="A6:AE61" xr:uid="{EDCB9202-E1FA-42F2-921C-BE9BB28CFAFA}"/>
  <mergeCells count="6">
    <mergeCell ref="AA5:AB5"/>
    <mergeCell ref="J5:L5"/>
    <mergeCell ref="P5:R5"/>
    <mergeCell ref="S5:T5"/>
    <mergeCell ref="U5:W5"/>
    <mergeCell ref="X5:Z5"/>
  </mergeCells>
  <hyperlinks>
    <hyperlink ref="A3" r:id="rId1" tooltip="Perfil del contratante: Consejo de Administración de Spet, Turismo de Tenerife, S.A. " xr:uid="{EB0A9ABE-D618-47E1-AA6A-41548E145E20}"/>
    <hyperlink ref="A4" r:id="rId2" tooltip="Perfil del contratante: Consejería Delegada de Spet, Turismo de Tenerife, S.A." xr:uid="{0451975D-F9B2-4C77-A772-130A2B230138}"/>
  </hyperlinks>
  <pageMargins left="0.70000000000000007" right="0.70000000000000007" top="0.75" bottom="0.75" header="0.30000000000000004" footer="0.30000000000000004"/>
  <pageSetup paperSize="9" fitToWidth="0" fitToHeight="0"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d1bc6d-f048-4684-a59c-1a2d756c80be" xsi:nil="true"/>
    <lcf76f155ced4ddcb4097134ff3c332f xmlns="cb4efc23-cbea-429c-95ad-f6648303632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3671DA0BFC7C648ABECC1FF189449F0" ma:contentTypeVersion="18" ma:contentTypeDescription="Crear nuevo documento." ma:contentTypeScope="" ma:versionID="51339e8aa71adb42226abab400417551">
  <xsd:schema xmlns:xsd="http://www.w3.org/2001/XMLSchema" xmlns:xs="http://www.w3.org/2001/XMLSchema" xmlns:p="http://schemas.microsoft.com/office/2006/metadata/properties" xmlns:ns2="cb4efc23-cbea-429c-95ad-f66483036327" xmlns:ns3="d0d1bc6d-f048-4684-a59c-1a2d756c80be" targetNamespace="http://schemas.microsoft.com/office/2006/metadata/properties" ma:root="true" ma:fieldsID="70c88c453e77894480bc47b7860a3ca6" ns2:_="" ns3:_="">
    <xsd:import namespace="cb4efc23-cbea-429c-95ad-f66483036327"/>
    <xsd:import namespace="d0d1bc6d-f048-4684-a59c-1a2d756c80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4efc23-cbea-429c-95ad-f66483036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3325280-2aef-4f39-8940-b77a215173c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1bc6d-f048-4684-a59c-1a2d756c80b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6355db5-dc56-4116-9f07-999c893e2cf8}" ma:internalName="TaxCatchAll" ma:showField="CatchAllData" ma:web="d0d1bc6d-f048-4684-a59c-1a2d756c80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B09AAD-9D82-4727-897F-73A95CAE0F55}">
  <ds:schemaRefs>
    <ds:schemaRef ds:uri="http://schemas.microsoft.com/sharepoint/v3/contenttype/forms"/>
  </ds:schemaRefs>
</ds:datastoreItem>
</file>

<file path=customXml/itemProps2.xml><?xml version="1.0" encoding="utf-8"?>
<ds:datastoreItem xmlns:ds="http://schemas.openxmlformats.org/officeDocument/2006/customXml" ds:itemID="{A039F176-443B-4921-A012-DF891BFBF8E2}">
  <ds:schemaRefs>
    <ds:schemaRef ds:uri="http://schemas.microsoft.com/office/2006/metadata/properties"/>
    <ds:schemaRef ds:uri="http://schemas.microsoft.com/office/infopath/2007/PartnerControls"/>
    <ds:schemaRef ds:uri="d0d1bc6d-f048-4684-a59c-1a2d756c80be"/>
    <ds:schemaRef ds:uri="cb4efc23-cbea-429c-95ad-f66483036327"/>
  </ds:schemaRefs>
</ds:datastoreItem>
</file>

<file path=customXml/itemProps3.xml><?xml version="1.0" encoding="utf-8"?>
<ds:datastoreItem xmlns:ds="http://schemas.openxmlformats.org/officeDocument/2006/customXml" ds:itemID="{600CA11D-700E-4DC4-B4F3-C488F7907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4efc23-cbea-429c-95ad-f66483036327"/>
    <ds:schemaRef ds:uri="d0d1bc6d-f048-4684-a59c-1a2d756c8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Contratación-licitación_2025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Rabaneda Cárdenas</dc:creator>
  <cp:lastModifiedBy>Manuela Rabaneda Cárdenas</cp:lastModifiedBy>
  <dcterms:created xsi:type="dcterms:W3CDTF">2026-03-12T13:59:32Z</dcterms:created>
  <dcterms:modified xsi:type="dcterms:W3CDTF">2026-03-13T11:21:17Z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0x010100F3671DA0BFC7C648ABECC1FF189449F0</vt:lpwstr>
  </property>
  <property fmtid="{D5CDD505-2E9C-101B-9397-08002B2CF9AE}" pid="3" name="MediaServiceImageTags">
    <vt:lpwstr/>
  </property>
</Properties>
</file>