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CONTRATACIONPUBLICA/Documentos compartidos/General/1.- Comisionado Transparencia/Evaluación TDT 2024/12 Contratacion_publica/Contratos/"/>
    </mc:Choice>
  </mc:AlternateContent>
  <xr:revisionPtr revIDLastSave="185" documentId="8_{615F3EB8-42AE-4928-8A3B-9AF93E17C63A}" xr6:coauthVersionLast="47" xr6:coauthVersionMax="47" xr10:uidLastSave="{D49EDCA3-DF01-463C-9C92-914620BDA161}"/>
  <bookViews>
    <workbookView xWindow="-120" yWindow="-120" windowWidth="29040" windowHeight="15720" xr2:uid="{948CC366-53E4-4A0A-9992-2FEE9ABA7BB6}"/>
  </bookViews>
  <sheets>
    <sheet name="Contratación-licitación_2021" sheetId="1" r:id="rId1"/>
  </sheets>
  <definedNames>
    <definedName name="_xlnm._FilterDatabase" localSheetId="0" hidden="1">'Contratación-licitación_2021'!$B$3:$O$3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K21" i="1"/>
  <c r="L21" i="1" s="1"/>
  <c r="J7" i="1" l="1"/>
  <c r="J4" i="1"/>
  <c r="N4" i="1" s="1"/>
  <c r="K4" i="1" l="1"/>
  <c r="L4" i="1" s="1"/>
  <c r="N5" i="1" l="1"/>
  <c r="K5" i="1"/>
  <c r="L5" i="1" s="1"/>
  <c r="J8" i="1"/>
  <c r="N8" i="1" s="1"/>
  <c r="J13" i="1"/>
  <c r="N13" i="1" s="1"/>
  <c r="L6" i="1"/>
  <c r="K13" i="1" l="1"/>
  <c r="L13" i="1" s="1"/>
  <c r="K8" i="1"/>
  <c r="L8" i="1" s="1"/>
</calcChain>
</file>

<file path=xl/sharedStrings.xml><?xml version="1.0" encoding="utf-8"?>
<sst xmlns="http://schemas.openxmlformats.org/spreadsheetml/2006/main" count="201" uniqueCount="140">
  <si>
    <t>Fecha</t>
  </si>
  <si>
    <t xml:space="preserve">Adjudicatario </t>
  </si>
  <si>
    <t>Importe Adjudicación</t>
  </si>
  <si>
    <t xml:space="preserve">Prórroga </t>
  </si>
  <si>
    <t>Nº de expediente</t>
  </si>
  <si>
    <t>Contrato</t>
  </si>
  <si>
    <t>Objeto Contrato- CPV</t>
  </si>
  <si>
    <t>Tipo de Procedimiento</t>
  </si>
  <si>
    <t xml:space="preserve">Plazo de Ejecución </t>
  </si>
  <si>
    <t>Adjudicación</t>
  </si>
  <si>
    <t>CIF</t>
  </si>
  <si>
    <t>Base imponible</t>
  </si>
  <si>
    <t>Impuestos indirectos</t>
  </si>
  <si>
    <t>Impuestos incluidos</t>
  </si>
  <si>
    <t>Cuantía</t>
  </si>
  <si>
    <t xml:space="preserve">Duración </t>
  </si>
  <si>
    <t>12 MESES</t>
  </si>
  <si>
    <t>N/A</t>
  </si>
  <si>
    <t>ABIERTO SUJETO A REGULACIÓN ARMONIZADA</t>
  </si>
  <si>
    <t>ABIERTO SIMPLIFICADO</t>
  </si>
  <si>
    <t>24 MESES</t>
  </si>
  <si>
    <t>79340000 - Servicios de publicidad y de marketing.
79341100 - Servicios de consultoría en publicidad.
79341200 - Servicios de gestión publicitaria.
79416200 - Servicios de consultoría en relaciones públicas</t>
  </si>
  <si>
    <t>14/2021</t>
  </si>
  <si>
    <t>Contrato de servicios consistente en la renovación de la licencia de gestor Sitecore, migración del sistema actual a la modalidad cloud, y bolsa de mantenimiento evolutivo</t>
  </si>
  <si>
    <t>72200000 - Servicios de programación de «software» y de consultoría. 48224000 - Paquetes de software de edición de páginas web.</t>
  </si>
  <si>
    <t>NOVICELL ES BUSINESS ONLINE, S.L.</t>
  </si>
  <si>
    <t>ESB65029613</t>
  </si>
  <si>
    <t>379.040 € POR AÑO</t>
  </si>
  <si>
    <t>15/2021</t>
  </si>
  <si>
    <t>Suscripción, durante 24 meses, con posibilidad de prórroga, a las BBDD y herramienta de consulta siguientes de AirDNA</t>
  </si>
  <si>
    <t xml:space="preserve">72321000-1 Servicios de bases de datos con valor añadido
72300000-8 Servicios relacionados con datos </t>
  </si>
  <si>
    <t>DISPOSICIÓN 9ª LCSP</t>
  </si>
  <si>
    <t>AIRDNA, LLC</t>
  </si>
  <si>
    <t>US473920171</t>
  </si>
  <si>
    <t>8.940,00 € POR AÑO</t>
  </si>
  <si>
    <t>PRÓRROGAS SUCESIVAS POR DOCE MESES POR TRES AÑOS HASTA UN PERIODO MÁXIMO DE CINCO AÑOS</t>
  </si>
  <si>
    <t>22/2021</t>
  </si>
  <si>
    <t>Servicio de renovación de licencias de Microsoft Dynamics 365, licencias de Clickdimensions Bussiness, una bolsa de horas para el mantenimiento y mejoras de ambos sistemas de CRM, y licencias Microsoft Office 365</t>
  </si>
  <si>
    <t>CPV: 72200000-7 Servicios de programación de software y de consultoría.
CPV: 48445000-9 Paquetes de software de gestión de relaciones con el consumidor</t>
  </si>
  <si>
    <t>ABIERTO</t>
  </si>
  <si>
    <t>MAKESOFT TECHNOLOGIES, SL</t>
  </si>
  <si>
    <t>ESB84852391</t>
  </si>
  <si>
    <t>21/2021 Lote I</t>
  </si>
  <si>
    <t>Contratación del servicio de agencias de viajes para SPET, TURISMO DE TENERIFE, S.A.</t>
  </si>
  <si>
    <t>63510000 - Servicios de agencias de viajes y servicios similares</t>
  </si>
  <si>
    <t>BTRAVEL TURISMO ACCESIBLE S.A.</t>
  </si>
  <si>
    <t>ESA07055445</t>
  </si>
  <si>
    <t>21/2021 Lote II</t>
  </si>
  <si>
    <t>35/2021</t>
  </si>
  <si>
    <t>La contratación de los servicios de una Agencia especializada en marketing digital y redes sociales para la implementación y dinamización de una estrategia de social media adaptada a las necesidades de Turismo de Tenerife, S.A.</t>
  </si>
  <si>
    <t>79342000 - Servicios de marketing.
79341400 - Servicios de campañas de publicidad.
79413000 - Servicios de consultoría en gestión de marketing.</t>
  </si>
  <si>
    <t xml:space="preserve">METROPOLIS COMUNICACION, S.L. </t>
  </si>
  <si>
    <t>ESB38402756</t>
  </si>
  <si>
    <t>192.000,00 € POR AÑO</t>
  </si>
  <si>
    <t>PRÓRROGAS SUCESIVAS POR DOCE MESES POR DOS AÑOS HASTA UN PERIODO MÁXIMO DE CUATRO AÑOS</t>
  </si>
  <si>
    <t>34/2021</t>
  </si>
  <si>
    <t>Servicios de publicidad, asesoramiento, desarrollo de acciones promocionales, comunicación y relaciones con los medios y representación industria turística para la isla de Tenerife en general y por marcas en los mercados de Reino Unido e Irlanda.</t>
  </si>
  <si>
    <t>FOUR COMMUNICATIONS LTD</t>
  </si>
  <si>
    <t>GB04286449</t>
  </si>
  <si>
    <t>PRÓRROGAS SUCESIVAS POR DOCE MESES POR CUATRO AÑOS HASTA UN PERIODO MÁXIMO DE CINCO AÑOS</t>
  </si>
  <si>
    <t>38/2021</t>
  </si>
  <si>
    <t>Contrato de servicios de comunicación y relaciones con los medios para el mercado nacional y portugués</t>
  </si>
  <si>
    <t>79340000 - Servicios de publicidad y de marketing.
79341100 - Servicios de consultoría en publicidad.
79341200 - Servicios de gestión publicitaria.
79416200 - Servicios de consultoría en relaciones públicas.</t>
  </si>
  <si>
    <t>HAVAS WORLDWIDE SPAIN S.A.</t>
  </si>
  <si>
    <t>ESA78107505</t>
  </si>
  <si>
    <t>55/2021</t>
  </si>
  <si>
    <t>Servicios de publicidad, asesoramiento, desarrollo de acciones promocionales, comunicación y relaciones con los medios y representación industria turística para la isla de Tenerife en general y por marcas en los mercados de Estados Unidos y Canadá</t>
  </si>
  <si>
    <t>NEWLINK CONSULTING AND COMMUNICATIONS SPAIN S.A</t>
  </si>
  <si>
    <t>ESA81867202</t>
  </si>
  <si>
    <t>Nº Contrato</t>
  </si>
  <si>
    <t>C006/2022</t>
  </si>
  <si>
    <t>C012/2022</t>
  </si>
  <si>
    <t>C013/2022</t>
  </si>
  <si>
    <t>C011/2022</t>
  </si>
  <si>
    <t>C021/2021</t>
  </si>
  <si>
    <t>C002/2022</t>
  </si>
  <si>
    <t>C039/2021</t>
  </si>
  <si>
    <t>C020/2022</t>
  </si>
  <si>
    <t>01/2022</t>
  </si>
  <si>
    <t>Contratación del servicio de comunicación, relaciones con los medios y de representación turística de la isla de Tenerife en general, así como de sus marcas, para el mercado de Alemania, Austria y Suiza</t>
  </si>
  <si>
    <t>79340000-9: Servicios de Publicidad y Marketing
79341100-7: Servicio de Consultoría en Publicidad 
79341200-8: Servicio de Gestión publicitaria
79416200-5: Servicios de Consultoría en Relaciones Públicas</t>
  </si>
  <si>
    <t>GLOBAL COMMUNICATION EXPERTS GBMH</t>
  </si>
  <si>
    <t>DE24228651</t>
  </si>
  <si>
    <t>C023/2022</t>
  </si>
  <si>
    <t>09/2022</t>
  </si>
  <si>
    <t>Servicios consistentes en la realización y gestión de una estrategia y líneas de trabajo para mejorar la conectividad aérea de Tenerife con países de Europa, África Occidental, Asia y Continente Americano.</t>
  </si>
  <si>
    <t>79400000 - Servicios de consultoría comercial y de gestión y servicios afines.</t>
  </si>
  <si>
    <t>INFORMA MARKETS (US) LIMITED</t>
  </si>
  <si>
    <t>GB000370721</t>
  </si>
  <si>
    <t>PRÓRROGAS SUCESIVAS POR DOCE MESES POR DOS AÑOS HASTA UN PERIODO MÁXIMO DE TRES AÑOS</t>
  </si>
  <si>
    <t>C037/2022</t>
  </si>
  <si>
    <t>16/2022</t>
  </si>
  <si>
    <t>Servicios de publicidad, asesoramiento, desarrollo de acciones promocionales, comunicación y relaciones con los medios y representación industria turística para la isla de Tenerife en general y por marcas en los mercados de Francia, Suiza francófona y Mónaco.</t>
  </si>
  <si>
    <t xml:space="preserve">ARTICLE 11 SARL </t>
  </si>
  <si>
    <t>N0245880J</t>
  </si>
  <si>
    <t>PRÓRROGAS SUCESIVAS POR DOCE MESES POR DOS AÑOS HASTA UN PERIODO MÁXIMO DE CINCO AÑOS</t>
  </si>
  <si>
    <t>C003/2023</t>
  </si>
  <si>
    <t>15/2022</t>
  </si>
  <si>
    <t>Suministro de una herramienta online para centralizar la gestión de la marca turística “Tenerife, ¡despierta emociones!” en sus distintos formatos para uso profesional, según la nueva estrategia y posicionamiento del destino.</t>
  </si>
  <si>
    <t>72415000 - Servicios de hospedaje de operación de sitios web WWW.
72421000 - Servicios de desarrollo de aplicaciones cliente en Internet o intranet.
72422000 - Servicios de desarrollo de aplicaciones servidor en Internet o intranet.</t>
  </si>
  <si>
    <t xml:space="preserve">GESTIONET MULTIMEDIA, S.L. </t>
  </si>
  <si>
    <t xml:space="preserve">ESB95189932 </t>
  </si>
  <si>
    <t>C005/2023</t>
  </si>
  <si>
    <t>31/2022</t>
  </si>
  <si>
    <t>Servicios de publicidad, asesoramiento, desarrollo de acciones promocionales, comunicación y relaciones con los medios y representación industria turística para la isla de Tenerife en general y por marcas en los mercados de Bélgica (zonas habla francófona y neerlandesa), Países Bajos y Luxemburgo (Benelux).</t>
  </si>
  <si>
    <t>UTE INTERFACE TOURISM B.V. y THX AGENCY B.V</t>
  </si>
  <si>
    <t>NL858924596B01 - BE0778.996.706</t>
  </si>
  <si>
    <t>PRÓRROGAS SUCESIVAS POR DOCE MESES HASTA UN PERIODO MÁXIMO DE CINCO AÑOS</t>
  </si>
  <si>
    <t>C024/2023</t>
  </si>
  <si>
    <t>16/2023</t>
  </si>
  <si>
    <t>Asesoramiento externo del producto golf para potenciar la demanda de turistas de perfil socio económico medio, medio-alto, reforzar la imagen de marca del destino, potenciar la isla como destino turístico ideal para la práctica de golf durante todo el año.</t>
  </si>
  <si>
    <t>79416200 - Servicios de consultoría en relaciones públicas.
79413000 - Servicios de consultoría en gestión de marketing.</t>
  </si>
  <si>
    <t>CARLOS ALBERTO BEAUTELL</t>
  </si>
  <si>
    <t xml:space="preserve">ES4379550W </t>
  </si>
  <si>
    <t>C005/2024</t>
  </si>
  <si>
    <t>28/2023</t>
  </si>
  <si>
    <t>Contratación de los servicios de una agencia de intermediación turística para la coordinación y gestión de viajes de familiarización para agentes de viajes y prensa especializada en la isla de Tenerife.</t>
  </si>
  <si>
    <t>63510000-7 servicio de agencia de viajes y servicios similares
63515000-2 servicio de viajes
63516000-9 servicio de gestión de viajes</t>
  </si>
  <si>
    <t>VIAJES EL CORTE INGLÉS S.A.</t>
  </si>
  <si>
    <t>ESA28229813</t>
  </si>
  <si>
    <t>C023/2023</t>
  </si>
  <si>
    <t>01/2023 LOTE I</t>
  </si>
  <si>
    <t>Contrato de los servicios para la contratación de una empresa de logística integral para el transporte del material promocional de TURISMO DE TENERIFE</t>
  </si>
  <si>
    <t>60161000 - Servicios de transporte de paquetes.</t>
  </si>
  <si>
    <t>JESA CARGO ADUANAS S.L.</t>
  </si>
  <si>
    <t>ESB85558625</t>
  </si>
  <si>
    <t>03/2020</t>
  </si>
  <si>
    <t>CONTRATO DE SERVICIOS DE MANTENIMIENTO Y DESARROLLO DE MEJORAS EN EL ASISTENTE VIRTUAL CONVERSACIONAL PUBLICADO EN LA PÁGINA WEB DE SPET, TURISMO DE TENERIFE (GOIO)</t>
  </si>
  <si>
    <t>72000000: Servicios TI: de consultoría, desarrollo de software, internet y apoyo.)</t>
  </si>
  <si>
    <t>PROCEDIMIENTO ABIERTO</t>
  </si>
  <si>
    <t>INTELEQUIA SOFTWARE SOLUTIONS, S.L.</t>
  </si>
  <si>
    <t>ESB76563352</t>
  </si>
  <si>
    <t>PRORROGABLE POR 24 MESES</t>
  </si>
  <si>
    <t>C123/2020</t>
  </si>
  <si>
    <t>Fecha última prórroga</t>
  </si>
  <si>
    <t>Contratos prorrogados en el año 2024</t>
  </si>
  <si>
    <t>PRÓRROGA EXCEPCIONAL 20/06/2024</t>
  </si>
  <si>
    <t>PRÓRROGA EXCEPCIONAL 20/11/2024</t>
  </si>
  <si>
    <t>PRÓRROGA EXCEPCIONAL 03/12/2024</t>
  </si>
  <si>
    <t>PRÓRROGA EXCEPCIONAL 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</si>
</sst>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??/2019"/>
    <numFmt numFmtId="165" formatCode="#,##0.00&quot; &quot;[$€-C0A];[Red]&quot;-&quot;#,##0.00&quot; &quot;[$€-C0A]"/>
    <numFmt numFmtId="166" formatCode="#,##0.00&quot; &quot;[$€-C0A]"/>
  </numFmts>
  <fonts count="8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u/>
      <sz val="20"/>
      <color rgb="FFFFFFFF"/>
      <name val="Calibri"/>
      <family val="2"/>
    </font>
    <font>
      <b/>
      <u/>
      <sz val="14"/>
      <color rgb="FFFFFFFF"/>
      <name val="Calibri"/>
      <family val="2"/>
    </font>
    <font>
      <b/>
      <sz val="14"/>
      <color rgb="FF002060"/>
      <name val="Calibri"/>
      <family val="2"/>
    </font>
    <font>
      <sz val="12"/>
      <color rgb="FF00206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8EA9DB"/>
        <bgColor rgb="FF8EA9DB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2" fillId="2" borderId="0" xfId="1" applyNumberFormat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6" fontId="6" fillId="0" borderId="2" xfId="1" applyNumberFormat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14" fontId="6" fillId="0" borderId="2" xfId="1" applyNumberFormat="1" applyFont="1" applyBorder="1" applyAlignment="1">
      <alignment vertical="center" wrapText="1"/>
    </xf>
    <xf numFmtId="164" fontId="6" fillId="0" borderId="2" xfId="1" quotePrefix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14" fontId="6" fillId="4" borderId="2" xfId="1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4" fillId="3" borderId="3" xfId="1" applyFont="1" applyFill="1" applyBorder="1" applyAlignment="1">
      <alignment vertical="center" wrapText="1"/>
    </xf>
    <xf numFmtId="0" fontId="6" fillId="0" borderId="2" xfId="1" quotePrefix="1" applyFont="1" applyBorder="1" applyAlignment="1">
      <alignment horizontal="center" vertical="center" wrapText="1"/>
    </xf>
    <xf numFmtId="4" fontId="6" fillId="0" borderId="0" xfId="1" applyNumberFormat="1" applyFont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6" fontId="6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CA8F1095-B20C-4405-A7A0-E77A0F65F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E636-8B3E-4476-97A8-AA6D8A7BC7B0}">
  <dimension ref="A1:P24"/>
  <sheetViews>
    <sheetView showGridLines="0" tabSelected="1"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baseColWidth="10" defaultColWidth="31" defaultRowHeight="15.75" x14ac:dyDescent="0.25"/>
  <cols>
    <col min="1" max="1" width="11.7109375" style="31" customWidth="1"/>
    <col min="2" max="2" width="13.7109375" style="31" customWidth="1"/>
    <col min="3" max="3" width="50.7109375" style="31" customWidth="1"/>
    <col min="4" max="4" width="35.7109375" style="31" customWidth="1"/>
    <col min="5" max="5" width="19.140625" style="31" customWidth="1"/>
    <col min="6" max="6" width="12" style="31" bestFit="1" customWidth="1"/>
    <col min="7" max="7" width="15.85546875" style="31" bestFit="1" customWidth="1"/>
    <col min="8" max="8" width="22" style="32" customWidth="1"/>
    <col min="9" max="9" width="14.5703125" style="32" bestFit="1" customWidth="1"/>
    <col min="10" max="10" width="14.7109375" style="31" bestFit="1" customWidth="1"/>
    <col min="11" max="11" width="13.140625" style="33" bestFit="1" customWidth="1"/>
    <col min="12" max="12" width="14.7109375" style="31" bestFit="1" customWidth="1"/>
    <col min="13" max="13" width="15.140625" style="31" customWidth="1"/>
    <col min="14" max="14" width="15.140625" style="32" customWidth="1"/>
    <col min="15" max="15" width="23.140625" style="31" customWidth="1"/>
    <col min="16" max="16" width="31" style="31" customWidth="1"/>
    <col min="17" max="16384" width="31" style="31"/>
  </cols>
  <sheetData>
    <row r="1" spans="1:16" s="7" customFormat="1" ht="26.25" x14ac:dyDescent="0.25">
      <c r="A1" s="1"/>
      <c r="B1" s="1"/>
      <c r="C1" s="2" t="s">
        <v>135</v>
      </c>
      <c r="D1" s="3"/>
      <c r="E1" s="3"/>
      <c r="F1" s="3"/>
      <c r="G1" s="3"/>
      <c r="H1" s="4"/>
      <c r="I1" s="4"/>
      <c r="J1" s="3"/>
      <c r="K1" s="5"/>
      <c r="L1" s="3"/>
      <c r="M1" s="6"/>
      <c r="N1" s="41"/>
      <c r="O1" s="6"/>
    </row>
    <row r="2" spans="1:16" s="10" customFormat="1" ht="18.75" customHeight="1" x14ac:dyDescent="0.25">
      <c r="A2" s="8"/>
      <c r="B2" s="8"/>
      <c r="C2" s="9"/>
      <c r="D2" s="9"/>
      <c r="E2" s="9"/>
      <c r="F2" s="9"/>
      <c r="G2" s="34" t="s">
        <v>0</v>
      </c>
      <c r="H2" s="42" t="s">
        <v>1</v>
      </c>
      <c r="I2" s="42"/>
      <c r="J2" s="42" t="s">
        <v>2</v>
      </c>
      <c r="K2" s="42"/>
      <c r="L2" s="42"/>
      <c r="M2" s="43" t="s">
        <v>3</v>
      </c>
      <c r="N2" s="44"/>
      <c r="O2" s="45"/>
    </row>
    <row r="3" spans="1:16" s="10" customFormat="1" ht="56.25" x14ac:dyDescent="0.25">
      <c r="A3" s="11" t="s">
        <v>69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134</v>
      </c>
      <c r="N3" s="13" t="s">
        <v>14</v>
      </c>
      <c r="O3" s="13" t="s">
        <v>15</v>
      </c>
    </row>
    <row r="4" spans="1:16" s="22" customFormat="1" ht="126" x14ac:dyDescent="0.25">
      <c r="A4" s="24" t="s">
        <v>70</v>
      </c>
      <c r="B4" s="24" t="s">
        <v>55</v>
      </c>
      <c r="C4" s="15" t="s">
        <v>56</v>
      </c>
      <c r="D4" s="15" t="s">
        <v>21</v>
      </c>
      <c r="E4" s="15" t="s">
        <v>18</v>
      </c>
      <c r="F4" s="16" t="s">
        <v>16</v>
      </c>
      <c r="G4" s="17">
        <v>44602</v>
      </c>
      <c r="H4" s="17" t="s">
        <v>57</v>
      </c>
      <c r="I4" s="17" t="s">
        <v>58</v>
      </c>
      <c r="J4" s="21">
        <f>1350000+141600</f>
        <v>1491600</v>
      </c>
      <c r="K4" s="21">
        <f>J4*0.07</f>
        <v>104412.00000000001</v>
      </c>
      <c r="L4" s="20">
        <f>SUM(J4:K4)</f>
        <v>1596012</v>
      </c>
      <c r="M4" s="17">
        <v>45302</v>
      </c>
      <c r="N4" s="28">
        <f>J4</f>
        <v>1491600</v>
      </c>
      <c r="O4" s="16" t="s">
        <v>59</v>
      </c>
    </row>
    <row r="5" spans="1:16" s="22" customFormat="1" ht="126" x14ac:dyDescent="0.25">
      <c r="A5" s="24" t="s">
        <v>70</v>
      </c>
      <c r="B5" s="24" t="s">
        <v>65</v>
      </c>
      <c r="C5" s="15" t="s">
        <v>66</v>
      </c>
      <c r="D5" s="15" t="s">
        <v>62</v>
      </c>
      <c r="E5" s="15" t="s">
        <v>18</v>
      </c>
      <c r="F5" s="16" t="s">
        <v>16</v>
      </c>
      <c r="G5" s="29">
        <v>44644</v>
      </c>
      <c r="H5" s="19" t="s">
        <v>67</v>
      </c>
      <c r="I5" s="19" t="s">
        <v>68</v>
      </c>
      <c r="J5" s="18">
        <v>1977500</v>
      </c>
      <c r="K5" s="18">
        <f>J5*0.07</f>
        <v>138425</v>
      </c>
      <c r="L5" s="30">
        <f>SUM(J5:K5)</f>
        <v>2115925</v>
      </c>
      <c r="M5" s="29">
        <v>45323</v>
      </c>
      <c r="N5" s="28">
        <f>J5</f>
        <v>1977500</v>
      </c>
      <c r="O5" s="16" t="s">
        <v>89</v>
      </c>
    </row>
    <row r="6" spans="1:16" s="22" customFormat="1" ht="94.5" x14ac:dyDescent="0.25">
      <c r="A6" s="14" t="s">
        <v>71</v>
      </c>
      <c r="B6" s="14" t="s">
        <v>28</v>
      </c>
      <c r="C6" s="15" t="s">
        <v>29</v>
      </c>
      <c r="D6" s="15" t="s">
        <v>30</v>
      </c>
      <c r="E6" s="15" t="s">
        <v>31</v>
      </c>
      <c r="F6" s="16" t="s">
        <v>20</v>
      </c>
      <c r="G6" s="17">
        <v>44356</v>
      </c>
      <c r="H6" s="16" t="s">
        <v>32</v>
      </c>
      <c r="I6" s="16" t="s">
        <v>33</v>
      </c>
      <c r="J6" s="20">
        <v>40668</v>
      </c>
      <c r="K6" s="19" t="s">
        <v>17</v>
      </c>
      <c r="L6" s="20">
        <f>SUM(J6:K6)</f>
        <v>40668</v>
      </c>
      <c r="M6" s="17">
        <v>45392</v>
      </c>
      <c r="N6" s="25" t="s">
        <v>34</v>
      </c>
      <c r="O6" s="16" t="s">
        <v>35</v>
      </c>
    </row>
    <row r="7" spans="1:16" s="22" customFormat="1" ht="94.5" x14ac:dyDescent="0.25">
      <c r="A7" s="14" t="s">
        <v>74</v>
      </c>
      <c r="B7" s="14" t="s">
        <v>22</v>
      </c>
      <c r="C7" s="15" t="s">
        <v>23</v>
      </c>
      <c r="D7" s="15" t="s">
        <v>24</v>
      </c>
      <c r="E7" s="15" t="s">
        <v>18</v>
      </c>
      <c r="F7" s="16" t="s">
        <v>16</v>
      </c>
      <c r="G7" s="17">
        <v>44405</v>
      </c>
      <c r="H7" s="17" t="s">
        <v>25</v>
      </c>
      <c r="I7" s="17" t="s">
        <v>26</v>
      </c>
      <c r="J7" s="20">
        <f>379040</f>
        <v>379040</v>
      </c>
      <c r="K7" s="21">
        <v>26532.799999999999</v>
      </c>
      <c r="L7" s="20">
        <v>405572.8</v>
      </c>
      <c r="M7" s="17" t="s">
        <v>136</v>
      </c>
      <c r="N7" s="28" t="s">
        <v>27</v>
      </c>
      <c r="O7" s="16" t="s">
        <v>59</v>
      </c>
    </row>
    <row r="8" spans="1:16" s="22" customFormat="1" ht="126" x14ac:dyDescent="0.25">
      <c r="A8" s="24" t="s">
        <v>73</v>
      </c>
      <c r="B8" s="24" t="s">
        <v>60</v>
      </c>
      <c r="C8" s="15" t="s">
        <v>61</v>
      </c>
      <c r="D8" s="15" t="s">
        <v>62</v>
      </c>
      <c r="E8" s="15" t="s">
        <v>18</v>
      </c>
      <c r="F8" s="16" t="s">
        <v>16</v>
      </c>
      <c r="G8" s="17">
        <v>44641</v>
      </c>
      <c r="H8" s="17" t="s">
        <v>63</v>
      </c>
      <c r="I8" s="17" t="s">
        <v>64</v>
      </c>
      <c r="J8" s="18">
        <f>1500000+72500</f>
        <v>1572500</v>
      </c>
      <c r="K8" s="21">
        <f>J8*0.07</f>
        <v>110075.00000000001</v>
      </c>
      <c r="L8" s="20">
        <f>SUM(J8:K8)</f>
        <v>1682575</v>
      </c>
      <c r="M8" s="17" t="s">
        <v>139</v>
      </c>
      <c r="N8" s="28">
        <f>J8</f>
        <v>1572500</v>
      </c>
      <c r="O8" s="16" t="s">
        <v>16</v>
      </c>
    </row>
    <row r="9" spans="1:16" s="22" customFormat="1" ht="47.25" x14ac:dyDescent="0.25">
      <c r="A9" s="24" t="s">
        <v>72</v>
      </c>
      <c r="B9" s="24" t="s">
        <v>42</v>
      </c>
      <c r="C9" s="15" t="s">
        <v>43</v>
      </c>
      <c r="D9" s="15" t="s">
        <v>44</v>
      </c>
      <c r="E9" s="15" t="s">
        <v>18</v>
      </c>
      <c r="F9" s="16" t="s">
        <v>16</v>
      </c>
      <c r="G9" s="17">
        <v>44649</v>
      </c>
      <c r="H9" s="17" t="s">
        <v>45</v>
      </c>
      <c r="I9" s="17" t="s">
        <v>46</v>
      </c>
      <c r="J9" s="20">
        <v>220000</v>
      </c>
      <c r="K9" s="21">
        <v>15400.000000000002</v>
      </c>
      <c r="L9" s="20">
        <v>235400</v>
      </c>
      <c r="M9" s="17">
        <v>45391</v>
      </c>
      <c r="N9" s="28">
        <v>220000</v>
      </c>
      <c r="O9" s="16" t="s">
        <v>16</v>
      </c>
    </row>
    <row r="10" spans="1:16" s="22" customFormat="1" ht="47.25" x14ac:dyDescent="0.25">
      <c r="A10" s="24" t="s">
        <v>72</v>
      </c>
      <c r="B10" s="24" t="s">
        <v>47</v>
      </c>
      <c r="C10" s="15" t="s">
        <v>43</v>
      </c>
      <c r="D10" s="15" t="s">
        <v>44</v>
      </c>
      <c r="E10" s="15" t="s">
        <v>18</v>
      </c>
      <c r="F10" s="16" t="s">
        <v>16</v>
      </c>
      <c r="G10" s="17">
        <v>44649</v>
      </c>
      <c r="H10" s="17" t="s">
        <v>45</v>
      </c>
      <c r="I10" s="17" t="s">
        <v>46</v>
      </c>
      <c r="J10" s="20">
        <v>200000</v>
      </c>
      <c r="K10" s="21">
        <v>14000.000000000002</v>
      </c>
      <c r="L10" s="20">
        <v>214000</v>
      </c>
      <c r="M10" s="17">
        <v>45391</v>
      </c>
      <c r="N10" s="28">
        <v>200000</v>
      </c>
      <c r="O10" s="16" t="s">
        <v>16</v>
      </c>
    </row>
    <row r="11" spans="1:16" s="22" customFormat="1" ht="94.5" x14ac:dyDescent="0.25">
      <c r="A11" s="24" t="s">
        <v>75</v>
      </c>
      <c r="B11" s="24" t="s">
        <v>48</v>
      </c>
      <c r="C11" s="15" t="s">
        <v>49</v>
      </c>
      <c r="D11" s="15" t="s">
        <v>50</v>
      </c>
      <c r="E11" s="15" t="s">
        <v>18</v>
      </c>
      <c r="F11" s="16" t="s">
        <v>20</v>
      </c>
      <c r="G11" s="17">
        <v>44571</v>
      </c>
      <c r="H11" s="17" t="s">
        <v>51</v>
      </c>
      <c r="I11" s="17" t="s">
        <v>52</v>
      </c>
      <c r="J11" s="20">
        <v>384000</v>
      </c>
      <c r="K11" s="21">
        <v>26880</v>
      </c>
      <c r="L11" s="20">
        <v>410880</v>
      </c>
      <c r="M11" s="17">
        <v>45604</v>
      </c>
      <c r="N11" s="28" t="s">
        <v>53</v>
      </c>
      <c r="O11" s="16" t="s">
        <v>54</v>
      </c>
    </row>
    <row r="12" spans="1:16" s="22" customFormat="1" ht="94.5" x14ac:dyDescent="0.25">
      <c r="A12" s="24" t="s">
        <v>76</v>
      </c>
      <c r="B12" s="24" t="s">
        <v>36</v>
      </c>
      <c r="C12" s="15" t="s">
        <v>37</v>
      </c>
      <c r="D12" s="15" t="s">
        <v>38</v>
      </c>
      <c r="E12" s="15" t="s">
        <v>39</v>
      </c>
      <c r="F12" s="16" t="s">
        <v>20</v>
      </c>
      <c r="G12" s="23">
        <v>44495</v>
      </c>
      <c r="H12" s="17" t="s">
        <v>40</v>
      </c>
      <c r="I12" s="17" t="s">
        <v>41</v>
      </c>
      <c r="J12" s="20">
        <v>124244.88</v>
      </c>
      <c r="K12" s="19" t="s">
        <v>17</v>
      </c>
      <c r="L12" s="20">
        <v>124244.88</v>
      </c>
      <c r="M12" s="23" t="s">
        <v>137</v>
      </c>
      <c r="N12" s="28">
        <v>62122.44</v>
      </c>
      <c r="O12" s="16" t="s">
        <v>16</v>
      </c>
    </row>
    <row r="13" spans="1:16" s="22" customFormat="1" ht="126" x14ac:dyDescent="0.25">
      <c r="A13" s="24" t="s">
        <v>70</v>
      </c>
      <c r="B13" s="24" t="s">
        <v>55</v>
      </c>
      <c r="C13" s="15" t="s">
        <v>56</v>
      </c>
      <c r="D13" s="15" t="s">
        <v>21</v>
      </c>
      <c r="E13" s="15" t="s">
        <v>18</v>
      </c>
      <c r="F13" s="16" t="s">
        <v>16</v>
      </c>
      <c r="G13" s="17">
        <v>44602</v>
      </c>
      <c r="H13" s="17" t="s">
        <v>57</v>
      </c>
      <c r="I13" s="17" t="s">
        <v>58</v>
      </c>
      <c r="J13" s="21">
        <f>1350000+141600</f>
        <v>1491600</v>
      </c>
      <c r="K13" s="21">
        <f>J13*0.07</f>
        <v>104412.00000000001</v>
      </c>
      <c r="L13" s="20">
        <f>SUM(J13:K13)</f>
        <v>1596012</v>
      </c>
      <c r="M13" s="17">
        <v>45653</v>
      </c>
      <c r="N13" s="28">
        <f>J13</f>
        <v>1491600</v>
      </c>
      <c r="O13" s="16" t="s">
        <v>59</v>
      </c>
    </row>
    <row r="14" spans="1:16" s="22" customFormat="1" ht="126" x14ac:dyDescent="0.25">
      <c r="A14" s="24" t="s">
        <v>77</v>
      </c>
      <c r="B14" s="24" t="s">
        <v>78</v>
      </c>
      <c r="C14" s="15" t="s">
        <v>79</v>
      </c>
      <c r="D14" s="15" t="s">
        <v>80</v>
      </c>
      <c r="E14" s="15" t="s">
        <v>18</v>
      </c>
      <c r="F14" s="16" t="s">
        <v>16</v>
      </c>
      <c r="G14" s="29">
        <v>44692</v>
      </c>
      <c r="H14" s="19" t="s">
        <v>81</v>
      </c>
      <c r="I14" s="19" t="s">
        <v>82</v>
      </c>
      <c r="J14" s="18">
        <v>1494000</v>
      </c>
      <c r="K14" s="18">
        <v>10080</v>
      </c>
      <c r="L14" s="30">
        <v>1504080</v>
      </c>
      <c r="M14" s="29">
        <v>45420</v>
      </c>
      <c r="N14" s="28">
        <v>1494000</v>
      </c>
      <c r="O14" s="16" t="s">
        <v>59</v>
      </c>
      <c r="P14" s="36"/>
    </row>
    <row r="15" spans="1:16" s="22" customFormat="1" ht="94.5" x14ac:dyDescent="0.25">
      <c r="A15" s="24" t="s">
        <v>83</v>
      </c>
      <c r="B15" s="24" t="s">
        <v>84</v>
      </c>
      <c r="C15" s="15" t="s">
        <v>85</v>
      </c>
      <c r="D15" s="15" t="s">
        <v>86</v>
      </c>
      <c r="E15" s="15" t="s">
        <v>39</v>
      </c>
      <c r="F15" s="16" t="s">
        <v>16</v>
      </c>
      <c r="G15" s="17">
        <v>44719</v>
      </c>
      <c r="H15" s="17" t="s">
        <v>87</v>
      </c>
      <c r="I15" s="19" t="s">
        <v>88</v>
      </c>
      <c r="J15" s="18">
        <v>60000</v>
      </c>
      <c r="K15" s="25" t="s">
        <v>17</v>
      </c>
      <c r="L15" s="18">
        <v>60000</v>
      </c>
      <c r="M15" s="17">
        <v>45429</v>
      </c>
      <c r="N15" s="25">
        <v>60000</v>
      </c>
      <c r="O15" s="16" t="s">
        <v>89</v>
      </c>
    </row>
    <row r="16" spans="1:16" s="22" customFormat="1" ht="126" x14ac:dyDescent="0.25">
      <c r="A16" s="24" t="s">
        <v>90</v>
      </c>
      <c r="B16" s="24" t="s">
        <v>91</v>
      </c>
      <c r="C16" s="15" t="s">
        <v>92</v>
      </c>
      <c r="D16" s="15" t="s">
        <v>21</v>
      </c>
      <c r="E16" s="15" t="s">
        <v>18</v>
      </c>
      <c r="F16" s="16" t="s">
        <v>16</v>
      </c>
      <c r="G16" s="17">
        <v>44851</v>
      </c>
      <c r="H16" s="17" t="s">
        <v>93</v>
      </c>
      <c r="I16" s="17" t="s">
        <v>94</v>
      </c>
      <c r="J16" s="20">
        <v>728000</v>
      </c>
      <c r="K16" s="21">
        <v>5460</v>
      </c>
      <c r="L16" s="20">
        <v>733460</v>
      </c>
      <c r="M16" s="17">
        <v>45555</v>
      </c>
      <c r="N16" s="28">
        <v>728000</v>
      </c>
      <c r="O16" s="16" t="s">
        <v>95</v>
      </c>
    </row>
    <row r="17" spans="1:15" s="22" customFormat="1" ht="126" x14ac:dyDescent="0.25">
      <c r="A17" s="24" t="s">
        <v>96</v>
      </c>
      <c r="B17" s="24" t="s">
        <v>97</v>
      </c>
      <c r="C17" s="15" t="s">
        <v>98</v>
      </c>
      <c r="D17" s="15" t="s">
        <v>99</v>
      </c>
      <c r="E17" s="15" t="s">
        <v>19</v>
      </c>
      <c r="F17" s="16" t="s">
        <v>20</v>
      </c>
      <c r="G17" s="17">
        <v>44935</v>
      </c>
      <c r="H17" s="17" t="s">
        <v>100</v>
      </c>
      <c r="I17" s="17" t="s">
        <v>101</v>
      </c>
      <c r="J17" s="20">
        <v>26237</v>
      </c>
      <c r="K17" s="21">
        <v>1836.5900000000001</v>
      </c>
      <c r="L17" s="20">
        <v>28073.59</v>
      </c>
      <c r="M17" s="17">
        <v>45622</v>
      </c>
      <c r="N17" s="28">
        <v>26237</v>
      </c>
      <c r="O17" s="16" t="s">
        <v>20</v>
      </c>
    </row>
    <row r="18" spans="1:15" s="22" customFormat="1" ht="126" x14ac:dyDescent="0.25">
      <c r="A18" s="24" t="s">
        <v>102</v>
      </c>
      <c r="B18" s="24" t="s">
        <v>103</v>
      </c>
      <c r="C18" s="15" t="s">
        <v>104</v>
      </c>
      <c r="D18" s="15" t="s">
        <v>21</v>
      </c>
      <c r="E18" s="15" t="s">
        <v>18</v>
      </c>
      <c r="F18" s="16" t="s">
        <v>16</v>
      </c>
      <c r="G18" s="17">
        <v>44950</v>
      </c>
      <c r="H18" s="17" t="s">
        <v>105</v>
      </c>
      <c r="I18" s="17" t="s">
        <v>106</v>
      </c>
      <c r="J18" s="20">
        <v>559000</v>
      </c>
      <c r="K18" s="21">
        <v>4130</v>
      </c>
      <c r="L18" s="20">
        <v>563130</v>
      </c>
      <c r="M18" s="17">
        <v>45608</v>
      </c>
      <c r="N18" s="28">
        <v>559000</v>
      </c>
      <c r="O18" s="16" t="s">
        <v>107</v>
      </c>
    </row>
    <row r="19" spans="1:15" s="22" customFormat="1" ht="94.5" x14ac:dyDescent="0.25">
      <c r="A19" s="24" t="s">
        <v>108</v>
      </c>
      <c r="B19" s="24" t="s">
        <v>109</v>
      </c>
      <c r="C19" s="15" t="s">
        <v>110</v>
      </c>
      <c r="D19" s="15" t="s">
        <v>111</v>
      </c>
      <c r="E19" s="15" t="s">
        <v>18</v>
      </c>
      <c r="F19" s="16" t="s">
        <v>16</v>
      </c>
      <c r="G19" s="17">
        <v>45147</v>
      </c>
      <c r="H19" s="17" t="s">
        <v>112</v>
      </c>
      <c r="I19" s="17" t="s">
        <v>113</v>
      </c>
      <c r="J19" s="20">
        <v>46995</v>
      </c>
      <c r="K19" s="21">
        <v>3289.65</v>
      </c>
      <c r="L19" s="20">
        <v>50284.65</v>
      </c>
      <c r="M19" s="17">
        <v>45499</v>
      </c>
      <c r="N19" s="26">
        <v>46995</v>
      </c>
      <c r="O19" s="16" t="s">
        <v>107</v>
      </c>
    </row>
    <row r="20" spans="1:15" s="22" customFormat="1" ht="78.75" x14ac:dyDescent="0.25">
      <c r="A20" s="24" t="s">
        <v>114</v>
      </c>
      <c r="B20" s="24" t="s">
        <v>115</v>
      </c>
      <c r="C20" s="35" t="s">
        <v>116</v>
      </c>
      <c r="D20" s="15" t="s">
        <v>117</v>
      </c>
      <c r="E20" s="15" t="s">
        <v>18</v>
      </c>
      <c r="F20" s="16" t="s">
        <v>16</v>
      </c>
      <c r="G20" s="17">
        <v>45308</v>
      </c>
      <c r="H20" s="17" t="s">
        <v>118</v>
      </c>
      <c r="I20" s="17" t="s">
        <v>119</v>
      </c>
      <c r="J20" s="18">
        <v>850000</v>
      </c>
      <c r="K20" s="18">
        <v>59500.000000000007</v>
      </c>
      <c r="L20" s="18">
        <v>214001</v>
      </c>
      <c r="M20" s="17">
        <v>45622</v>
      </c>
      <c r="N20" s="30">
        <v>850000</v>
      </c>
      <c r="O20" s="16" t="s">
        <v>107</v>
      </c>
    </row>
    <row r="21" spans="1:15" s="22" customFormat="1" ht="78.75" x14ac:dyDescent="0.25">
      <c r="A21" s="24" t="s">
        <v>120</v>
      </c>
      <c r="B21" s="24" t="s">
        <v>121</v>
      </c>
      <c r="C21" s="15" t="s">
        <v>122</v>
      </c>
      <c r="D21" s="15" t="s">
        <v>123</v>
      </c>
      <c r="E21" s="15" t="s">
        <v>18</v>
      </c>
      <c r="F21" s="16" t="s">
        <v>16</v>
      </c>
      <c r="G21" s="17">
        <v>45132</v>
      </c>
      <c r="H21" s="17" t="s">
        <v>124</v>
      </c>
      <c r="I21" s="17" t="s">
        <v>125</v>
      </c>
      <c r="J21" s="18">
        <v>120000</v>
      </c>
      <c r="K21" s="18">
        <f>J21*0.07</f>
        <v>8400</v>
      </c>
      <c r="L21" s="18">
        <f>SUM(J21:K21)</f>
        <v>128400</v>
      </c>
      <c r="M21" s="17">
        <v>45449</v>
      </c>
      <c r="N21" s="28">
        <f>J21</f>
        <v>120000</v>
      </c>
      <c r="O21" s="16" t="s">
        <v>107</v>
      </c>
    </row>
    <row r="22" spans="1:15" s="40" customFormat="1" ht="78.75" x14ac:dyDescent="0.25">
      <c r="A22" s="24" t="s">
        <v>133</v>
      </c>
      <c r="B22" s="37" t="s">
        <v>126</v>
      </c>
      <c r="C22" s="38" t="s">
        <v>127</v>
      </c>
      <c r="D22" s="38" t="s">
        <v>128</v>
      </c>
      <c r="E22" s="38" t="s">
        <v>129</v>
      </c>
      <c r="F22" s="27" t="s">
        <v>20</v>
      </c>
      <c r="G22" s="19">
        <v>44147</v>
      </c>
      <c r="H22" s="38" t="s">
        <v>130</v>
      </c>
      <c r="I22" s="38" t="s">
        <v>131</v>
      </c>
      <c r="J22" s="39">
        <v>121500</v>
      </c>
      <c r="K22" s="39">
        <v>8505</v>
      </c>
      <c r="L22" s="39">
        <v>130005</v>
      </c>
      <c r="M22" s="19" t="s">
        <v>138</v>
      </c>
      <c r="N22" s="30">
        <v>60750</v>
      </c>
      <c r="O22" s="27" t="s">
        <v>132</v>
      </c>
    </row>
    <row r="23" spans="1:15" x14ac:dyDescent="0.25">
      <c r="K23" s="31"/>
    </row>
    <row r="24" spans="1:15" x14ac:dyDescent="0.25">
      <c r="K24" s="31"/>
    </row>
  </sheetData>
  <mergeCells count="3">
    <mergeCell ref="H2:I2"/>
    <mergeCell ref="J2:L2"/>
    <mergeCell ref="M2:O2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852BCF-AD54-4A8E-8388-DBF4A3009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2FCDDE-FEB6-4D63-AD5B-6ABC3E8C4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3BD3B-9966-4534-8B6E-A90F2A081CF1}">
  <ds:schemaRefs>
    <ds:schemaRef ds:uri="http://schemas.microsoft.com/office/2006/metadata/properties"/>
    <ds:schemaRef ds:uri="http://schemas.microsoft.com/office/infopath/2007/PartnerControls"/>
    <ds:schemaRef ds:uri="d0d1bc6d-f048-4684-a59c-1a2d756c80be"/>
    <ds:schemaRef ds:uri="cb4efc23-cbea-429c-95ad-f664830363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Contratación-licitación_2021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Rabaneda Cárdenas</dc:creator>
  <cp:lastModifiedBy>Manuela Rabaneda Cárdenas</cp:lastModifiedBy>
  <dcterms:created xsi:type="dcterms:W3CDTF">2025-02-17T15:19:16Z</dcterms:created>
  <dcterms:modified xsi:type="dcterms:W3CDTF">2025-04-04T15:08:43Z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MediaServiceImageTags">
    <vt:lpwstr/>
  </property>
</Properties>
</file>