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ismodetenerife.sharepoint.com/sites/JURIDICO/Documentos compartidos/General/1.- Comisionado Transparencia/Evaluación TDT 2022-2023/12 Contratación Pública/Contratos/"/>
    </mc:Choice>
  </mc:AlternateContent>
  <xr:revisionPtr revIDLastSave="46" documentId="8_{544197F3-3EC3-4A09-B539-76F8BD3A8F85}" xr6:coauthVersionLast="47" xr6:coauthVersionMax="47" xr10:uidLastSave="{5880E308-65D1-405B-A1FB-7CD0FFC299B9}"/>
  <bookViews>
    <workbookView xWindow="-20610" yWindow="-120" windowWidth="20730" windowHeight="11040" xr2:uid="{2E27B7AD-ECF0-4994-A855-B993E3DB4186}"/>
  </bookViews>
  <sheets>
    <sheet name="Contratación-licitación_2023" sheetId="1" r:id="rId1"/>
  </sheets>
  <definedNames>
    <definedName name="_xlnm._FilterDatabase" localSheetId="0" hidden="1">'Contratación-licitación_2023'!$A$3:$AF$45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3" i="1" l="1"/>
  <c r="W43" i="1"/>
  <c r="AA42" i="1"/>
  <c r="V41" i="1"/>
  <c r="W41" i="1" s="1"/>
  <c r="AA40" i="1"/>
  <c r="V40" i="1"/>
  <c r="W40" i="1" s="1"/>
  <c r="K40" i="1"/>
  <c r="V39" i="1"/>
  <c r="W39" i="1" s="1"/>
  <c r="K39" i="1"/>
  <c r="AA38" i="1"/>
  <c r="AA36" i="1"/>
  <c r="V36" i="1"/>
  <c r="K36" i="1"/>
  <c r="AA35" i="1"/>
  <c r="V35" i="1"/>
  <c r="W35" i="1" s="1"/>
  <c r="K35" i="1"/>
  <c r="AA34" i="1"/>
  <c r="V34" i="1"/>
  <c r="W34" i="1" s="1"/>
  <c r="K34" i="1"/>
  <c r="AA33" i="1"/>
  <c r="V33" i="1"/>
  <c r="W33" i="1" s="1"/>
  <c r="K33" i="1"/>
  <c r="AA32" i="1"/>
  <c r="V32" i="1"/>
  <c r="W32" i="1" s="1"/>
  <c r="K32" i="1"/>
  <c r="AA31" i="1"/>
  <c r="V31" i="1"/>
  <c r="W31" i="1" s="1"/>
  <c r="K31" i="1"/>
  <c r="K30" i="1"/>
  <c r="AA29" i="1"/>
  <c r="AA28" i="1"/>
  <c r="W28" i="1"/>
  <c r="K28" i="1"/>
  <c r="AA26" i="1"/>
  <c r="AA24" i="1"/>
  <c r="AA23" i="1"/>
  <c r="AA22" i="1"/>
  <c r="AA21" i="1"/>
  <c r="V21" i="1"/>
  <c r="W21" i="1" s="1"/>
  <c r="K21" i="1"/>
  <c r="AA20" i="1"/>
  <c r="Y20" i="1"/>
  <c r="V20" i="1"/>
  <c r="W20" i="1" s="1"/>
  <c r="K20" i="1"/>
  <c r="AA19" i="1"/>
  <c r="AA18" i="1"/>
  <c r="W18" i="1"/>
  <c r="K18" i="1"/>
  <c r="AA16" i="1"/>
  <c r="V16" i="1"/>
  <c r="W16" i="1" s="1"/>
  <c r="K16" i="1"/>
  <c r="U15" i="1"/>
  <c r="V15" i="1" s="1"/>
  <c r="K15" i="1"/>
  <c r="AA13" i="1"/>
  <c r="Y13" i="1"/>
  <c r="V13" i="1"/>
  <c r="W13" i="1" s="1"/>
  <c r="AA12" i="1"/>
  <c r="V12" i="1"/>
  <c r="K12" i="1"/>
  <c r="K11" i="1"/>
  <c r="L10" i="1"/>
  <c r="K10" i="1"/>
  <c r="Y9" i="1"/>
  <c r="V9" i="1"/>
  <c r="W9" i="1" s="1"/>
  <c r="L9" i="1"/>
  <c r="K9" i="1"/>
  <c r="AA7" i="1"/>
  <c r="W7" i="1"/>
  <c r="AA6" i="1"/>
  <c r="V6" i="1"/>
  <c r="W6" i="1" s="1"/>
  <c r="W5" i="1"/>
  <c r="AA4" i="1"/>
  <c r="V4" i="1"/>
  <c r="W4" i="1" s="1"/>
</calcChain>
</file>

<file path=xl/sharedStrings.xml><?xml version="1.0" encoding="utf-8"?>
<sst xmlns="http://schemas.openxmlformats.org/spreadsheetml/2006/main" count="833" uniqueCount="271">
  <si>
    <t>Importe licitación</t>
  </si>
  <si>
    <t>Fecha</t>
  </si>
  <si>
    <t xml:space="preserve">Adjudicatario </t>
  </si>
  <si>
    <t>Importe Adjudicación</t>
  </si>
  <si>
    <t xml:space="preserve">Prórroga </t>
  </si>
  <si>
    <t xml:space="preserve">Garantía </t>
  </si>
  <si>
    <t>Nº Contrato</t>
  </si>
  <si>
    <t>Nº acción</t>
  </si>
  <si>
    <t>Nº de expediente</t>
  </si>
  <si>
    <t>Contrato</t>
  </si>
  <si>
    <t>Objeto Contrato- CPV</t>
  </si>
  <si>
    <t>Tipo de Procedimiento</t>
  </si>
  <si>
    <t>Lotes</t>
  </si>
  <si>
    <t>Fecha de aprobación</t>
  </si>
  <si>
    <t>Fecha de publicación / solicitud oferta</t>
  </si>
  <si>
    <t>Importe del presupuesto licitación</t>
  </si>
  <si>
    <t xml:space="preserve">Impuestos Indirectos </t>
  </si>
  <si>
    <t>Valor estimado</t>
  </si>
  <si>
    <t xml:space="preserve">Plazo de Ejecución </t>
  </si>
  <si>
    <t xml:space="preserve">Nº Licitadores </t>
  </si>
  <si>
    <t>Adjudicación/ Desierto/ Renuncia/ Desistimiento/ Suspensión</t>
  </si>
  <si>
    <t>Adjudicación</t>
  </si>
  <si>
    <t>Desierto/ Desistimiento/ Suspensión</t>
  </si>
  <si>
    <t>Renuncia</t>
  </si>
  <si>
    <t>CIF</t>
  </si>
  <si>
    <t>Base imponible</t>
  </si>
  <si>
    <t>Impuestos indirectos</t>
  </si>
  <si>
    <t>Impuestos incluidos</t>
  </si>
  <si>
    <t>Sí/No</t>
  </si>
  <si>
    <t>Cuantía</t>
  </si>
  <si>
    <t xml:space="preserve">Duración </t>
  </si>
  <si>
    <t>Importe</t>
  </si>
  <si>
    <t xml:space="preserve">Constitución </t>
  </si>
  <si>
    <t xml:space="preserve">Plataforma de Contratación del Sector Pública </t>
  </si>
  <si>
    <t>Modificaciones de los contratos formalizados</t>
  </si>
  <si>
    <t>Penalidades impuestas por incumplimiento de los/las contratistas</t>
  </si>
  <si>
    <t>C003/2023</t>
  </si>
  <si>
    <t>15/2022</t>
  </si>
  <si>
    <t>Suministro de una herramienta online para centralizar la gestión de la marca turística “Tenerife, ¡despierta emociones!” en sus distintos formatos para uso profesional, según la nueva estrategia y posicionamiento del destino.</t>
  </si>
  <si>
    <t>72415000 - Servicios de hospedaje de operación de sitios web WWW.
72421000 - Servicios de desarrollo de aplicaciones cliente en Internet o intranet.
72422000 - Servicios de desarrollo de aplicaciones servidor en Internet o intranet.</t>
  </si>
  <si>
    <t>ABIERTO SIMPLIFICADO</t>
  </si>
  <si>
    <t>NO</t>
  </si>
  <si>
    <t>24 MESES</t>
  </si>
  <si>
    <t>N/A</t>
  </si>
  <si>
    <t xml:space="preserve">GESTIONET MULTIMEDIA, S.L. </t>
  </si>
  <si>
    <t xml:space="preserve">ESB95189932 </t>
  </si>
  <si>
    <t>SI</t>
  </si>
  <si>
    <t>5% del importe del contrato, en la primera factura emitida</t>
  </si>
  <si>
    <t>SÍ</t>
  </si>
  <si>
    <t>No se han realizado</t>
  </si>
  <si>
    <t>C005/2023</t>
  </si>
  <si>
    <t>31/2022</t>
  </si>
  <si>
    <t>Servicios de publicidad, asesoramiento, desarrollo de acciones promocionales, comunicación y relaciones con los medios y representación industria turística para la isla de Tenerife en general y por marcas en los mercados de Bélgica (zonas habla francófona y neerlandesa), Países Bajos y Luxemburgo (Benelux).</t>
  </si>
  <si>
    <t>79340000 - Servicios de publicidad y de marketing.
79341100 - Servicios de consultoría en publicidad.
79341200 - Servicios de gestión publicitaria.
79416200 - Servicios de consultoría en relaciones públicas</t>
  </si>
  <si>
    <t>ABIERTO SUJETO A REGULACIÓN ARMONIZADA</t>
  </si>
  <si>
    <t>12 MESES</t>
  </si>
  <si>
    <t>UTE INTERFACE TOURISM B.V. y THX AGENCY B.V</t>
  </si>
  <si>
    <t>NL858924596B01 - BE0778.996.706</t>
  </si>
  <si>
    <t>PRÓRROGAS SUCESIVAS POR DOCE MESES HASTA UN PERIODO MÁXIMO DE CINCO AÑOS</t>
  </si>
  <si>
    <t>C001/2023</t>
  </si>
  <si>
    <t>38/2022</t>
  </si>
  <si>
    <t>Patrocinio del evento Tenerife Puntablanca Young Series by Quicksilver</t>
  </si>
  <si>
    <t>79342200 - Servicios de promoción</t>
  </si>
  <si>
    <t>NEGOCIADO SIN PUBLICIDAD POR EXCLUSIVIDAD</t>
  </si>
  <si>
    <t>PUNTABLANCA EVENTS S.C.</t>
  </si>
  <si>
    <t>ESJ72425994</t>
  </si>
  <si>
    <t>C004/2023</t>
  </si>
  <si>
    <t>33/2022</t>
  </si>
  <si>
    <t>Patrocinio para la celebración en la isla de Tenerife de dos torneos profesionales de tenis de la ATP Challenger</t>
  </si>
  <si>
    <t>2 MESES</t>
  </si>
  <si>
    <t>MEF TENNIS EVENTS S.L.</t>
  </si>
  <si>
    <t>ESB05417969</t>
  </si>
  <si>
    <t>C002/2023</t>
  </si>
  <si>
    <t>03/2023</t>
  </si>
  <si>
    <t>Patrocinio del evento Madrid Fusión Cumbre Internacional de Gastronomía los días 23, 24 y 25 de enero de 2023</t>
  </si>
  <si>
    <t>3 MESES</t>
  </si>
  <si>
    <t>FORO DEBATE S.L.</t>
  </si>
  <si>
    <t>ESB82054792</t>
  </si>
  <si>
    <t>60161000 - Servicios de transporte de paquetes.
64110000 - Servicios postales.
64113000 - Servicios postales relacionados con paquetes.
64121200 - Servicios de distribución de paquetes</t>
  </si>
  <si>
    <t>C023/2023</t>
  </si>
  <si>
    <t>VARIAS</t>
  </si>
  <si>
    <t>01/2023 LOTE I</t>
  </si>
  <si>
    <t>Contrato de los servicios para la contratación de una empresa de logística integral para el transporte del material promocional de TURISMO DE TENERIFE</t>
  </si>
  <si>
    <t>60161000 - Servicios de transporte de paquetes.</t>
  </si>
  <si>
    <t>JESA CARGO ADUANAS S.L.</t>
  </si>
  <si>
    <t>ESB85558625</t>
  </si>
  <si>
    <t>01/2023 LOTE II</t>
  </si>
  <si>
    <t>Contrato para la contratación de los servicios de mensajería: la recogida, distribución y entrega de documentación administrativa.</t>
  </si>
  <si>
    <t xml:space="preserve">Desierto </t>
  </si>
  <si>
    <t>02/2023</t>
  </si>
  <si>
    <t>Asesoramiento jurídico-laboral y litigioso, así como la gestión laboral recurrente para SPET, Turismo de Tenerife, S.A.</t>
  </si>
  <si>
    <t>79111000 - Servicios de asesoría jurídica.
79112000 - Servicios de representación jurídica.
79631000 - Servicios de personal y de nóminas.</t>
  </si>
  <si>
    <t>ABIERO SIMPLIFICADO</t>
  </si>
  <si>
    <t>Suspendida</t>
  </si>
  <si>
    <t>C007/2023</t>
  </si>
  <si>
    <t>05/2023</t>
  </si>
  <si>
    <t>Patrocinio del evento Gala de los Premios Cadena Dial 2023</t>
  </si>
  <si>
    <t>1 MES</t>
  </si>
  <si>
    <t>PLANET EVENTS, S.A.</t>
  </si>
  <si>
    <t>ESA82343542</t>
  </si>
  <si>
    <t>C015/2023</t>
  </si>
  <si>
    <t>04/2023</t>
  </si>
  <si>
    <t>Servicios de gestión integral de las oficinas de información turística situadas en los aeropuertos TFS y TFN-Ciudad de La Laguna</t>
  </si>
  <si>
    <t>63513000 - Servicios de información turística</t>
  </si>
  <si>
    <t>FORUM ACTIVA CANARIAS S.L.U.</t>
  </si>
  <si>
    <t xml:space="preserve">ESB38840328 </t>
  </si>
  <si>
    <t>5% del importe del contrato, mediante Aval Bancario</t>
  </si>
  <si>
    <t>06/2023</t>
  </si>
  <si>
    <t>Patrocinio para la celebración en Tenerife del evento internacional sobre conectividad aérea “Aviation Event 2023</t>
  </si>
  <si>
    <t>6 MESES</t>
  </si>
  <si>
    <t>Desistimiento</t>
  </si>
  <si>
    <t>C016/2023</t>
  </si>
  <si>
    <t>08/2023</t>
  </si>
  <si>
    <t>Servicios de una agencia de comunicación para la gestión de la comunicación en medios insulares y regionales de las novedades del destino y de la importancia del Turismo para Tenerife</t>
  </si>
  <si>
    <t>79341400 - Servicios de campañas de publicidad</t>
  </si>
  <si>
    <t>ABIERTO</t>
  </si>
  <si>
    <t>BC EXCLUSIVAS DE PUBLICIDAD, S.L.</t>
  </si>
  <si>
    <t>ESB38381968</t>
  </si>
  <si>
    <t>C006/2023</t>
  </si>
  <si>
    <t>09/2023</t>
  </si>
  <si>
    <t>Patrocinio del evento de la ASAMBLEA ANUAL de la Asociación Nacional de
Promotores Musicales</t>
  </si>
  <si>
    <t>ASOCIACIÓN DE PROMOTORES MUSICALES (APM)</t>
  </si>
  <si>
    <t>ESG62737895</t>
  </si>
  <si>
    <t>C008/2023</t>
  </si>
  <si>
    <t>07/2023</t>
  </si>
  <si>
    <t>Servicios de organización y ejecución de rutas culturales, en la naturaleza, de turismo activo y de avistamiento de cetáceos, dirigido a colectivos de personas mayores y colectivos vulnerables en riesgo de exclusión social de Tenerife,</t>
  </si>
  <si>
    <t>63500000-4 Servicios de agencia de viajes, operadores turísticos y asistencia al turista</t>
  </si>
  <si>
    <t>ABIERTO SIMPLIFICADO ABREVIADO</t>
  </si>
  <si>
    <t>8 MESES</t>
  </si>
  <si>
    <t>SENDA ECOWAY S.L.</t>
  </si>
  <si>
    <t>ESB76724251</t>
  </si>
  <si>
    <t>C009/2023</t>
  </si>
  <si>
    <t>12/2023</t>
  </si>
  <si>
    <t>PATROCINIO X FORO NACIONAL PARA EMPRESARIOS Y PROFESIONALES DEL TURISMO EN ESPAÑA CONGRESO FUTURISMO 2023</t>
  </si>
  <si>
    <t>FUTURCAN MARKETING &amp; EVENTOS S.L.</t>
  </si>
  <si>
    <t>ESB76693928</t>
  </si>
  <si>
    <t>C010/2023</t>
  </si>
  <si>
    <t>13/2023</t>
  </si>
  <si>
    <t>Patrocinio de cuatro conciertos musicales: Leiva, Sting, Manuel Carrasco y Marea</t>
  </si>
  <si>
    <t>7 MESES</t>
  </si>
  <si>
    <t>NEW EVENT EVENTOS Y GESTION CULTURAL SL</t>
  </si>
  <si>
    <t>ESB76669241</t>
  </si>
  <si>
    <t>C024/2023</t>
  </si>
  <si>
    <t>16/2023</t>
  </si>
  <si>
    <t>Asesoramiento externo del producto golf para potenciar la demanda de turistas de perfil socio económico medio, medio-alto, reforzar la imagen de marca del destino, potenciar la isla como destino turístico ideal para la práctica de golf durante todo el año.</t>
  </si>
  <si>
    <t>79416200 - Servicios de consultoría en relaciones públicas.
79413000 - Servicios de consultoría en gestión de marketing.</t>
  </si>
  <si>
    <t>CARLOS ALBERTO BEAUTELL</t>
  </si>
  <si>
    <t xml:space="preserve">ES4379550W </t>
  </si>
  <si>
    <t>C014/2023</t>
  </si>
  <si>
    <t>10/2023</t>
  </si>
  <si>
    <t>Contratación del servicio de asistencia técnica en materia de arquitectura, urbanismo e infraestructura turística.</t>
  </si>
  <si>
    <t>71210000 - Servicios de asesoramiento en arquitectura.</t>
  </si>
  <si>
    <t>AMIGÓ MACHADO ARQUITECTOS S.L.P.</t>
  </si>
  <si>
    <t>ESB38760005</t>
  </si>
  <si>
    <t>C019/2023</t>
  </si>
  <si>
    <t>15/2023</t>
  </si>
  <si>
    <t>Patrocinio de la celebración en Tenerife de la final del evento “WORLD CORPORATE GOLF CHALLENGE 2023”</t>
  </si>
  <si>
    <t>5 MESES</t>
  </si>
  <si>
    <t>WORLD CORPORATE GOLF CHALLENGE MANAGEMENT S.L</t>
  </si>
  <si>
    <t>ESB87969234</t>
  </si>
  <si>
    <t>C011/2023</t>
  </si>
  <si>
    <t>18/2023</t>
  </si>
  <si>
    <t>Patrocinio de tres festivales de música electrónica: La Misa, Ritmos del Mundo y Sunblast</t>
  </si>
  <si>
    <t>FARRA EVENTS, S.L</t>
  </si>
  <si>
    <t>ESB76725134</t>
  </si>
  <si>
    <t>C012/2023</t>
  </si>
  <si>
    <t>19/2023</t>
  </si>
  <si>
    <t>Patrocinio del evento FESTIVAL ANAGA BIOFEST 2023, que se celebrará en la reserva de la biosfera del macizo de Anaga, en la isla de Tenerife</t>
  </si>
  <si>
    <t>ECOTOURISTING IDEAS REGENERATIVAS SLU</t>
  </si>
  <si>
    <t>ESB44698157</t>
  </si>
  <si>
    <t>20/2023</t>
  </si>
  <si>
    <t>PATROCINIO COOK FESTIVAL</t>
  </si>
  <si>
    <t>Desierto</t>
  </si>
  <si>
    <t>C027/2023</t>
  </si>
  <si>
    <t>14/2023</t>
  </si>
  <si>
    <t>Contratación de los servicios de puesta a disposición de personal a través de una empresa de trabajo temporal para cubrir necesidades puntuales de refuerzo de personal.</t>
  </si>
  <si>
    <t>79620000 - Servicios de suministro de personal, incluido personal temporal.</t>
  </si>
  <si>
    <t>INTERIM AIRE E.T.T., S.L.U.</t>
  </si>
  <si>
    <t>ESB96671094</t>
  </si>
  <si>
    <t>21/2023</t>
  </si>
  <si>
    <t>Servicios de consultoría vinculada a la marca Tenerife Film Commission, relacionado con el sector audiovisual, animación, videojuegos y postproducción</t>
  </si>
  <si>
    <t>72224000 - Servicios de consultoría en gestión de proyectos</t>
  </si>
  <si>
    <t>C017/2023</t>
  </si>
  <si>
    <t>17/2023</t>
  </si>
  <si>
    <t>Patrocinio del evento Encuentro de los Mares</t>
  </si>
  <si>
    <t>PRODUCCIONS DE GASTRONOMIA S.L</t>
  </si>
  <si>
    <t>ESB62537774</t>
  </si>
  <si>
    <t>C018/2023</t>
  </si>
  <si>
    <t>22/2023</t>
  </si>
  <si>
    <t>Patrocinio del evento Culture And Business Pride y Festival Eurorainbow 2023</t>
  </si>
  <si>
    <t>CULTURA Y CAPACIDAD S.L.</t>
  </si>
  <si>
    <t>ESB76658350</t>
  </si>
  <si>
    <t>11/2023</t>
  </si>
  <si>
    <t>Patrocinio para la celebración, en régimen de exclusividad, de Greenworld 2023, en sus festivales a celebrar los días 8 de julio y 2 de septiembre de 2023.</t>
  </si>
  <si>
    <t>C020/2023</t>
  </si>
  <si>
    <t>23/2023</t>
  </si>
  <si>
    <t>PROMOCIÓN Y DESARROLLO DE EVENTOS Y FIESTAS CANARIAS, S.L.</t>
  </si>
  <si>
    <t>ES B767023331</t>
  </si>
  <si>
    <t>C033/2023</t>
  </si>
  <si>
    <t>26/2023</t>
  </si>
  <si>
    <t>Contratación del servicio diseño, la coordinación y la ejecución del Plan de Acción y Comunicación de una Campaña de Sensibilización de la población local con el turismo.</t>
  </si>
  <si>
    <t xml:space="preserve">ABIERTO </t>
  </si>
  <si>
    <t>ROSALBA DÍAZ DÍAZ</t>
  </si>
  <si>
    <t>ES 45446354X</t>
  </si>
  <si>
    <t>C022/2023</t>
  </si>
  <si>
    <t>24/2023</t>
  </si>
  <si>
    <t>Patrocinio del Phe Festival 2023</t>
  </si>
  <si>
    <t>PHESTIVAL 2022 AIE</t>
  </si>
  <si>
    <t>ESV10692077</t>
  </si>
  <si>
    <t>C021/2023</t>
  </si>
  <si>
    <t>25/2023</t>
  </si>
  <si>
    <t>Patrocinio de los festivales musicales Mujeres World Fest y Peñón Rock</t>
  </si>
  <si>
    <t>TALITA CUMI PRODUCCIONES S.L.U.</t>
  </si>
  <si>
    <t>ESB76798016</t>
  </si>
  <si>
    <t>C025/2023</t>
  </si>
  <si>
    <t>29/2023</t>
  </si>
  <si>
    <t>Patrocinio del festival GREENWORLD 2023 que se celebrará en la isla de Tenerife</t>
  </si>
  <si>
    <t>JUST MUSIC EVENTS S.L.U</t>
  </si>
  <si>
    <t>ESB76721166</t>
  </si>
  <si>
    <t>C028/2023</t>
  </si>
  <si>
    <t>27/2023</t>
  </si>
  <si>
    <t>Patrocinio de un programa de formación e innovación gastronómica de excelencia para el sector de la gastronomía de la isla de Tenerife impartido por el Basque Culinary Center Fundazioa, bajo la marca Basque Culinary Center</t>
  </si>
  <si>
    <t>BASQUE CULINARY CENTER FUNDAZIOA</t>
  </si>
  <si>
    <t>ESG20998100</t>
  </si>
  <si>
    <t>28/2023</t>
  </si>
  <si>
    <t>Contratación de los servicios de una agencia de intermediación turística para la coordinación y gestión de viajes de familiarización para agentes de viajes y prensa especializada en la isla de Tenerife.</t>
  </si>
  <si>
    <t>63510000-7 servicio de agencia de viajes y servicios similares
63515000-2 servicio de viajes
63516000-9 servicio de gestión de viajes</t>
  </si>
  <si>
    <t>9944</t>
  </si>
  <si>
    <t>30/2023</t>
  </si>
  <si>
    <t>Patrocinio del evento Giro d´Italia Ride Like a Pro-Tenerife</t>
  </si>
  <si>
    <t>UNIDAD EDITORIAL SPORTS&amp;EEVENTS</t>
  </si>
  <si>
    <t>ESB09809690</t>
  </si>
  <si>
    <t>C031/2023</t>
  </si>
  <si>
    <t>31/2023</t>
  </si>
  <si>
    <t>Servicios de consultoría vinculados a la marca Tenerife Film Commission, relacionadas con el sector audiovisual, animación y postproducción</t>
  </si>
  <si>
    <t>72224000-1 Servicios de consultoría en gestión de proyectos</t>
  </si>
  <si>
    <t>NEGOCIADO SIN PUBLICIDAD</t>
  </si>
  <si>
    <t>PROYECTO FOXTER, S.L.</t>
  </si>
  <si>
    <t>ESB76753730</t>
  </si>
  <si>
    <t>C026/2023</t>
  </si>
  <si>
    <t>32/2023</t>
  </si>
  <si>
    <t>Patrocinio del festival Boreal 2023</t>
  </si>
  <si>
    <t>FOLELÉ PRODUCCIONES, S.L.U.</t>
  </si>
  <si>
    <t>ESB76568492</t>
  </si>
  <si>
    <t>C030/2023</t>
  </si>
  <si>
    <t>33/2023</t>
  </si>
  <si>
    <t>Suscripción de los Datos de Amadeus Destination Insight, Travel Intelligence Y Dataffed</t>
  </si>
  <si>
    <t>72321000-1 Servicios de bases de datos con valor añadido</t>
  </si>
  <si>
    <t>DISPOSICIÓN ADICIONAL 9ª DE LA LCSP</t>
  </si>
  <si>
    <t>AMADEUS IT GROUP, S.A.</t>
  </si>
  <si>
    <t>ESA84236934</t>
  </si>
  <si>
    <t>C029/2023</t>
  </si>
  <si>
    <t>34/2023</t>
  </si>
  <si>
    <t>Patrocinio del congreso San Sebastián Gastronomika-Euskadi Basque Country</t>
  </si>
  <si>
    <t>GIPUZKOA, S.L.</t>
  </si>
  <si>
    <t>ESB20753208</t>
  </si>
  <si>
    <t>C032/2023</t>
  </si>
  <si>
    <t>35/2023</t>
  </si>
  <si>
    <t>Patrocinio del Concierto Cadena 100, Por Ellas</t>
  </si>
  <si>
    <t>RADIO POPULAR S.A</t>
  </si>
  <si>
    <t>ESA28281368</t>
  </si>
  <si>
    <t>38/2023</t>
  </si>
  <si>
    <t>Patrocinio del concierto de Quevedo</t>
  </si>
  <si>
    <t>40/2023</t>
  </si>
  <si>
    <t>Patrocinio de Las Américas Pro Surfest</t>
  </si>
  <si>
    <t>Actividad Contratación 2023 (enero-octubre)</t>
  </si>
  <si>
    <t>-</t>
  </si>
  <si>
    <t>En tramitación</t>
  </si>
  <si>
    <t>C034/2023</t>
  </si>
  <si>
    <t>C036/2023</t>
  </si>
  <si>
    <t>C035/2023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</si>
</sst>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??/2019"/>
    <numFmt numFmtId="165" formatCode="#,##0.00&quot; &quot;[$€-C0A];[Red]&quot;-&quot;#,##0.00&quot; &quot;[$€-C0A]"/>
    <numFmt numFmtId="166" formatCode="#,##0.00&quot; &quot;[$€-C0A]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FFFFFF"/>
      <name val="Calibri"/>
      <family val="2"/>
    </font>
    <font>
      <b/>
      <u/>
      <sz val="20"/>
      <color rgb="FFFFFFFF"/>
      <name val="Calibri"/>
      <family val="2"/>
    </font>
    <font>
      <b/>
      <u/>
      <sz val="14"/>
      <color rgb="FFFFFFFF"/>
      <name val="Calibri"/>
      <family val="2"/>
    </font>
    <font>
      <b/>
      <sz val="14"/>
      <color rgb="FF002060"/>
      <name val="Calibri"/>
      <family val="2"/>
    </font>
    <font>
      <sz val="12"/>
      <color rgb="FF002060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05496"/>
        <bgColor rgb="FF305496"/>
      </patternFill>
    </fill>
    <fill>
      <patternFill patternType="solid">
        <fgColor rgb="FF8EA9DB"/>
        <bgColor rgb="FF8EA9DB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164" fontId="2" fillId="2" borderId="0" xfId="1" applyNumberFormat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3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horizontal="right" vertical="center" wrapText="1"/>
    </xf>
    <xf numFmtId="0" fontId="5" fillId="0" borderId="0" xfId="1" applyFont="1" applyAlignment="1">
      <alignment horizontal="left" vertical="center" wrapText="1"/>
    </xf>
    <xf numFmtId="164" fontId="2" fillId="2" borderId="0" xfId="1" applyNumberFormat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vertical="center" wrapText="1"/>
    </xf>
    <xf numFmtId="164" fontId="6" fillId="0" borderId="2" xfId="1" quotePrefix="1" applyNumberFormat="1" applyFont="1" applyBorder="1" applyAlignment="1">
      <alignment horizontal="center" vertical="center" wrapText="1"/>
    </xf>
    <xf numFmtId="0" fontId="6" fillId="0" borderId="2" xfId="1" quotePrefix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14" fontId="6" fillId="0" borderId="2" xfId="1" applyNumberFormat="1" applyFont="1" applyBorder="1" applyAlignment="1">
      <alignment horizontal="center" vertical="center" wrapText="1"/>
    </xf>
    <xf numFmtId="165" fontId="6" fillId="0" borderId="2" xfId="1" applyNumberFormat="1" applyFont="1" applyBorder="1" applyAlignment="1">
      <alignment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66" fontId="6" fillId="0" borderId="2" xfId="1" applyNumberFormat="1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right" vertical="center" wrapText="1"/>
    </xf>
    <xf numFmtId="165" fontId="6" fillId="0" borderId="2" xfId="1" applyNumberFormat="1" applyFont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17" fontId="6" fillId="0" borderId="2" xfId="1" applyNumberFormat="1" applyFont="1" applyBorder="1" applyAlignment="1">
      <alignment vertical="center" wrapText="1"/>
    </xf>
    <xf numFmtId="164" fontId="6" fillId="0" borderId="2" xfId="1" quotePrefix="1" applyNumberFormat="1" applyFont="1" applyBorder="1" applyAlignment="1">
      <alignment horizontal="left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1" applyFont="1" applyAlignment="1">
      <alignment horizontal="right" vertical="center"/>
    </xf>
    <xf numFmtId="165" fontId="6" fillId="0" borderId="2" xfId="1" applyNumberFormat="1" applyFont="1" applyBorder="1" applyAlignment="1">
      <alignment horizontal="right" vertical="center" wrapText="1"/>
    </xf>
    <xf numFmtId="165" fontId="6" fillId="0" borderId="2" xfId="0" applyNumberFormat="1" applyFont="1" applyBorder="1" applyAlignment="1">
      <alignment horizontal="right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D4F51F18-10F7-4F45-92A9-824D694ECB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4A654-99CF-4D0F-BA2D-6827D76ED493}">
  <dimension ref="A1:AE54"/>
  <sheetViews>
    <sheetView showGridLines="0" tabSelected="1" workbookViewId="0">
      <pane xSplit="4" ySplit="3" topLeftCell="E39" activePane="bottomRight" state="frozen"/>
      <selection pane="topRight" activeCell="C1" sqref="C1"/>
      <selection pane="bottomLeft" activeCell="A4" sqref="A4"/>
      <selection pane="bottomRight" activeCell="F41" sqref="F41"/>
    </sheetView>
  </sheetViews>
  <sheetFormatPr baseColWidth="10" defaultColWidth="31" defaultRowHeight="15.75" x14ac:dyDescent="0.25"/>
  <cols>
    <col min="1" max="1" width="12.42578125" style="31" customWidth="1"/>
    <col min="2" max="2" width="13.85546875" style="31" customWidth="1"/>
    <col min="3" max="3" width="17.42578125" style="31" bestFit="1" customWidth="1"/>
    <col min="4" max="4" width="44.42578125" style="31" customWidth="1"/>
    <col min="5" max="5" width="26" style="31" bestFit="1" customWidth="1"/>
    <col min="6" max="6" width="19.140625" style="31" customWidth="1"/>
    <col min="7" max="7" width="7.42578125" style="31" bestFit="1" customWidth="1"/>
    <col min="8" max="8" width="13.85546875" style="31" bestFit="1" customWidth="1"/>
    <col min="9" max="9" width="14.140625" style="31" bestFit="1" customWidth="1"/>
    <col min="10" max="10" width="16.42578125" style="31" customWidth="1"/>
    <col min="11" max="11" width="13.140625" style="31" bestFit="1" customWidth="1"/>
    <col min="12" max="12" width="15.85546875" style="31" bestFit="1" customWidth="1"/>
    <col min="13" max="13" width="12" style="31" bestFit="1" customWidth="1"/>
    <col min="14" max="14" width="15.42578125" style="31" customWidth="1"/>
    <col min="15" max="15" width="17.42578125" style="31" customWidth="1"/>
    <col min="16" max="16" width="15.85546875" style="31" bestFit="1" customWidth="1"/>
    <col min="17" max="17" width="14.28515625" style="31" customWidth="1"/>
    <col min="18" max="18" width="11.7109375" style="31" bestFit="1" customWidth="1"/>
    <col min="19" max="19" width="31" style="31" customWidth="1"/>
    <col min="20" max="20" width="17" style="31" customWidth="1"/>
    <col min="21" max="21" width="20" style="31" customWidth="1"/>
    <col min="22" max="22" width="20" style="34" customWidth="1"/>
    <col min="23" max="23" width="20" style="31" customWidth="1"/>
    <col min="24" max="24" width="9.85546875" style="31" bestFit="1" customWidth="1"/>
    <col min="25" max="25" width="14.42578125" style="31" bestFit="1" customWidth="1"/>
    <col min="26" max="26" width="22" style="31" bestFit="1" customWidth="1"/>
    <col min="27" max="27" width="15" style="31" bestFit="1" customWidth="1"/>
    <col min="28" max="28" width="20.140625" style="31" bestFit="1" customWidth="1"/>
    <col min="29" max="29" width="19.28515625" style="31" bestFit="1" customWidth="1"/>
    <col min="30" max="30" width="19.42578125" style="31" bestFit="1" customWidth="1"/>
    <col min="31" max="31" width="19.140625" style="31" customWidth="1"/>
    <col min="32" max="32" width="31" style="31" customWidth="1"/>
    <col min="33" max="16384" width="31" style="31"/>
  </cols>
  <sheetData>
    <row r="1" spans="1:31" s="6" customFormat="1" ht="26.25" x14ac:dyDescent="0.25">
      <c r="A1" s="1"/>
      <c r="B1" s="2"/>
      <c r="C1" s="1"/>
      <c r="D1" s="3" t="s">
        <v>265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4"/>
      <c r="X1" s="2"/>
      <c r="Y1" s="2"/>
      <c r="Z1" s="2"/>
      <c r="AA1" s="2"/>
      <c r="AB1" s="2"/>
      <c r="AC1" s="2"/>
      <c r="AD1" s="2"/>
      <c r="AE1" s="2"/>
    </row>
    <row r="2" spans="1:31" s="10" customFormat="1" ht="18.75" x14ac:dyDescent="0.25">
      <c r="A2" s="7"/>
      <c r="B2" s="8"/>
      <c r="C2" s="7"/>
      <c r="D2" s="9"/>
      <c r="E2" s="9"/>
      <c r="F2" s="9"/>
      <c r="G2" s="9"/>
      <c r="H2" s="9"/>
      <c r="I2" s="9"/>
      <c r="J2" s="37" t="s">
        <v>0</v>
      </c>
      <c r="K2" s="37"/>
      <c r="L2" s="37"/>
      <c r="M2" s="9"/>
      <c r="N2" s="9"/>
      <c r="O2" s="9"/>
      <c r="P2" s="37" t="s">
        <v>1</v>
      </c>
      <c r="Q2" s="37"/>
      <c r="R2" s="37"/>
      <c r="S2" s="38" t="s">
        <v>2</v>
      </c>
      <c r="T2" s="38"/>
      <c r="U2" s="38" t="s">
        <v>3</v>
      </c>
      <c r="V2" s="38"/>
      <c r="W2" s="38"/>
      <c r="X2" s="38" t="s">
        <v>4</v>
      </c>
      <c r="Y2" s="38"/>
      <c r="Z2" s="38"/>
      <c r="AA2" s="38" t="s">
        <v>5</v>
      </c>
      <c r="AB2" s="38"/>
      <c r="AC2" s="7"/>
      <c r="AD2" s="7"/>
      <c r="AE2" s="7"/>
    </row>
    <row r="3" spans="1:31" s="10" customFormat="1" ht="93.75" x14ac:dyDescent="0.25">
      <c r="A3" s="11" t="s">
        <v>6</v>
      </c>
      <c r="B3" s="12" t="s">
        <v>7</v>
      </c>
      <c r="C3" s="11" t="s">
        <v>8</v>
      </c>
      <c r="D3" s="13" t="s">
        <v>9</v>
      </c>
      <c r="E3" s="13" t="s">
        <v>10</v>
      </c>
      <c r="F3" s="13" t="s">
        <v>11</v>
      </c>
      <c r="G3" s="13" t="s">
        <v>12</v>
      </c>
      <c r="H3" s="13" t="s">
        <v>13</v>
      </c>
      <c r="I3" s="13" t="s">
        <v>14</v>
      </c>
      <c r="J3" s="13" t="s">
        <v>15</v>
      </c>
      <c r="K3" s="13" t="s">
        <v>16</v>
      </c>
      <c r="L3" s="13" t="s">
        <v>17</v>
      </c>
      <c r="M3" s="13" t="s">
        <v>18</v>
      </c>
      <c r="N3" s="12" t="s">
        <v>19</v>
      </c>
      <c r="O3" s="13" t="s">
        <v>20</v>
      </c>
      <c r="P3" s="12" t="s">
        <v>21</v>
      </c>
      <c r="Q3" s="12" t="s">
        <v>22</v>
      </c>
      <c r="R3" s="12" t="s">
        <v>23</v>
      </c>
      <c r="S3" s="12" t="s">
        <v>2</v>
      </c>
      <c r="T3" s="12" t="s">
        <v>24</v>
      </c>
      <c r="U3" s="12" t="s">
        <v>25</v>
      </c>
      <c r="V3" s="12" t="s">
        <v>26</v>
      </c>
      <c r="W3" s="12" t="s">
        <v>27</v>
      </c>
      <c r="X3" s="12" t="s">
        <v>28</v>
      </c>
      <c r="Y3" s="12" t="s">
        <v>29</v>
      </c>
      <c r="Z3" s="12" t="s">
        <v>30</v>
      </c>
      <c r="AA3" s="12" t="s">
        <v>31</v>
      </c>
      <c r="AB3" s="12" t="s">
        <v>32</v>
      </c>
      <c r="AC3" s="12" t="s">
        <v>33</v>
      </c>
      <c r="AD3" s="12" t="s">
        <v>34</v>
      </c>
      <c r="AE3" s="12" t="s">
        <v>35</v>
      </c>
    </row>
    <row r="4" spans="1:31" s="24" customFormat="1" ht="173.25" x14ac:dyDescent="0.25">
      <c r="A4" s="14" t="s">
        <v>36</v>
      </c>
      <c r="B4" s="15">
        <v>9016</v>
      </c>
      <c r="C4" s="14" t="s">
        <v>37</v>
      </c>
      <c r="D4" s="16" t="s">
        <v>38</v>
      </c>
      <c r="E4" s="16" t="s">
        <v>39</v>
      </c>
      <c r="F4" s="16" t="s">
        <v>40</v>
      </c>
      <c r="G4" s="17" t="s">
        <v>41</v>
      </c>
      <c r="H4" s="18">
        <v>44799</v>
      </c>
      <c r="I4" s="18">
        <v>44799</v>
      </c>
      <c r="J4" s="19">
        <v>40000</v>
      </c>
      <c r="K4" s="19">
        <v>2800</v>
      </c>
      <c r="L4" s="19">
        <v>80000</v>
      </c>
      <c r="M4" s="17" t="s">
        <v>42</v>
      </c>
      <c r="N4" s="17">
        <v>5</v>
      </c>
      <c r="O4" s="16" t="s">
        <v>21</v>
      </c>
      <c r="P4" s="18">
        <v>44935</v>
      </c>
      <c r="Q4" s="20" t="s">
        <v>43</v>
      </c>
      <c r="R4" s="20" t="s">
        <v>43</v>
      </c>
      <c r="S4" s="18" t="s">
        <v>44</v>
      </c>
      <c r="T4" s="18" t="s">
        <v>45</v>
      </c>
      <c r="U4" s="21">
        <v>26237</v>
      </c>
      <c r="V4" s="22">
        <f>U4*0.07</f>
        <v>1836.5900000000001</v>
      </c>
      <c r="W4" s="21">
        <f t="shared" ref="W4" si="0">SUM(U4:V4)</f>
        <v>28073.59</v>
      </c>
      <c r="X4" s="23" t="s">
        <v>46</v>
      </c>
      <c r="Y4" s="21">
        <v>26237</v>
      </c>
      <c r="Z4" s="17" t="s">
        <v>42</v>
      </c>
      <c r="AA4" s="21">
        <f>U4*0.05</f>
        <v>1311.8500000000001</v>
      </c>
      <c r="AB4" s="17" t="s">
        <v>47</v>
      </c>
      <c r="AC4" s="17" t="s">
        <v>48</v>
      </c>
      <c r="AD4" s="17" t="s">
        <v>41</v>
      </c>
      <c r="AE4" s="17" t="s">
        <v>49</v>
      </c>
    </row>
    <row r="5" spans="1:31" s="24" customFormat="1" ht="141.75" x14ac:dyDescent="0.25">
      <c r="A5" s="14" t="s">
        <v>50</v>
      </c>
      <c r="B5" s="15">
        <v>9411</v>
      </c>
      <c r="C5" s="14" t="s">
        <v>51</v>
      </c>
      <c r="D5" s="16" t="s">
        <v>52</v>
      </c>
      <c r="E5" s="16" t="s">
        <v>53</v>
      </c>
      <c r="F5" s="16" t="s">
        <v>54</v>
      </c>
      <c r="G5" s="17" t="s">
        <v>41</v>
      </c>
      <c r="H5" s="18">
        <v>44845</v>
      </c>
      <c r="I5" s="18">
        <v>44847</v>
      </c>
      <c r="J5" s="19">
        <v>566000</v>
      </c>
      <c r="K5" s="19">
        <v>39620.000000000007</v>
      </c>
      <c r="L5" s="19">
        <v>2830000</v>
      </c>
      <c r="M5" s="17" t="s">
        <v>55</v>
      </c>
      <c r="N5" s="17">
        <v>1</v>
      </c>
      <c r="O5" s="16" t="s">
        <v>21</v>
      </c>
      <c r="P5" s="18">
        <v>44950</v>
      </c>
      <c r="Q5" s="20" t="s">
        <v>43</v>
      </c>
      <c r="R5" s="20" t="s">
        <v>43</v>
      </c>
      <c r="S5" s="18" t="s">
        <v>56</v>
      </c>
      <c r="T5" s="18" t="s">
        <v>57</v>
      </c>
      <c r="U5" s="21">
        <v>559000</v>
      </c>
      <c r="V5" s="22">
        <v>4130</v>
      </c>
      <c r="W5" s="21">
        <f>SUM(U5:V5)</f>
        <v>563130</v>
      </c>
      <c r="X5" s="23" t="s">
        <v>46</v>
      </c>
      <c r="Y5" s="21">
        <v>559000</v>
      </c>
      <c r="Z5" s="17" t="s">
        <v>58</v>
      </c>
      <c r="AA5" s="21">
        <v>2950</v>
      </c>
      <c r="AB5" s="17" t="s">
        <v>47</v>
      </c>
      <c r="AC5" s="17" t="s">
        <v>48</v>
      </c>
      <c r="AD5" s="17" t="s">
        <v>41</v>
      </c>
      <c r="AE5" s="17" t="s">
        <v>49</v>
      </c>
    </row>
    <row r="6" spans="1:31" s="24" customFormat="1" ht="63" x14ac:dyDescent="0.25">
      <c r="A6" s="15" t="s">
        <v>59</v>
      </c>
      <c r="B6" s="15">
        <v>9558</v>
      </c>
      <c r="C6" s="14" t="s">
        <v>60</v>
      </c>
      <c r="D6" s="16" t="s">
        <v>61</v>
      </c>
      <c r="E6" s="16" t="s">
        <v>62</v>
      </c>
      <c r="F6" s="16" t="s">
        <v>63</v>
      </c>
      <c r="G6" s="17" t="s">
        <v>41</v>
      </c>
      <c r="H6" s="18">
        <v>44876</v>
      </c>
      <c r="I6" s="18">
        <v>44876</v>
      </c>
      <c r="J6" s="19">
        <v>45000</v>
      </c>
      <c r="K6" s="19">
        <v>3150</v>
      </c>
      <c r="L6" s="19">
        <v>45000</v>
      </c>
      <c r="M6" s="17" t="s">
        <v>55</v>
      </c>
      <c r="N6" s="17">
        <v>1</v>
      </c>
      <c r="O6" s="16" t="s">
        <v>21</v>
      </c>
      <c r="P6" s="18">
        <v>44566</v>
      </c>
      <c r="Q6" s="18" t="s">
        <v>43</v>
      </c>
      <c r="R6" s="18" t="s">
        <v>43</v>
      </c>
      <c r="S6" s="18" t="s">
        <v>64</v>
      </c>
      <c r="T6" s="18" t="s">
        <v>65</v>
      </c>
      <c r="U6" s="21">
        <v>45000</v>
      </c>
      <c r="V6" s="22">
        <f>U6*0.07</f>
        <v>3150.0000000000005</v>
      </c>
      <c r="W6" s="21">
        <f>SUM(U6:V6)</f>
        <v>48150</v>
      </c>
      <c r="X6" s="23" t="s">
        <v>41</v>
      </c>
      <c r="Y6" s="20" t="s">
        <v>43</v>
      </c>
      <c r="Z6" s="20" t="s">
        <v>43</v>
      </c>
      <c r="AA6" s="21">
        <f>U6*0.05</f>
        <v>2250</v>
      </c>
      <c r="AB6" s="17" t="s">
        <v>47</v>
      </c>
      <c r="AC6" s="17" t="s">
        <v>48</v>
      </c>
      <c r="AD6" s="17" t="s">
        <v>41</v>
      </c>
      <c r="AE6" s="17" t="s">
        <v>49</v>
      </c>
    </row>
    <row r="7" spans="1:31" s="24" customFormat="1" ht="63" x14ac:dyDescent="0.25">
      <c r="A7" s="14" t="s">
        <v>66</v>
      </c>
      <c r="B7" s="15">
        <v>9540</v>
      </c>
      <c r="C7" s="14" t="s">
        <v>67</v>
      </c>
      <c r="D7" s="16" t="s">
        <v>68</v>
      </c>
      <c r="E7" s="16" t="s">
        <v>62</v>
      </c>
      <c r="F7" s="16" t="s">
        <v>63</v>
      </c>
      <c r="G7" s="17" t="s">
        <v>41</v>
      </c>
      <c r="H7" s="18">
        <v>44925</v>
      </c>
      <c r="I7" s="18">
        <v>44925</v>
      </c>
      <c r="J7" s="19">
        <v>150000</v>
      </c>
      <c r="K7" s="19">
        <v>10500</v>
      </c>
      <c r="L7" s="19">
        <v>150000</v>
      </c>
      <c r="M7" s="17" t="s">
        <v>69</v>
      </c>
      <c r="N7" s="17">
        <v>1</v>
      </c>
      <c r="O7" s="16" t="s">
        <v>21</v>
      </c>
      <c r="P7" s="18">
        <v>44917</v>
      </c>
      <c r="Q7" s="18" t="s">
        <v>43</v>
      </c>
      <c r="R7" s="18" t="s">
        <v>43</v>
      </c>
      <c r="S7" s="18" t="s">
        <v>70</v>
      </c>
      <c r="T7" s="18" t="s">
        <v>71</v>
      </c>
      <c r="U7" s="19">
        <v>150000</v>
      </c>
      <c r="V7" s="19">
        <v>10500</v>
      </c>
      <c r="W7" s="21">
        <f>SUM(U7:V7)</f>
        <v>160500</v>
      </c>
      <c r="X7" s="23" t="s">
        <v>41</v>
      </c>
      <c r="Y7" s="20" t="s">
        <v>43</v>
      </c>
      <c r="Z7" s="20" t="s">
        <v>43</v>
      </c>
      <c r="AA7" s="21">
        <f>U7*0.05</f>
        <v>7500</v>
      </c>
      <c r="AB7" s="17" t="s">
        <v>47</v>
      </c>
      <c r="AC7" s="17" t="s">
        <v>48</v>
      </c>
      <c r="AD7" s="17" t="s">
        <v>41</v>
      </c>
      <c r="AE7" s="17" t="s">
        <v>49</v>
      </c>
    </row>
    <row r="8" spans="1:31" s="24" customFormat="1" ht="63" x14ac:dyDescent="0.25">
      <c r="A8" s="14" t="s">
        <v>72</v>
      </c>
      <c r="B8" s="15">
        <v>9474</v>
      </c>
      <c r="C8" s="14" t="s">
        <v>73</v>
      </c>
      <c r="D8" s="16" t="s">
        <v>74</v>
      </c>
      <c r="E8" s="16" t="s">
        <v>62</v>
      </c>
      <c r="F8" s="16" t="s">
        <v>63</v>
      </c>
      <c r="G8" s="17" t="s">
        <v>41</v>
      </c>
      <c r="H8" s="18">
        <v>44935</v>
      </c>
      <c r="I8" s="18">
        <v>44935</v>
      </c>
      <c r="J8" s="19">
        <v>313100</v>
      </c>
      <c r="K8" s="19" t="s">
        <v>43</v>
      </c>
      <c r="L8" s="19">
        <v>313100</v>
      </c>
      <c r="M8" s="17" t="s">
        <v>75</v>
      </c>
      <c r="N8" s="17">
        <v>1</v>
      </c>
      <c r="O8" s="16" t="s">
        <v>21</v>
      </c>
      <c r="P8" s="18">
        <v>44945</v>
      </c>
      <c r="Q8" s="18" t="s">
        <v>43</v>
      </c>
      <c r="R8" s="18" t="s">
        <v>43</v>
      </c>
      <c r="S8" s="18" t="s">
        <v>76</v>
      </c>
      <c r="T8" s="18" t="s">
        <v>77</v>
      </c>
      <c r="U8" s="19">
        <v>313100</v>
      </c>
      <c r="V8" s="19" t="s">
        <v>43</v>
      </c>
      <c r="W8" s="19">
        <v>313100</v>
      </c>
      <c r="X8" s="23" t="s">
        <v>41</v>
      </c>
      <c r="Y8" s="20" t="s">
        <v>43</v>
      </c>
      <c r="Z8" s="20" t="s">
        <v>43</v>
      </c>
      <c r="AA8" s="21">
        <v>15655</v>
      </c>
      <c r="AB8" s="17" t="s">
        <v>47</v>
      </c>
      <c r="AC8" s="17" t="s">
        <v>48</v>
      </c>
      <c r="AD8" s="17" t="s">
        <v>41</v>
      </c>
      <c r="AE8" s="17" t="s">
        <v>49</v>
      </c>
    </row>
    <row r="9" spans="1:31" s="24" customFormat="1" ht="78.75" x14ac:dyDescent="0.25">
      <c r="A9" s="14" t="s">
        <v>79</v>
      </c>
      <c r="B9" s="15" t="s">
        <v>80</v>
      </c>
      <c r="C9" s="14" t="s">
        <v>81</v>
      </c>
      <c r="D9" s="16" t="s">
        <v>82</v>
      </c>
      <c r="E9" s="16" t="s">
        <v>83</v>
      </c>
      <c r="F9" s="16" t="s">
        <v>54</v>
      </c>
      <c r="G9" s="17" t="s">
        <v>46</v>
      </c>
      <c r="H9" s="18">
        <v>44939</v>
      </c>
      <c r="I9" s="18">
        <v>44941</v>
      </c>
      <c r="J9" s="19">
        <v>120000</v>
      </c>
      <c r="K9" s="19">
        <f>J9*0.07</f>
        <v>8400</v>
      </c>
      <c r="L9" s="19">
        <f>J9*5</f>
        <v>600000</v>
      </c>
      <c r="M9" s="17" t="s">
        <v>55</v>
      </c>
      <c r="N9" s="17">
        <v>2</v>
      </c>
      <c r="O9" s="16" t="s">
        <v>21</v>
      </c>
      <c r="P9" s="18">
        <v>45132</v>
      </c>
      <c r="Q9" s="18" t="s">
        <v>43</v>
      </c>
      <c r="R9" s="18" t="s">
        <v>43</v>
      </c>
      <c r="S9" s="18" t="s">
        <v>84</v>
      </c>
      <c r="T9" s="18" t="s">
        <v>85</v>
      </c>
      <c r="U9" s="19">
        <v>120000</v>
      </c>
      <c r="V9" s="19">
        <f>U9*0.07</f>
        <v>8400</v>
      </c>
      <c r="W9" s="19">
        <f>SUM(U9:V9)</f>
        <v>128400</v>
      </c>
      <c r="X9" s="23" t="s">
        <v>46</v>
      </c>
      <c r="Y9" s="25">
        <f>U9</f>
        <v>120000</v>
      </c>
      <c r="Z9" s="17" t="s">
        <v>58</v>
      </c>
      <c r="AA9" s="21">
        <v>6000</v>
      </c>
      <c r="AB9" s="17" t="s">
        <v>47</v>
      </c>
      <c r="AC9" s="17" t="s">
        <v>48</v>
      </c>
      <c r="AD9" s="17" t="s">
        <v>41</v>
      </c>
      <c r="AE9" s="17" t="s">
        <v>49</v>
      </c>
    </row>
    <row r="10" spans="1:31" s="24" customFormat="1" ht="141.75" x14ac:dyDescent="0.25">
      <c r="A10" s="20" t="s">
        <v>43</v>
      </c>
      <c r="B10" s="20" t="s">
        <v>43</v>
      </c>
      <c r="C10" s="14" t="s">
        <v>86</v>
      </c>
      <c r="D10" s="16" t="s">
        <v>87</v>
      </c>
      <c r="E10" s="16" t="s">
        <v>78</v>
      </c>
      <c r="F10" s="16" t="s">
        <v>54</v>
      </c>
      <c r="G10" s="17" t="s">
        <v>46</v>
      </c>
      <c r="H10" s="18">
        <v>44939</v>
      </c>
      <c r="I10" s="18">
        <v>44941</v>
      </c>
      <c r="J10" s="19">
        <v>1500</v>
      </c>
      <c r="K10" s="19">
        <f>J10*0.07</f>
        <v>105.00000000000001</v>
      </c>
      <c r="L10" s="19">
        <f>J10*5</f>
        <v>7500</v>
      </c>
      <c r="M10" s="17" t="s">
        <v>55</v>
      </c>
      <c r="N10" s="17">
        <v>0</v>
      </c>
      <c r="O10" s="16" t="s">
        <v>88</v>
      </c>
      <c r="P10" s="18" t="s">
        <v>43</v>
      </c>
      <c r="Q10" s="18">
        <v>44984</v>
      </c>
      <c r="R10" s="18" t="s">
        <v>43</v>
      </c>
      <c r="S10" s="18" t="s">
        <v>43</v>
      </c>
      <c r="T10" s="18" t="s">
        <v>43</v>
      </c>
      <c r="U10" s="18" t="s">
        <v>43</v>
      </c>
      <c r="V10" s="18" t="s">
        <v>43</v>
      </c>
      <c r="W10" s="18" t="s">
        <v>43</v>
      </c>
      <c r="X10" s="18" t="s">
        <v>43</v>
      </c>
      <c r="Y10" s="18" t="s">
        <v>43</v>
      </c>
      <c r="Z10" s="18" t="s">
        <v>43</v>
      </c>
      <c r="AA10" s="18" t="s">
        <v>43</v>
      </c>
      <c r="AB10" s="18" t="s">
        <v>43</v>
      </c>
      <c r="AC10" s="18" t="s">
        <v>43</v>
      </c>
      <c r="AD10" s="18" t="s">
        <v>43</v>
      </c>
      <c r="AE10" s="18" t="s">
        <v>43</v>
      </c>
    </row>
    <row r="11" spans="1:31" s="24" customFormat="1" ht="94.5" x14ac:dyDescent="0.25">
      <c r="A11" s="20" t="s">
        <v>43</v>
      </c>
      <c r="B11" s="20" t="s">
        <v>43</v>
      </c>
      <c r="C11" s="14" t="s">
        <v>89</v>
      </c>
      <c r="D11" s="16" t="s">
        <v>90</v>
      </c>
      <c r="E11" s="16" t="s">
        <v>91</v>
      </c>
      <c r="F11" s="16" t="s">
        <v>92</v>
      </c>
      <c r="G11" s="17" t="s">
        <v>46</v>
      </c>
      <c r="H11" s="18">
        <v>44946</v>
      </c>
      <c r="I11" s="18">
        <v>44949</v>
      </c>
      <c r="J11" s="19">
        <v>67680</v>
      </c>
      <c r="K11" s="19">
        <f>J11*0.07</f>
        <v>4737.6000000000004</v>
      </c>
      <c r="L11" s="19">
        <v>135360</v>
      </c>
      <c r="M11" s="17" t="s">
        <v>42</v>
      </c>
      <c r="N11" s="17" t="s">
        <v>266</v>
      </c>
      <c r="O11" s="16" t="s">
        <v>93</v>
      </c>
      <c r="P11" s="20" t="s">
        <v>43</v>
      </c>
      <c r="Q11" s="18">
        <v>45002</v>
      </c>
      <c r="R11" s="20" t="s">
        <v>43</v>
      </c>
      <c r="S11" s="20" t="s">
        <v>43</v>
      </c>
      <c r="T11" s="20" t="s">
        <v>43</v>
      </c>
      <c r="U11" s="20" t="s">
        <v>43</v>
      </c>
      <c r="V11" s="20" t="s">
        <v>43</v>
      </c>
      <c r="W11" s="20" t="s">
        <v>43</v>
      </c>
      <c r="X11" s="20" t="s">
        <v>43</v>
      </c>
      <c r="Y11" s="20" t="s">
        <v>43</v>
      </c>
      <c r="Z11" s="20" t="s">
        <v>43</v>
      </c>
      <c r="AA11" s="20" t="s">
        <v>43</v>
      </c>
      <c r="AB11" s="20" t="s">
        <v>43</v>
      </c>
      <c r="AC11" s="20" t="s">
        <v>43</v>
      </c>
      <c r="AD11" s="20" t="s">
        <v>43</v>
      </c>
      <c r="AE11" s="20" t="s">
        <v>43</v>
      </c>
    </row>
    <row r="12" spans="1:31" s="24" customFormat="1" ht="63" x14ac:dyDescent="0.25">
      <c r="A12" s="14" t="s">
        <v>94</v>
      </c>
      <c r="B12" s="15">
        <v>9562</v>
      </c>
      <c r="C12" s="14" t="s">
        <v>95</v>
      </c>
      <c r="D12" s="26" t="s">
        <v>96</v>
      </c>
      <c r="E12" s="16" t="s">
        <v>62</v>
      </c>
      <c r="F12" s="16" t="s">
        <v>63</v>
      </c>
      <c r="G12" s="17" t="s">
        <v>41</v>
      </c>
      <c r="H12" s="18">
        <v>44964</v>
      </c>
      <c r="I12" s="18">
        <v>44964</v>
      </c>
      <c r="J12" s="19">
        <v>463000</v>
      </c>
      <c r="K12" s="19">
        <f>J12*0.07</f>
        <v>32410.000000000004</v>
      </c>
      <c r="L12" s="19">
        <v>463000</v>
      </c>
      <c r="M12" s="17" t="s">
        <v>97</v>
      </c>
      <c r="N12" s="17">
        <v>1</v>
      </c>
      <c r="O12" s="16" t="s">
        <v>21</v>
      </c>
      <c r="P12" s="18">
        <v>45000</v>
      </c>
      <c r="Q12" s="20" t="s">
        <v>43</v>
      </c>
      <c r="R12" s="20" t="s">
        <v>43</v>
      </c>
      <c r="S12" s="18" t="s">
        <v>98</v>
      </c>
      <c r="T12" s="18" t="s">
        <v>99</v>
      </c>
      <c r="U12" s="21">
        <v>463000</v>
      </c>
      <c r="V12" s="22">
        <f>U12*0.07</f>
        <v>32410.000000000004</v>
      </c>
      <c r="W12" s="21">
        <v>495410</v>
      </c>
      <c r="X12" s="23" t="s">
        <v>41</v>
      </c>
      <c r="Y12" s="20" t="s">
        <v>43</v>
      </c>
      <c r="Z12" s="20" t="s">
        <v>43</v>
      </c>
      <c r="AA12" s="21">
        <f>U12*0.05</f>
        <v>23150</v>
      </c>
      <c r="AB12" s="17" t="s">
        <v>47</v>
      </c>
      <c r="AC12" s="17" t="s">
        <v>48</v>
      </c>
      <c r="AD12" s="17" t="s">
        <v>41</v>
      </c>
      <c r="AE12" s="17" t="s">
        <v>49</v>
      </c>
    </row>
    <row r="13" spans="1:31" s="24" customFormat="1" ht="47.25" x14ac:dyDescent="0.25">
      <c r="A13" s="14" t="s">
        <v>100</v>
      </c>
      <c r="B13" s="15">
        <v>9490</v>
      </c>
      <c r="C13" s="14" t="s">
        <v>101</v>
      </c>
      <c r="D13" s="26" t="s">
        <v>102</v>
      </c>
      <c r="E13" s="16" t="s">
        <v>103</v>
      </c>
      <c r="F13" s="16" t="s">
        <v>54</v>
      </c>
      <c r="G13" s="17" t="s">
        <v>41</v>
      </c>
      <c r="H13" s="18">
        <v>44966</v>
      </c>
      <c r="I13" s="18">
        <v>44969</v>
      </c>
      <c r="J13" s="19">
        <v>368670</v>
      </c>
      <c r="K13" s="19">
        <v>25806.9</v>
      </c>
      <c r="L13" s="19">
        <v>737430</v>
      </c>
      <c r="M13" s="17" t="s">
        <v>42</v>
      </c>
      <c r="N13" s="17">
        <v>3</v>
      </c>
      <c r="O13" s="16" t="s">
        <v>21</v>
      </c>
      <c r="P13" s="18">
        <v>45100</v>
      </c>
      <c r="Q13" s="20" t="s">
        <v>43</v>
      </c>
      <c r="R13" s="20" t="s">
        <v>43</v>
      </c>
      <c r="S13" s="18" t="s">
        <v>104</v>
      </c>
      <c r="T13" s="18" t="s">
        <v>105</v>
      </c>
      <c r="U13" s="21">
        <v>250159</v>
      </c>
      <c r="V13" s="22">
        <f>U13*0.07</f>
        <v>17511.13</v>
      </c>
      <c r="W13" s="21">
        <f>SUM(U13:V13)</f>
        <v>267670.13</v>
      </c>
      <c r="X13" s="23" t="s">
        <v>46</v>
      </c>
      <c r="Y13" s="25">
        <f>U13</f>
        <v>250159</v>
      </c>
      <c r="Z13" s="17" t="s">
        <v>42</v>
      </c>
      <c r="AA13" s="21">
        <f>U13*0.05</f>
        <v>12507.95</v>
      </c>
      <c r="AB13" s="17" t="s">
        <v>106</v>
      </c>
      <c r="AC13" s="17" t="s">
        <v>48</v>
      </c>
      <c r="AD13" s="17" t="s">
        <v>41</v>
      </c>
      <c r="AE13" s="17" t="s">
        <v>49</v>
      </c>
    </row>
    <row r="14" spans="1:31" s="24" customFormat="1" ht="47.25" x14ac:dyDescent="0.25">
      <c r="A14" s="20" t="s">
        <v>43</v>
      </c>
      <c r="B14" s="15">
        <v>9487</v>
      </c>
      <c r="C14" s="14" t="s">
        <v>107</v>
      </c>
      <c r="D14" s="26" t="s">
        <v>108</v>
      </c>
      <c r="E14" s="16" t="s">
        <v>62</v>
      </c>
      <c r="F14" s="16" t="s">
        <v>63</v>
      </c>
      <c r="G14" s="17" t="s">
        <v>41</v>
      </c>
      <c r="H14" s="18">
        <v>44974</v>
      </c>
      <c r="I14" s="18">
        <v>44974</v>
      </c>
      <c r="J14" s="19">
        <v>160000</v>
      </c>
      <c r="K14" s="19">
        <v>11200</v>
      </c>
      <c r="L14" s="19">
        <v>160000</v>
      </c>
      <c r="M14" s="17" t="s">
        <v>109</v>
      </c>
      <c r="N14" s="17">
        <v>1</v>
      </c>
      <c r="O14" s="16" t="s">
        <v>110</v>
      </c>
      <c r="P14" s="20" t="s">
        <v>43</v>
      </c>
      <c r="Q14" s="18">
        <v>45020</v>
      </c>
      <c r="R14" s="20" t="s">
        <v>43</v>
      </c>
      <c r="S14" s="20" t="s">
        <v>43</v>
      </c>
      <c r="T14" s="20" t="s">
        <v>43</v>
      </c>
      <c r="U14" s="20" t="s">
        <v>43</v>
      </c>
      <c r="V14" s="20" t="s">
        <v>43</v>
      </c>
      <c r="W14" s="20" t="s">
        <v>43</v>
      </c>
      <c r="X14" s="20" t="s">
        <v>43</v>
      </c>
      <c r="Y14" s="20" t="s">
        <v>43</v>
      </c>
      <c r="Z14" s="20" t="s">
        <v>43</v>
      </c>
      <c r="AA14" s="20" t="s">
        <v>43</v>
      </c>
      <c r="AB14" s="20" t="s">
        <v>43</v>
      </c>
      <c r="AC14" s="20" t="s">
        <v>43</v>
      </c>
      <c r="AD14" s="20" t="s">
        <v>43</v>
      </c>
      <c r="AE14" s="20" t="s">
        <v>43</v>
      </c>
    </row>
    <row r="15" spans="1:31" s="24" customFormat="1" ht="78.75" x14ac:dyDescent="0.25">
      <c r="A15" s="14" t="s">
        <v>111</v>
      </c>
      <c r="B15" s="15">
        <v>9782</v>
      </c>
      <c r="C15" s="14" t="s">
        <v>112</v>
      </c>
      <c r="D15" s="26" t="s">
        <v>113</v>
      </c>
      <c r="E15" s="16" t="s">
        <v>114</v>
      </c>
      <c r="F15" s="16" t="s">
        <v>115</v>
      </c>
      <c r="G15" s="17" t="s">
        <v>41</v>
      </c>
      <c r="H15" s="18">
        <v>44985</v>
      </c>
      <c r="I15" s="18">
        <v>44985</v>
      </c>
      <c r="J15" s="19">
        <v>200000</v>
      </c>
      <c r="K15" s="19">
        <f>J15*0.07</f>
        <v>14000.000000000002</v>
      </c>
      <c r="L15" s="19">
        <v>200000</v>
      </c>
      <c r="M15" s="17" t="s">
        <v>42</v>
      </c>
      <c r="N15" s="17">
        <v>3</v>
      </c>
      <c r="O15" s="16" t="s">
        <v>21</v>
      </c>
      <c r="P15" s="18">
        <v>45103</v>
      </c>
      <c r="Q15" s="20" t="s">
        <v>43</v>
      </c>
      <c r="R15" s="20" t="s">
        <v>43</v>
      </c>
      <c r="S15" s="18" t="s">
        <v>116</v>
      </c>
      <c r="T15" s="18" t="s">
        <v>117</v>
      </c>
      <c r="U15" s="21">
        <f>185000+15000</f>
        <v>200000</v>
      </c>
      <c r="V15" s="22">
        <f>U15*0.07</f>
        <v>14000.000000000002</v>
      </c>
      <c r="W15" s="21">
        <v>214000</v>
      </c>
      <c r="X15" s="23" t="s">
        <v>41</v>
      </c>
      <c r="Y15" s="20" t="s">
        <v>43</v>
      </c>
      <c r="Z15" s="20" t="s">
        <v>43</v>
      </c>
      <c r="AA15" s="21">
        <v>750</v>
      </c>
      <c r="AB15" s="17" t="s">
        <v>47</v>
      </c>
      <c r="AC15" s="17" t="s">
        <v>48</v>
      </c>
      <c r="AD15" s="17" t="s">
        <v>41</v>
      </c>
      <c r="AE15" s="17" t="s">
        <v>49</v>
      </c>
    </row>
    <row r="16" spans="1:31" s="24" customFormat="1" ht="63" x14ac:dyDescent="0.25">
      <c r="A16" s="14" t="s">
        <v>118</v>
      </c>
      <c r="B16" s="15">
        <v>9668</v>
      </c>
      <c r="C16" s="14" t="s">
        <v>119</v>
      </c>
      <c r="D16" s="27" t="s">
        <v>120</v>
      </c>
      <c r="E16" s="16" t="s">
        <v>62</v>
      </c>
      <c r="F16" s="16" t="s">
        <v>63</v>
      </c>
      <c r="G16" s="17" t="s">
        <v>41</v>
      </c>
      <c r="H16" s="18">
        <v>44985</v>
      </c>
      <c r="I16" s="18">
        <v>44987</v>
      </c>
      <c r="J16" s="19">
        <v>28037.38</v>
      </c>
      <c r="K16" s="19">
        <f>J16*0.07</f>
        <v>1962.6166000000003</v>
      </c>
      <c r="L16" s="19">
        <v>28037.38</v>
      </c>
      <c r="M16" s="17" t="s">
        <v>97</v>
      </c>
      <c r="N16" s="17">
        <v>1</v>
      </c>
      <c r="O16" s="16" t="s">
        <v>21</v>
      </c>
      <c r="P16" s="18">
        <v>44992</v>
      </c>
      <c r="Q16" s="20" t="s">
        <v>43</v>
      </c>
      <c r="R16" s="20" t="s">
        <v>43</v>
      </c>
      <c r="S16" s="18" t="s">
        <v>121</v>
      </c>
      <c r="T16" s="18" t="s">
        <v>122</v>
      </c>
      <c r="U16" s="19">
        <v>28037.38</v>
      </c>
      <c r="V16" s="19">
        <f>U16*0.07</f>
        <v>1962.6166000000003</v>
      </c>
      <c r="W16" s="19">
        <f>SUM(U16:V16)</f>
        <v>29999.996600000002</v>
      </c>
      <c r="X16" s="23" t="s">
        <v>41</v>
      </c>
      <c r="Y16" s="20" t="s">
        <v>43</v>
      </c>
      <c r="Z16" s="20" t="s">
        <v>43</v>
      </c>
      <c r="AA16" s="21">
        <f>U16*0.05</f>
        <v>1401.8690000000001</v>
      </c>
      <c r="AB16" s="17" t="s">
        <v>47</v>
      </c>
      <c r="AC16" s="17" t="s">
        <v>48</v>
      </c>
      <c r="AD16" s="17" t="s">
        <v>41</v>
      </c>
      <c r="AE16" s="17" t="s">
        <v>49</v>
      </c>
    </row>
    <row r="17" spans="1:31" s="24" customFormat="1" ht="94.5" x14ac:dyDescent="0.25">
      <c r="A17" s="14" t="s">
        <v>123</v>
      </c>
      <c r="B17" s="15">
        <v>9734</v>
      </c>
      <c r="C17" s="14" t="s">
        <v>124</v>
      </c>
      <c r="D17" s="26" t="s">
        <v>125</v>
      </c>
      <c r="E17" s="16" t="s">
        <v>126</v>
      </c>
      <c r="F17" s="16" t="s">
        <v>127</v>
      </c>
      <c r="G17" s="17" t="s">
        <v>41</v>
      </c>
      <c r="H17" s="18">
        <v>44992</v>
      </c>
      <c r="I17" s="18">
        <v>44992</v>
      </c>
      <c r="J17" s="19">
        <v>59000</v>
      </c>
      <c r="K17" s="19">
        <v>4130</v>
      </c>
      <c r="L17" s="19">
        <v>59000</v>
      </c>
      <c r="M17" s="17" t="s">
        <v>128</v>
      </c>
      <c r="N17" s="17">
        <v>2</v>
      </c>
      <c r="O17" s="16" t="s">
        <v>21</v>
      </c>
      <c r="P17" s="18">
        <v>45028</v>
      </c>
      <c r="Q17" s="20" t="s">
        <v>43</v>
      </c>
      <c r="R17" s="20" t="s">
        <v>43</v>
      </c>
      <c r="S17" s="18" t="s">
        <v>129</v>
      </c>
      <c r="T17" s="18" t="s">
        <v>130</v>
      </c>
      <c r="U17" s="21">
        <v>55500</v>
      </c>
      <c r="V17" s="22">
        <v>15166</v>
      </c>
      <c r="W17" s="21">
        <v>40334</v>
      </c>
      <c r="X17" s="23" t="s">
        <v>41</v>
      </c>
      <c r="Y17" s="20" t="s">
        <v>43</v>
      </c>
      <c r="Z17" s="20" t="s">
        <v>43</v>
      </c>
      <c r="AA17" s="25" t="s">
        <v>43</v>
      </c>
      <c r="AB17" s="17" t="s">
        <v>43</v>
      </c>
      <c r="AC17" s="17" t="s">
        <v>48</v>
      </c>
      <c r="AD17" s="17" t="s">
        <v>41</v>
      </c>
      <c r="AE17" s="17" t="s">
        <v>49</v>
      </c>
    </row>
    <row r="18" spans="1:31" s="24" customFormat="1" ht="63" x14ac:dyDescent="0.25">
      <c r="A18" s="14" t="s">
        <v>131</v>
      </c>
      <c r="B18" s="15">
        <v>9855</v>
      </c>
      <c r="C18" s="14" t="s">
        <v>132</v>
      </c>
      <c r="D18" s="16" t="s">
        <v>133</v>
      </c>
      <c r="E18" s="16" t="s">
        <v>62</v>
      </c>
      <c r="F18" s="16" t="s">
        <v>63</v>
      </c>
      <c r="G18" s="17" t="s">
        <v>41</v>
      </c>
      <c r="H18" s="18">
        <v>45016</v>
      </c>
      <c r="I18" s="18">
        <v>45016</v>
      </c>
      <c r="J18" s="19">
        <v>37383.18</v>
      </c>
      <c r="K18" s="19">
        <f>J18*0.07</f>
        <v>2616.8226000000004</v>
      </c>
      <c r="L18" s="19">
        <v>37383.18</v>
      </c>
      <c r="M18" s="17" t="s">
        <v>75</v>
      </c>
      <c r="N18" s="17">
        <v>1</v>
      </c>
      <c r="O18" s="16" t="s">
        <v>21</v>
      </c>
      <c r="P18" s="18">
        <v>45034</v>
      </c>
      <c r="Q18" s="20" t="s">
        <v>43</v>
      </c>
      <c r="R18" s="20" t="s">
        <v>43</v>
      </c>
      <c r="S18" s="18" t="s">
        <v>134</v>
      </c>
      <c r="T18" s="18" t="s">
        <v>135</v>
      </c>
      <c r="U18" s="21">
        <v>37383.18</v>
      </c>
      <c r="V18" s="22">
        <v>2616.8226000000004</v>
      </c>
      <c r="W18" s="21">
        <f>SUM(U18:V18)</f>
        <v>40000.0026</v>
      </c>
      <c r="X18" s="23" t="s">
        <v>41</v>
      </c>
      <c r="Y18" s="20" t="s">
        <v>43</v>
      </c>
      <c r="Z18" s="20" t="s">
        <v>43</v>
      </c>
      <c r="AA18" s="21">
        <f t="shared" ref="AA18:AA24" si="1">U18*0.05</f>
        <v>1869.1590000000001</v>
      </c>
      <c r="AB18" s="17" t="s">
        <v>47</v>
      </c>
      <c r="AC18" s="17" t="s">
        <v>48</v>
      </c>
      <c r="AD18" s="17" t="s">
        <v>41</v>
      </c>
      <c r="AE18" s="17" t="s">
        <v>49</v>
      </c>
    </row>
    <row r="19" spans="1:31" s="24" customFormat="1" ht="63" x14ac:dyDescent="0.25">
      <c r="A19" s="14" t="s">
        <v>136</v>
      </c>
      <c r="B19" s="15">
        <v>9822</v>
      </c>
      <c r="C19" s="14" t="s">
        <v>137</v>
      </c>
      <c r="D19" s="16" t="s">
        <v>138</v>
      </c>
      <c r="E19" s="16" t="s">
        <v>62</v>
      </c>
      <c r="F19" s="16" t="s">
        <v>63</v>
      </c>
      <c r="G19" s="17" t="s">
        <v>41</v>
      </c>
      <c r="H19" s="18">
        <v>45028</v>
      </c>
      <c r="I19" s="18">
        <v>45028</v>
      </c>
      <c r="J19" s="19">
        <v>115000</v>
      </c>
      <c r="K19" s="19">
        <v>8050.0000000000009</v>
      </c>
      <c r="L19" s="19">
        <v>115000</v>
      </c>
      <c r="M19" s="17" t="s">
        <v>139</v>
      </c>
      <c r="N19" s="17">
        <v>1</v>
      </c>
      <c r="O19" s="16" t="s">
        <v>21</v>
      </c>
      <c r="P19" s="18">
        <v>45051</v>
      </c>
      <c r="Q19" s="20" t="s">
        <v>43</v>
      </c>
      <c r="R19" s="20" t="s">
        <v>43</v>
      </c>
      <c r="S19" s="18" t="s">
        <v>140</v>
      </c>
      <c r="T19" s="18" t="s">
        <v>141</v>
      </c>
      <c r="U19" s="19">
        <v>115000</v>
      </c>
      <c r="V19" s="19">
        <v>8050.0000000000009</v>
      </c>
      <c r="W19" s="19">
        <v>123050</v>
      </c>
      <c r="X19" s="23" t="s">
        <v>41</v>
      </c>
      <c r="Y19" s="20" t="s">
        <v>43</v>
      </c>
      <c r="Z19" s="20" t="s">
        <v>43</v>
      </c>
      <c r="AA19" s="21">
        <f t="shared" si="1"/>
        <v>5750</v>
      </c>
      <c r="AB19" s="17" t="s">
        <v>47</v>
      </c>
      <c r="AC19" s="17" t="s">
        <v>48</v>
      </c>
      <c r="AD19" s="17" t="s">
        <v>41</v>
      </c>
      <c r="AE19" s="17" t="s">
        <v>49</v>
      </c>
    </row>
    <row r="20" spans="1:31" s="24" customFormat="1" ht="94.5" x14ac:dyDescent="0.25">
      <c r="A20" s="14" t="s">
        <v>142</v>
      </c>
      <c r="B20" s="15">
        <v>9921</v>
      </c>
      <c r="C20" s="14" t="s">
        <v>143</v>
      </c>
      <c r="D20" s="16" t="s">
        <v>144</v>
      </c>
      <c r="E20" s="16" t="s">
        <v>145</v>
      </c>
      <c r="F20" s="16" t="s">
        <v>54</v>
      </c>
      <c r="G20" s="17" t="s">
        <v>41</v>
      </c>
      <c r="H20" s="18">
        <v>45036</v>
      </c>
      <c r="I20" s="18">
        <v>45039</v>
      </c>
      <c r="J20" s="19">
        <v>47000</v>
      </c>
      <c r="K20" s="19">
        <f>J20*0.07</f>
        <v>3290.0000000000005</v>
      </c>
      <c r="L20" s="19">
        <v>235000</v>
      </c>
      <c r="M20" s="17" t="s">
        <v>55</v>
      </c>
      <c r="N20" s="17">
        <v>1</v>
      </c>
      <c r="O20" s="16" t="s">
        <v>21</v>
      </c>
      <c r="P20" s="18">
        <v>45147</v>
      </c>
      <c r="Q20" s="20" t="s">
        <v>43</v>
      </c>
      <c r="R20" s="20" t="s">
        <v>43</v>
      </c>
      <c r="S20" s="18" t="s">
        <v>146</v>
      </c>
      <c r="T20" s="18" t="s">
        <v>147</v>
      </c>
      <c r="U20" s="21">
        <v>46995</v>
      </c>
      <c r="V20" s="22">
        <f>U20*0.07</f>
        <v>3289.65</v>
      </c>
      <c r="W20" s="21">
        <f>SUM(U20:V20)</f>
        <v>50284.65</v>
      </c>
      <c r="X20" s="23" t="s">
        <v>46</v>
      </c>
      <c r="Y20" s="28">
        <f>U20</f>
        <v>46995</v>
      </c>
      <c r="Z20" s="17" t="s">
        <v>58</v>
      </c>
      <c r="AA20" s="21">
        <f t="shared" si="1"/>
        <v>2349.75</v>
      </c>
      <c r="AB20" s="17" t="s">
        <v>47</v>
      </c>
      <c r="AC20" s="17" t="s">
        <v>48</v>
      </c>
      <c r="AD20" s="17" t="s">
        <v>41</v>
      </c>
      <c r="AE20" s="17" t="s">
        <v>49</v>
      </c>
    </row>
    <row r="21" spans="1:31" s="24" customFormat="1" ht="47.25" x14ac:dyDescent="0.25">
      <c r="A21" s="14" t="s">
        <v>148</v>
      </c>
      <c r="B21" s="15">
        <v>9858</v>
      </c>
      <c r="C21" s="14" t="s">
        <v>149</v>
      </c>
      <c r="D21" s="16" t="s">
        <v>150</v>
      </c>
      <c r="E21" s="16" t="s">
        <v>151</v>
      </c>
      <c r="F21" s="16" t="s">
        <v>115</v>
      </c>
      <c r="G21" s="17" t="s">
        <v>41</v>
      </c>
      <c r="H21" s="18">
        <v>45037</v>
      </c>
      <c r="I21" s="18">
        <v>45037</v>
      </c>
      <c r="J21" s="19">
        <v>74000</v>
      </c>
      <c r="K21" s="19">
        <f>J21*0.07</f>
        <v>5180.0000000000009</v>
      </c>
      <c r="L21" s="19">
        <v>148000</v>
      </c>
      <c r="M21" s="17" t="s">
        <v>42</v>
      </c>
      <c r="N21" s="17">
        <v>1</v>
      </c>
      <c r="O21" s="16" t="s">
        <v>21</v>
      </c>
      <c r="P21" s="18">
        <v>45084</v>
      </c>
      <c r="Q21" s="20" t="s">
        <v>43</v>
      </c>
      <c r="R21" s="20" t="s">
        <v>43</v>
      </c>
      <c r="S21" s="18" t="s">
        <v>152</v>
      </c>
      <c r="T21" s="18" t="s">
        <v>153</v>
      </c>
      <c r="U21" s="21">
        <v>64000</v>
      </c>
      <c r="V21" s="22">
        <f>U21*0.07</f>
        <v>4480</v>
      </c>
      <c r="W21" s="21">
        <f>SUM(U21:V21)</f>
        <v>68480</v>
      </c>
      <c r="X21" s="23" t="s">
        <v>46</v>
      </c>
      <c r="Y21" s="21">
        <v>64000</v>
      </c>
      <c r="Z21" s="17" t="s">
        <v>42</v>
      </c>
      <c r="AA21" s="21">
        <f t="shared" si="1"/>
        <v>3200</v>
      </c>
      <c r="AB21" s="17" t="s">
        <v>106</v>
      </c>
      <c r="AC21" s="17" t="s">
        <v>48</v>
      </c>
      <c r="AD21" s="17" t="s">
        <v>41</v>
      </c>
      <c r="AE21" s="17" t="s">
        <v>49</v>
      </c>
    </row>
    <row r="22" spans="1:31" s="24" customFormat="1" ht="63" x14ac:dyDescent="0.25">
      <c r="A22" s="14" t="s">
        <v>154</v>
      </c>
      <c r="B22" s="15">
        <v>9359</v>
      </c>
      <c r="C22" s="14" t="s">
        <v>155</v>
      </c>
      <c r="D22" s="16" t="s">
        <v>156</v>
      </c>
      <c r="E22" s="16" t="s">
        <v>62</v>
      </c>
      <c r="F22" s="16" t="s">
        <v>63</v>
      </c>
      <c r="G22" s="17" t="s">
        <v>41</v>
      </c>
      <c r="H22" s="18">
        <v>45037</v>
      </c>
      <c r="I22" s="18">
        <v>45037</v>
      </c>
      <c r="J22" s="19">
        <v>335000</v>
      </c>
      <c r="K22" s="19">
        <v>23450.000000000004</v>
      </c>
      <c r="L22" s="19">
        <v>335000</v>
      </c>
      <c r="M22" s="17" t="s">
        <v>157</v>
      </c>
      <c r="N22" s="17">
        <v>1</v>
      </c>
      <c r="O22" s="16" t="s">
        <v>21</v>
      </c>
      <c r="P22" s="18">
        <v>45105</v>
      </c>
      <c r="Q22" s="20" t="s">
        <v>43</v>
      </c>
      <c r="R22" s="20" t="s">
        <v>43</v>
      </c>
      <c r="S22" s="18" t="s">
        <v>158</v>
      </c>
      <c r="T22" s="18" t="s">
        <v>159</v>
      </c>
      <c r="U22" s="19">
        <v>335000</v>
      </c>
      <c r="V22" s="19">
        <v>23450.000000000004</v>
      </c>
      <c r="W22" s="21">
        <v>358450</v>
      </c>
      <c r="X22" s="23" t="s">
        <v>41</v>
      </c>
      <c r="Y22" s="20" t="s">
        <v>43</v>
      </c>
      <c r="Z22" s="20" t="s">
        <v>43</v>
      </c>
      <c r="AA22" s="21">
        <f t="shared" si="1"/>
        <v>16750</v>
      </c>
      <c r="AB22" s="17" t="s">
        <v>47</v>
      </c>
      <c r="AC22" s="17" t="s">
        <v>48</v>
      </c>
      <c r="AD22" s="17" t="s">
        <v>41</v>
      </c>
      <c r="AE22" s="17" t="s">
        <v>49</v>
      </c>
    </row>
    <row r="23" spans="1:31" s="24" customFormat="1" ht="63" x14ac:dyDescent="0.25">
      <c r="A23" s="14" t="s">
        <v>160</v>
      </c>
      <c r="B23" s="15">
        <v>9943</v>
      </c>
      <c r="C23" s="14" t="s">
        <v>161</v>
      </c>
      <c r="D23" s="24" t="s">
        <v>162</v>
      </c>
      <c r="E23" s="16" t="s">
        <v>62</v>
      </c>
      <c r="F23" s="16" t="s">
        <v>63</v>
      </c>
      <c r="G23" s="17" t="s">
        <v>41</v>
      </c>
      <c r="H23" s="18">
        <v>45058</v>
      </c>
      <c r="I23" s="18">
        <v>45058</v>
      </c>
      <c r="J23" s="19">
        <v>230000</v>
      </c>
      <c r="K23" s="19">
        <v>16100.000000000002</v>
      </c>
      <c r="L23" s="19">
        <v>230000</v>
      </c>
      <c r="M23" s="17" t="s">
        <v>75</v>
      </c>
      <c r="N23" s="17">
        <v>1</v>
      </c>
      <c r="O23" s="16" t="s">
        <v>21</v>
      </c>
      <c r="P23" s="18">
        <v>45085</v>
      </c>
      <c r="Q23" s="20" t="s">
        <v>43</v>
      </c>
      <c r="R23" s="20" t="s">
        <v>43</v>
      </c>
      <c r="S23" s="18" t="s">
        <v>163</v>
      </c>
      <c r="T23" s="18" t="s">
        <v>164</v>
      </c>
      <c r="U23" s="19">
        <v>230000</v>
      </c>
      <c r="V23" s="19">
        <v>16100.000000000002</v>
      </c>
      <c r="W23" s="21">
        <v>246100</v>
      </c>
      <c r="X23" s="23" t="s">
        <v>41</v>
      </c>
      <c r="Y23" s="20" t="s">
        <v>43</v>
      </c>
      <c r="Z23" s="20" t="s">
        <v>43</v>
      </c>
      <c r="AA23" s="21">
        <f t="shared" si="1"/>
        <v>11500</v>
      </c>
      <c r="AB23" s="17" t="s">
        <v>47</v>
      </c>
      <c r="AC23" s="17" t="s">
        <v>48</v>
      </c>
      <c r="AD23" s="17" t="s">
        <v>41</v>
      </c>
      <c r="AE23" s="17" t="s">
        <v>49</v>
      </c>
    </row>
    <row r="24" spans="1:31" s="24" customFormat="1" ht="63" x14ac:dyDescent="0.25">
      <c r="A24" s="14" t="s">
        <v>165</v>
      </c>
      <c r="B24" s="15">
        <v>9991</v>
      </c>
      <c r="C24" s="14" t="s">
        <v>166</v>
      </c>
      <c r="D24" s="16" t="s">
        <v>167</v>
      </c>
      <c r="E24" s="16" t="s">
        <v>62</v>
      </c>
      <c r="F24" s="16" t="s">
        <v>63</v>
      </c>
      <c r="G24" s="17" t="s">
        <v>41</v>
      </c>
      <c r="H24" s="18">
        <v>45069</v>
      </c>
      <c r="I24" s="18">
        <v>45069</v>
      </c>
      <c r="J24" s="19">
        <v>23000</v>
      </c>
      <c r="K24" s="19">
        <v>1610.0000000000002</v>
      </c>
      <c r="L24" s="19">
        <v>23000</v>
      </c>
      <c r="M24" s="17" t="s">
        <v>157</v>
      </c>
      <c r="N24" s="17">
        <v>1</v>
      </c>
      <c r="O24" s="16" t="s">
        <v>21</v>
      </c>
      <c r="P24" s="18">
        <v>45085</v>
      </c>
      <c r="Q24" s="20" t="s">
        <v>43</v>
      </c>
      <c r="R24" s="20" t="s">
        <v>43</v>
      </c>
      <c r="S24" s="18" t="s">
        <v>168</v>
      </c>
      <c r="T24" s="18" t="s">
        <v>169</v>
      </c>
      <c r="U24" s="19">
        <v>23000</v>
      </c>
      <c r="V24" s="19">
        <v>1610.0000000000002</v>
      </c>
      <c r="W24" s="21">
        <v>24610</v>
      </c>
      <c r="X24" s="23" t="s">
        <v>41</v>
      </c>
      <c r="Y24" s="20" t="s">
        <v>43</v>
      </c>
      <c r="Z24" s="20" t="s">
        <v>43</v>
      </c>
      <c r="AA24" s="21">
        <f t="shared" si="1"/>
        <v>1150</v>
      </c>
      <c r="AB24" s="17" t="s">
        <v>47</v>
      </c>
      <c r="AC24" s="17" t="s">
        <v>48</v>
      </c>
      <c r="AD24" s="17" t="s">
        <v>41</v>
      </c>
      <c r="AE24" s="17" t="s">
        <v>49</v>
      </c>
    </row>
    <row r="25" spans="1:31" s="24" customFormat="1" ht="47.25" x14ac:dyDescent="0.25">
      <c r="A25" s="20" t="s">
        <v>43</v>
      </c>
      <c r="B25" s="15">
        <v>9947</v>
      </c>
      <c r="C25" s="14" t="s">
        <v>170</v>
      </c>
      <c r="D25" s="16" t="s">
        <v>171</v>
      </c>
      <c r="E25" s="16" t="s">
        <v>62</v>
      </c>
      <c r="F25" s="16" t="s">
        <v>63</v>
      </c>
      <c r="G25" s="17" t="s">
        <v>41</v>
      </c>
      <c r="H25" s="18">
        <v>45082</v>
      </c>
      <c r="I25" s="18">
        <v>45051</v>
      </c>
      <c r="J25" s="19">
        <v>93458</v>
      </c>
      <c r="K25" s="19">
        <v>6542.06</v>
      </c>
      <c r="L25" s="19">
        <v>93458</v>
      </c>
      <c r="M25" s="17" t="s">
        <v>69</v>
      </c>
      <c r="N25" s="17">
        <v>1</v>
      </c>
      <c r="O25" s="16" t="s">
        <v>172</v>
      </c>
      <c r="P25" s="20" t="s">
        <v>43</v>
      </c>
      <c r="Q25" s="18">
        <v>45104</v>
      </c>
      <c r="R25" s="20" t="s">
        <v>43</v>
      </c>
      <c r="S25" s="20" t="s">
        <v>43</v>
      </c>
      <c r="T25" s="20" t="s">
        <v>43</v>
      </c>
      <c r="U25" s="20" t="s">
        <v>43</v>
      </c>
      <c r="V25" s="20" t="s">
        <v>43</v>
      </c>
      <c r="W25" s="20" t="s">
        <v>43</v>
      </c>
      <c r="X25" s="20" t="s">
        <v>43</v>
      </c>
      <c r="Y25" s="20" t="s">
        <v>43</v>
      </c>
      <c r="Z25" s="20" t="s">
        <v>43</v>
      </c>
      <c r="AA25" s="20" t="s">
        <v>43</v>
      </c>
      <c r="AB25" s="20" t="s">
        <v>43</v>
      </c>
      <c r="AC25" s="20" t="s">
        <v>43</v>
      </c>
      <c r="AD25" s="20" t="s">
        <v>43</v>
      </c>
      <c r="AE25" s="20" t="s">
        <v>43</v>
      </c>
    </row>
    <row r="26" spans="1:31" s="24" customFormat="1" ht="78.75" x14ac:dyDescent="0.25">
      <c r="A26" s="14" t="s">
        <v>173</v>
      </c>
      <c r="B26" s="15">
        <v>9938</v>
      </c>
      <c r="C26" s="14" t="s">
        <v>174</v>
      </c>
      <c r="D26" s="16" t="s">
        <v>175</v>
      </c>
      <c r="E26" s="16" t="s">
        <v>176</v>
      </c>
      <c r="F26" s="16" t="s">
        <v>115</v>
      </c>
      <c r="G26" s="17" t="s">
        <v>41</v>
      </c>
      <c r="H26" s="18">
        <v>45092</v>
      </c>
      <c r="I26" s="18">
        <v>45092</v>
      </c>
      <c r="J26" s="19">
        <v>200000</v>
      </c>
      <c r="K26" s="19">
        <v>14000</v>
      </c>
      <c r="L26" s="19">
        <v>200000</v>
      </c>
      <c r="M26" s="17" t="s">
        <v>42</v>
      </c>
      <c r="N26" s="17">
        <v>3</v>
      </c>
      <c r="O26" s="16" t="s">
        <v>21</v>
      </c>
      <c r="P26" s="18">
        <v>45172</v>
      </c>
      <c r="Q26" s="20" t="s">
        <v>43</v>
      </c>
      <c r="R26" s="20" t="s">
        <v>43</v>
      </c>
      <c r="S26" s="21" t="s">
        <v>177</v>
      </c>
      <c r="T26" s="18" t="s">
        <v>178</v>
      </c>
      <c r="U26" s="19">
        <v>200000</v>
      </c>
      <c r="V26" s="19">
        <v>14000</v>
      </c>
      <c r="W26" s="21">
        <v>214000</v>
      </c>
      <c r="X26" s="23" t="s">
        <v>41</v>
      </c>
      <c r="Y26" s="20" t="s">
        <v>43</v>
      </c>
      <c r="Z26" s="20" t="s">
        <v>43</v>
      </c>
      <c r="AA26" s="21">
        <f t="shared" ref="AA26" si="2">U26*0.05</f>
        <v>10000</v>
      </c>
      <c r="AB26" s="17" t="s">
        <v>106</v>
      </c>
      <c r="AC26" s="17" t="s">
        <v>48</v>
      </c>
      <c r="AD26" s="17" t="s">
        <v>41</v>
      </c>
      <c r="AE26" s="17" t="s">
        <v>49</v>
      </c>
    </row>
    <row r="27" spans="1:31" s="24" customFormat="1" ht="63" x14ac:dyDescent="0.25">
      <c r="A27" s="20" t="s">
        <v>43</v>
      </c>
      <c r="B27" s="15">
        <v>9610</v>
      </c>
      <c r="C27" s="14" t="s">
        <v>179</v>
      </c>
      <c r="D27" s="16" t="s">
        <v>180</v>
      </c>
      <c r="E27" s="16" t="s">
        <v>181</v>
      </c>
      <c r="F27" s="16" t="s">
        <v>115</v>
      </c>
      <c r="G27" s="17" t="s">
        <v>41</v>
      </c>
      <c r="H27" s="18">
        <v>45083</v>
      </c>
      <c r="I27" s="18">
        <v>45084</v>
      </c>
      <c r="J27" s="19">
        <v>122000</v>
      </c>
      <c r="K27" s="19">
        <v>8540</v>
      </c>
      <c r="L27" s="19">
        <v>183000</v>
      </c>
      <c r="M27" s="17" t="s">
        <v>42</v>
      </c>
      <c r="N27" s="17">
        <v>1</v>
      </c>
      <c r="O27" s="16" t="s">
        <v>172</v>
      </c>
      <c r="P27" s="20" t="s">
        <v>43</v>
      </c>
      <c r="Q27" s="18">
        <v>45132</v>
      </c>
      <c r="R27" s="20" t="s">
        <v>43</v>
      </c>
      <c r="S27" s="20" t="s">
        <v>43</v>
      </c>
      <c r="T27" s="20" t="s">
        <v>43</v>
      </c>
      <c r="U27" s="20" t="s">
        <v>43</v>
      </c>
      <c r="V27" s="20" t="s">
        <v>43</v>
      </c>
      <c r="W27" s="20" t="s">
        <v>43</v>
      </c>
      <c r="X27" s="20" t="s">
        <v>43</v>
      </c>
      <c r="Y27" s="20" t="s">
        <v>43</v>
      </c>
      <c r="Z27" s="20" t="s">
        <v>43</v>
      </c>
      <c r="AA27" s="20" t="s">
        <v>43</v>
      </c>
      <c r="AB27" s="20" t="s">
        <v>43</v>
      </c>
      <c r="AC27" s="20" t="s">
        <v>43</v>
      </c>
      <c r="AD27" s="20" t="s">
        <v>43</v>
      </c>
      <c r="AE27" s="20" t="s">
        <v>43</v>
      </c>
    </row>
    <row r="28" spans="1:31" s="24" customFormat="1" ht="63" x14ac:dyDescent="0.25">
      <c r="A28" s="14" t="s">
        <v>182</v>
      </c>
      <c r="B28" s="15">
        <v>9990</v>
      </c>
      <c r="C28" s="14" t="s">
        <v>183</v>
      </c>
      <c r="D28" s="16" t="s">
        <v>184</v>
      </c>
      <c r="E28" s="16" t="s">
        <v>62</v>
      </c>
      <c r="F28" s="16" t="s">
        <v>63</v>
      </c>
      <c r="G28" s="17" t="s">
        <v>41</v>
      </c>
      <c r="H28" s="18">
        <v>45092</v>
      </c>
      <c r="I28" s="18">
        <v>45092</v>
      </c>
      <c r="J28" s="19">
        <v>350000</v>
      </c>
      <c r="K28" s="19">
        <f>J28*0.07</f>
        <v>24500.000000000004</v>
      </c>
      <c r="L28" s="19">
        <v>350000</v>
      </c>
      <c r="M28" s="17" t="s">
        <v>75</v>
      </c>
      <c r="N28" s="17">
        <v>1</v>
      </c>
      <c r="O28" s="16" t="s">
        <v>21</v>
      </c>
      <c r="P28" s="18">
        <v>45111</v>
      </c>
      <c r="Q28" s="20" t="s">
        <v>43</v>
      </c>
      <c r="R28" s="20" t="s">
        <v>43</v>
      </c>
      <c r="S28" s="18" t="s">
        <v>185</v>
      </c>
      <c r="T28" s="18" t="s">
        <v>186</v>
      </c>
      <c r="U28" s="21">
        <v>350000</v>
      </c>
      <c r="V28" s="22">
        <v>24500.000000000004</v>
      </c>
      <c r="W28" s="21">
        <f>SUM(U28:V28)</f>
        <v>374500</v>
      </c>
      <c r="X28" s="23" t="s">
        <v>41</v>
      </c>
      <c r="Y28" s="20" t="s">
        <v>43</v>
      </c>
      <c r="Z28" s="20" t="s">
        <v>43</v>
      </c>
      <c r="AA28" s="21">
        <f t="shared" ref="AA28:AA29" si="3">U28*0.05</f>
        <v>17500</v>
      </c>
      <c r="AB28" s="17" t="s">
        <v>47</v>
      </c>
      <c r="AC28" s="17" t="s">
        <v>48</v>
      </c>
      <c r="AD28" s="17" t="s">
        <v>41</v>
      </c>
      <c r="AE28" s="17" t="s">
        <v>49</v>
      </c>
    </row>
    <row r="29" spans="1:31" s="24" customFormat="1" ht="63" x14ac:dyDescent="0.25">
      <c r="A29" s="14" t="s">
        <v>187</v>
      </c>
      <c r="B29" s="15">
        <v>9942</v>
      </c>
      <c r="C29" s="14" t="s">
        <v>188</v>
      </c>
      <c r="D29" s="16" t="s">
        <v>189</v>
      </c>
      <c r="E29" s="16" t="s">
        <v>62</v>
      </c>
      <c r="F29" s="16" t="s">
        <v>63</v>
      </c>
      <c r="G29" s="17" t="s">
        <v>41</v>
      </c>
      <c r="H29" s="18">
        <v>45089</v>
      </c>
      <c r="I29" s="18">
        <v>45091</v>
      </c>
      <c r="J29" s="19">
        <v>300000</v>
      </c>
      <c r="K29" s="19">
        <v>21000</v>
      </c>
      <c r="L29" s="19">
        <v>300000</v>
      </c>
      <c r="M29" s="17" t="s">
        <v>97</v>
      </c>
      <c r="N29" s="17">
        <v>1</v>
      </c>
      <c r="O29" s="16" t="s">
        <v>21</v>
      </c>
      <c r="P29" s="18">
        <v>45111</v>
      </c>
      <c r="Q29" s="20" t="s">
        <v>43</v>
      </c>
      <c r="R29" s="20" t="s">
        <v>43</v>
      </c>
      <c r="S29" s="18" t="s">
        <v>190</v>
      </c>
      <c r="T29" s="18" t="s">
        <v>191</v>
      </c>
      <c r="U29" s="21">
        <v>300000</v>
      </c>
      <c r="V29" s="22">
        <v>21000</v>
      </c>
      <c r="W29" s="21">
        <v>321000</v>
      </c>
      <c r="X29" s="23" t="s">
        <v>41</v>
      </c>
      <c r="Y29" s="20" t="s">
        <v>43</v>
      </c>
      <c r="Z29" s="20" t="s">
        <v>43</v>
      </c>
      <c r="AA29" s="21">
        <f t="shared" si="3"/>
        <v>15000</v>
      </c>
      <c r="AB29" s="17" t="s">
        <v>47</v>
      </c>
      <c r="AC29" s="17" t="s">
        <v>48</v>
      </c>
      <c r="AD29" s="17" t="s">
        <v>41</v>
      </c>
      <c r="AE29" s="17" t="s">
        <v>49</v>
      </c>
    </row>
    <row r="30" spans="1:31" s="24" customFormat="1" ht="63" x14ac:dyDescent="0.25">
      <c r="A30" s="20" t="s">
        <v>43</v>
      </c>
      <c r="B30" s="15">
        <v>10004</v>
      </c>
      <c r="C30" s="14" t="s">
        <v>192</v>
      </c>
      <c r="D30" s="16" t="s">
        <v>193</v>
      </c>
      <c r="E30" s="16" t="s">
        <v>62</v>
      </c>
      <c r="F30" s="16" t="s">
        <v>63</v>
      </c>
      <c r="G30" s="17" t="s">
        <v>41</v>
      </c>
      <c r="H30" s="18">
        <v>45092</v>
      </c>
      <c r="I30" s="18">
        <v>45092</v>
      </c>
      <c r="J30" s="19">
        <v>37383.18</v>
      </c>
      <c r="K30" s="19">
        <f>J30*0.07</f>
        <v>2616.8226000000004</v>
      </c>
      <c r="L30" s="19">
        <v>37383.18</v>
      </c>
      <c r="M30" s="17" t="s">
        <v>75</v>
      </c>
      <c r="N30" s="17">
        <v>1</v>
      </c>
      <c r="O30" s="16" t="s">
        <v>172</v>
      </c>
      <c r="P30" s="20" t="s">
        <v>43</v>
      </c>
      <c r="Q30" s="20">
        <v>45119</v>
      </c>
      <c r="R30" s="20" t="s">
        <v>43</v>
      </c>
      <c r="S30" s="20" t="s">
        <v>43</v>
      </c>
      <c r="T30" s="20" t="s">
        <v>43</v>
      </c>
      <c r="U30" s="20" t="s">
        <v>43</v>
      </c>
      <c r="V30" s="20" t="s">
        <v>43</v>
      </c>
      <c r="W30" s="20" t="s">
        <v>43</v>
      </c>
      <c r="X30" s="20" t="s">
        <v>43</v>
      </c>
      <c r="Y30" s="20" t="s">
        <v>43</v>
      </c>
      <c r="Z30" s="20" t="s">
        <v>43</v>
      </c>
      <c r="AA30" s="20" t="s">
        <v>43</v>
      </c>
      <c r="AB30" s="20" t="s">
        <v>43</v>
      </c>
      <c r="AC30" s="20" t="s">
        <v>43</v>
      </c>
      <c r="AD30" s="20" t="s">
        <v>43</v>
      </c>
      <c r="AE30" s="20" t="s">
        <v>43</v>
      </c>
    </row>
    <row r="31" spans="1:31" s="24" customFormat="1" ht="63" x14ac:dyDescent="0.25">
      <c r="A31" s="14" t="s">
        <v>194</v>
      </c>
      <c r="B31" s="15">
        <v>9947</v>
      </c>
      <c r="C31" s="14" t="s">
        <v>195</v>
      </c>
      <c r="D31" s="16" t="s">
        <v>171</v>
      </c>
      <c r="E31" s="16" t="s">
        <v>62</v>
      </c>
      <c r="F31" s="16" t="s">
        <v>63</v>
      </c>
      <c r="G31" s="17" t="s">
        <v>41</v>
      </c>
      <c r="H31" s="18">
        <v>45107</v>
      </c>
      <c r="I31" s="18">
        <v>45107</v>
      </c>
      <c r="J31" s="19">
        <v>75000</v>
      </c>
      <c r="K31" s="19">
        <f>J31*0.07</f>
        <v>5250.0000000000009</v>
      </c>
      <c r="L31" s="19">
        <v>75000</v>
      </c>
      <c r="M31" s="17" t="s">
        <v>97</v>
      </c>
      <c r="N31" s="17">
        <v>1</v>
      </c>
      <c r="O31" s="16" t="s">
        <v>21</v>
      </c>
      <c r="P31" s="20">
        <v>45125</v>
      </c>
      <c r="Q31" s="20" t="s">
        <v>43</v>
      </c>
      <c r="R31" s="20" t="s">
        <v>43</v>
      </c>
      <c r="S31" s="20" t="s">
        <v>196</v>
      </c>
      <c r="T31" s="20" t="s">
        <v>197</v>
      </c>
      <c r="U31" s="19">
        <v>75000</v>
      </c>
      <c r="V31" s="19">
        <f>U31*0.07</f>
        <v>5250.0000000000009</v>
      </c>
      <c r="W31" s="29">
        <f>SUM(U31:V31)</f>
        <v>80250</v>
      </c>
      <c r="X31" s="23" t="s">
        <v>41</v>
      </c>
      <c r="Y31" s="20" t="s">
        <v>43</v>
      </c>
      <c r="Z31" s="20" t="s">
        <v>43</v>
      </c>
      <c r="AA31" s="21">
        <f>U31*0.05</f>
        <v>3750</v>
      </c>
      <c r="AB31" s="17" t="s">
        <v>47</v>
      </c>
      <c r="AC31" s="17" t="s">
        <v>48</v>
      </c>
      <c r="AD31" s="17" t="s">
        <v>41</v>
      </c>
      <c r="AE31" s="17" t="s">
        <v>49</v>
      </c>
    </row>
    <row r="32" spans="1:31" s="24" customFormat="1" ht="78.75" x14ac:dyDescent="0.25">
      <c r="A32" s="14" t="s">
        <v>198</v>
      </c>
      <c r="B32" s="15">
        <v>9950</v>
      </c>
      <c r="C32" s="14" t="s">
        <v>199</v>
      </c>
      <c r="D32" s="16" t="s">
        <v>200</v>
      </c>
      <c r="E32" s="16" t="s">
        <v>114</v>
      </c>
      <c r="F32" s="16" t="s">
        <v>201</v>
      </c>
      <c r="G32" s="17" t="s">
        <v>41</v>
      </c>
      <c r="H32" s="18">
        <v>45111</v>
      </c>
      <c r="I32" s="18">
        <v>45111</v>
      </c>
      <c r="J32" s="19">
        <v>76000</v>
      </c>
      <c r="K32" s="19">
        <f>J32*0.07</f>
        <v>5320.0000000000009</v>
      </c>
      <c r="L32" s="19">
        <v>76000</v>
      </c>
      <c r="M32" s="17" t="s">
        <v>42</v>
      </c>
      <c r="N32" s="17">
        <v>2</v>
      </c>
      <c r="O32" s="16" t="s">
        <v>21</v>
      </c>
      <c r="P32" s="18">
        <v>45218</v>
      </c>
      <c r="Q32" s="20" t="s">
        <v>43</v>
      </c>
      <c r="R32" s="20" t="s">
        <v>43</v>
      </c>
      <c r="S32" s="30" t="s">
        <v>202</v>
      </c>
      <c r="T32" s="18" t="s">
        <v>203</v>
      </c>
      <c r="U32" s="19">
        <v>76000</v>
      </c>
      <c r="V32" s="19">
        <f>U32*0.07</f>
        <v>5320.0000000000009</v>
      </c>
      <c r="W32" s="29">
        <f>SUM(U32:V32)</f>
        <v>81320</v>
      </c>
      <c r="X32" s="23" t="s">
        <v>41</v>
      </c>
      <c r="Y32" s="20" t="s">
        <v>43</v>
      </c>
      <c r="Z32" s="20" t="s">
        <v>43</v>
      </c>
      <c r="AA32" s="21">
        <f>U32*0.05</f>
        <v>3800</v>
      </c>
      <c r="AB32" s="17" t="s">
        <v>47</v>
      </c>
      <c r="AC32" s="17" t="s">
        <v>48</v>
      </c>
      <c r="AD32" s="17" t="s">
        <v>41</v>
      </c>
      <c r="AE32" s="17" t="s">
        <v>49</v>
      </c>
    </row>
    <row r="33" spans="1:31" s="24" customFormat="1" ht="63" x14ac:dyDescent="0.25">
      <c r="A33" s="14" t="s">
        <v>204</v>
      </c>
      <c r="B33" s="15">
        <v>9953</v>
      </c>
      <c r="C33" s="14" t="s">
        <v>205</v>
      </c>
      <c r="D33" s="16" t="s">
        <v>206</v>
      </c>
      <c r="E33" s="16" t="s">
        <v>62</v>
      </c>
      <c r="F33" s="16" t="s">
        <v>63</v>
      </c>
      <c r="G33" s="17" t="s">
        <v>41</v>
      </c>
      <c r="H33" s="18">
        <v>45114</v>
      </c>
      <c r="I33" s="18">
        <v>45114</v>
      </c>
      <c r="J33" s="19">
        <v>75000</v>
      </c>
      <c r="K33" s="19">
        <f t="shared" ref="K33:K36" si="4">J33*0.07</f>
        <v>5250.0000000000009</v>
      </c>
      <c r="L33" s="19">
        <v>75000</v>
      </c>
      <c r="M33" s="17" t="s">
        <v>97</v>
      </c>
      <c r="N33" s="17">
        <v>1</v>
      </c>
      <c r="O33" s="16" t="s">
        <v>21</v>
      </c>
      <c r="P33" s="18">
        <v>45152</v>
      </c>
      <c r="Q33" s="20" t="s">
        <v>43</v>
      </c>
      <c r="R33" s="20" t="s">
        <v>43</v>
      </c>
      <c r="S33" s="18" t="s">
        <v>207</v>
      </c>
      <c r="T33" s="18" t="s">
        <v>208</v>
      </c>
      <c r="U33" s="19">
        <v>75000</v>
      </c>
      <c r="V33" s="19">
        <f t="shared" ref="V33:V36" si="5">U33*0.07</f>
        <v>5250.0000000000009</v>
      </c>
      <c r="W33" s="29">
        <f t="shared" ref="W33:W35" si="6">SUM(U33:V33)</f>
        <v>80250</v>
      </c>
      <c r="X33" s="23" t="s">
        <v>41</v>
      </c>
      <c r="Y33" s="20" t="s">
        <v>43</v>
      </c>
      <c r="Z33" s="20" t="s">
        <v>43</v>
      </c>
      <c r="AA33" s="21">
        <f t="shared" ref="AA33:AA36" si="7">U33*0.05</f>
        <v>3750</v>
      </c>
      <c r="AB33" s="17" t="s">
        <v>47</v>
      </c>
      <c r="AC33" s="17" t="s">
        <v>48</v>
      </c>
      <c r="AD33" s="17" t="s">
        <v>41</v>
      </c>
      <c r="AE33" s="17" t="s">
        <v>49</v>
      </c>
    </row>
    <row r="34" spans="1:31" s="24" customFormat="1" ht="63" x14ac:dyDescent="0.25">
      <c r="A34" s="14" t="s">
        <v>209</v>
      </c>
      <c r="B34" s="15">
        <v>9973</v>
      </c>
      <c r="C34" s="14" t="s">
        <v>210</v>
      </c>
      <c r="D34" s="16" t="s">
        <v>211</v>
      </c>
      <c r="E34" s="16" t="s">
        <v>62</v>
      </c>
      <c r="F34" s="16" t="s">
        <v>63</v>
      </c>
      <c r="G34" s="17" t="s">
        <v>41</v>
      </c>
      <c r="H34" s="18">
        <v>45117</v>
      </c>
      <c r="I34" s="18">
        <v>45117</v>
      </c>
      <c r="J34" s="19">
        <v>30000</v>
      </c>
      <c r="K34" s="19">
        <f t="shared" si="4"/>
        <v>2100</v>
      </c>
      <c r="L34" s="19">
        <v>30000</v>
      </c>
      <c r="M34" s="17" t="s">
        <v>75</v>
      </c>
      <c r="N34" s="17">
        <v>1</v>
      </c>
      <c r="O34" s="16" t="s">
        <v>21</v>
      </c>
      <c r="P34" s="18">
        <v>45146</v>
      </c>
      <c r="Q34" s="20" t="s">
        <v>43</v>
      </c>
      <c r="R34" s="20" t="s">
        <v>43</v>
      </c>
      <c r="S34" s="18" t="s">
        <v>212</v>
      </c>
      <c r="T34" s="18" t="s">
        <v>213</v>
      </c>
      <c r="U34" s="19">
        <v>30000</v>
      </c>
      <c r="V34" s="19">
        <f t="shared" si="5"/>
        <v>2100</v>
      </c>
      <c r="W34" s="29">
        <f t="shared" si="6"/>
        <v>32100</v>
      </c>
      <c r="X34" s="23" t="s">
        <v>41</v>
      </c>
      <c r="Y34" s="20" t="s">
        <v>43</v>
      </c>
      <c r="Z34" s="20" t="s">
        <v>43</v>
      </c>
      <c r="AA34" s="21">
        <f t="shared" si="7"/>
        <v>1500</v>
      </c>
      <c r="AB34" s="17" t="s">
        <v>47</v>
      </c>
      <c r="AC34" s="17" t="s">
        <v>48</v>
      </c>
      <c r="AD34" s="17" t="s">
        <v>41</v>
      </c>
      <c r="AE34" s="17" t="s">
        <v>49</v>
      </c>
    </row>
    <row r="35" spans="1:31" s="24" customFormat="1" ht="63" x14ac:dyDescent="0.25">
      <c r="A35" s="14" t="s">
        <v>214</v>
      </c>
      <c r="B35" s="15">
        <v>10004</v>
      </c>
      <c r="C35" s="14" t="s">
        <v>215</v>
      </c>
      <c r="D35" s="15" t="s">
        <v>216</v>
      </c>
      <c r="E35" s="16" t="s">
        <v>62</v>
      </c>
      <c r="F35" s="16" t="s">
        <v>63</v>
      </c>
      <c r="G35" s="17" t="s">
        <v>41</v>
      </c>
      <c r="H35" s="18">
        <v>45141</v>
      </c>
      <c r="I35" s="18">
        <v>45145</v>
      </c>
      <c r="J35" s="19">
        <v>20000</v>
      </c>
      <c r="K35" s="19">
        <f t="shared" si="4"/>
        <v>1400.0000000000002</v>
      </c>
      <c r="L35" s="19">
        <v>20000</v>
      </c>
      <c r="M35" s="17" t="s">
        <v>97</v>
      </c>
      <c r="N35" s="17">
        <v>1</v>
      </c>
      <c r="O35" s="16" t="s">
        <v>21</v>
      </c>
      <c r="P35" s="18">
        <v>45163</v>
      </c>
      <c r="Q35" s="20" t="s">
        <v>43</v>
      </c>
      <c r="R35" s="20" t="s">
        <v>43</v>
      </c>
      <c r="S35" s="18" t="s">
        <v>217</v>
      </c>
      <c r="T35" s="18" t="s">
        <v>218</v>
      </c>
      <c r="U35" s="19">
        <v>20000</v>
      </c>
      <c r="V35" s="19">
        <f t="shared" si="5"/>
        <v>1400.0000000000002</v>
      </c>
      <c r="W35" s="29">
        <f t="shared" si="6"/>
        <v>21400</v>
      </c>
      <c r="X35" s="23" t="s">
        <v>41</v>
      </c>
      <c r="Y35" s="20" t="s">
        <v>43</v>
      </c>
      <c r="Z35" s="20" t="s">
        <v>43</v>
      </c>
      <c r="AA35" s="21">
        <f t="shared" si="7"/>
        <v>1000</v>
      </c>
      <c r="AB35" s="17" t="s">
        <v>47</v>
      </c>
      <c r="AC35" s="17" t="s">
        <v>48</v>
      </c>
      <c r="AD35" s="17" t="s">
        <v>41</v>
      </c>
      <c r="AE35" s="17" t="s">
        <v>49</v>
      </c>
    </row>
    <row r="36" spans="1:31" s="24" customFormat="1" ht="94.5" x14ac:dyDescent="0.25">
      <c r="A36" s="14" t="s">
        <v>219</v>
      </c>
      <c r="B36" s="15">
        <v>9714</v>
      </c>
      <c r="C36" s="14" t="s">
        <v>220</v>
      </c>
      <c r="D36" s="15" t="s">
        <v>221</v>
      </c>
      <c r="E36" s="16" t="s">
        <v>62</v>
      </c>
      <c r="F36" s="16" t="s">
        <v>63</v>
      </c>
      <c r="G36" s="17" t="s">
        <v>41</v>
      </c>
      <c r="H36" s="18">
        <v>45144</v>
      </c>
      <c r="I36" s="18">
        <v>45154</v>
      </c>
      <c r="J36" s="19">
        <v>200000</v>
      </c>
      <c r="K36" s="19">
        <f t="shared" si="4"/>
        <v>14000.000000000002</v>
      </c>
      <c r="L36" s="19">
        <v>200000</v>
      </c>
      <c r="M36" s="17" t="s">
        <v>55</v>
      </c>
      <c r="N36" s="17">
        <v>1</v>
      </c>
      <c r="O36" s="16" t="s">
        <v>21</v>
      </c>
      <c r="P36" s="18">
        <v>45191</v>
      </c>
      <c r="Q36" s="20" t="s">
        <v>43</v>
      </c>
      <c r="R36" s="20" t="s">
        <v>43</v>
      </c>
      <c r="S36" s="18" t="s">
        <v>222</v>
      </c>
      <c r="T36" s="18" t="s">
        <v>223</v>
      </c>
      <c r="U36" s="19">
        <v>200000</v>
      </c>
      <c r="V36" s="19">
        <f t="shared" si="5"/>
        <v>14000.000000000002</v>
      </c>
      <c r="W36" s="19">
        <v>214000</v>
      </c>
      <c r="X36" s="23" t="s">
        <v>41</v>
      </c>
      <c r="Y36" s="20" t="s">
        <v>43</v>
      </c>
      <c r="Z36" s="20" t="s">
        <v>43</v>
      </c>
      <c r="AA36" s="21">
        <f t="shared" si="7"/>
        <v>10000</v>
      </c>
      <c r="AB36" s="17" t="s">
        <v>47</v>
      </c>
      <c r="AC36" s="17" t="s">
        <v>48</v>
      </c>
      <c r="AD36" s="17" t="s">
        <v>41</v>
      </c>
      <c r="AE36" s="17" t="s">
        <v>49</v>
      </c>
    </row>
    <row r="37" spans="1:31" s="24" customFormat="1" ht="110.25" x14ac:dyDescent="0.25">
      <c r="A37" s="14"/>
      <c r="B37" s="15" t="s">
        <v>80</v>
      </c>
      <c r="C37" s="14" t="s">
        <v>224</v>
      </c>
      <c r="D37" s="15" t="s">
        <v>225</v>
      </c>
      <c r="E37" s="16" t="s">
        <v>226</v>
      </c>
      <c r="F37" s="16" t="s">
        <v>54</v>
      </c>
      <c r="G37" s="17" t="s">
        <v>41</v>
      </c>
      <c r="H37" s="18">
        <v>45152</v>
      </c>
      <c r="I37" s="18">
        <v>45154</v>
      </c>
      <c r="J37" s="19">
        <v>850000</v>
      </c>
      <c r="K37" s="19">
        <v>59500.000000000007</v>
      </c>
      <c r="L37" s="19">
        <v>4250000</v>
      </c>
      <c r="M37" s="17" t="s">
        <v>55</v>
      </c>
      <c r="N37" s="17">
        <v>2</v>
      </c>
      <c r="O37" s="16" t="s">
        <v>267</v>
      </c>
      <c r="P37" s="18"/>
      <c r="Q37" s="20"/>
      <c r="R37" s="20"/>
      <c r="S37" s="18"/>
      <c r="T37" s="18"/>
      <c r="U37" s="19"/>
      <c r="V37" s="19"/>
      <c r="W37" s="21"/>
      <c r="X37" s="23"/>
      <c r="Y37" s="20"/>
      <c r="Z37" s="20"/>
      <c r="AA37" s="21"/>
      <c r="AB37" s="17"/>
      <c r="AC37" s="17"/>
      <c r="AD37" s="17"/>
      <c r="AE37" s="17"/>
    </row>
    <row r="38" spans="1:31" s="24" customFormat="1" ht="63" x14ac:dyDescent="0.25">
      <c r="A38" s="14" t="s">
        <v>270</v>
      </c>
      <c r="B38" s="15" t="s">
        <v>227</v>
      </c>
      <c r="C38" s="14" t="s">
        <v>228</v>
      </c>
      <c r="D38" s="15" t="s">
        <v>229</v>
      </c>
      <c r="E38" s="16" t="s">
        <v>62</v>
      </c>
      <c r="F38" s="16" t="s">
        <v>63</v>
      </c>
      <c r="G38" s="17" t="s">
        <v>41</v>
      </c>
      <c r="H38" s="18">
        <v>45163</v>
      </c>
      <c r="I38" s="18">
        <v>45166</v>
      </c>
      <c r="J38" s="19">
        <v>200000</v>
      </c>
      <c r="K38" s="19">
        <v>14000</v>
      </c>
      <c r="L38" s="19">
        <v>200000</v>
      </c>
      <c r="M38" s="17" t="s">
        <v>69</v>
      </c>
      <c r="N38" s="17">
        <v>1</v>
      </c>
      <c r="O38" s="16" t="s">
        <v>21</v>
      </c>
      <c r="P38" s="18">
        <v>45218</v>
      </c>
      <c r="Q38" s="20" t="s">
        <v>43</v>
      </c>
      <c r="R38" s="20" t="s">
        <v>43</v>
      </c>
      <c r="S38" s="18" t="s">
        <v>230</v>
      </c>
      <c r="T38" s="18" t="s">
        <v>231</v>
      </c>
      <c r="U38" s="19">
        <v>200000</v>
      </c>
      <c r="V38" s="19">
        <v>14000</v>
      </c>
      <c r="W38" s="21">
        <v>214000</v>
      </c>
      <c r="X38" s="23" t="s">
        <v>41</v>
      </c>
      <c r="Y38" s="20" t="s">
        <v>43</v>
      </c>
      <c r="Z38" s="20" t="s">
        <v>43</v>
      </c>
      <c r="AA38" s="21">
        <f t="shared" ref="AA38" si="8">U38*0.05</f>
        <v>10000</v>
      </c>
      <c r="AB38" s="17" t="s">
        <v>47</v>
      </c>
      <c r="AC38" s="17" t="s">
        <v>48</v>
      </c>
      <c r="AD38" s="17" t="s">
        <v>41</v>
      </c>
      <c r="AE38" s="17" t="s">
        <v>49</v>
      </c>
    </row>
    <row r="39" spans="1:31" s="24" customFormat="1" ht="63" x14ac:dyDescent="0.25">
      <c r="A39" s="14" t="s">
        <v>232</v>
      </c>
      <c r="B39" s="15">
        <v>9610</v>
      </c>
      <c r="C39" s="14" t="s">
        <v>233</v>
      </c>
      <c r="D39" s="15" t="s">
        <v>234</v>
      </c>
      <c r="E39" s="16" t="s">
        <v>235</v>
      </c>
      <c r="F39" s="16" t="s">
        <v>236</v>
      </c>
      <c r="G39" s="17" t="s">
        <v>41</v>
      </c>
      <c r="H39" s="18">
        <v>45152</v>
      </c>
      <c r="I39" s="18">
        <v>45159</v>
      </c>
      <c r="J39" s="19">
        <v>122000</v>
      </c>
      <c r="K39" s="19">
        <f>J39*0.07</f>
        <v>8540</v>
      </c>
      <c r="L39" s="19">
        <v>183000</v>
      </c>
      <c r="M39" s="17" t="s">
        <v>42</v>
      </c>
      <c r="N39" s="17">
        <v>1</v>
      </c>
      <c r="O39" s="16" t="s">
        <v>21</v>
      </c>
      <c r="P39" s="18">
        <v>45205</v>
      </c>
      <c r="Q39" s="20" t="s">
        <v>43</v>
      </c>
      <c r="R39" s="20" t="s">
        <v>43</v>
      </c>
      <c r="S39" s="18" t="s">
        <v>237</v>
      </c>
      <c r="T39" s="18" t="s">
        <v>238</v>
      </c>
      <c r="U39" s="19">
        <v>121800</v>
      </c>
      <c r="V39" s="19">
        <f>U39*0.07</f>
        <v>8526</v>
      </c>
      <c r="W39" s="21">
        <f>SUM(U39:V39)</f>
        <v>130326</v>
      </c>
      <c r="X39" s="23" t="s">
        <v>46</v>
      </c>
      <c r="Y39" s="25">
        <v>60900</v>
      </c>
      <c r="Z39" s="20" t="s">
        <v>55</v>
      </c>
      <c r="AA39" s="21">
        <v>3690</v>
      </c>
      <c r="AB39" s="17" t="s">
        <v>47</v>
      </c>
      <c r="AC39" s="17" t="s">
        <v>48</v>
      </c>
      <c r="AD39" s="17" t="s">
        <v>41</v>
      </c>
      <c r="AE39" s="17" t="s">
        <v>49</v>
      </c>
    </row>
    <row r="40" spans="1:31" s="24" customFormat="1" ht="63" x14ac:dyDescent="0.25">
      <c r="A40" s="14" t="s">
        <v>239</v>
      </c>
      <c r="B40" s="15">
        <v>9948</v>
      </c>
      <c r="C40" s="14" t="s">
        <v>240</v>
      </c>
      <c r="D40" s="15" t="s">
        <v>241</v>
      </c>
      <c r="E40" s="16" t="s">
        <v>62</v>
      </c>
      <c r="F40" s="16" t="s">
        <v>63</v>
      </c>
      <c r="G40" s="17" t="s">
        <v>41</v>
      </c>
      <c r="H40" s="18">
        <v>45166</v>
      </c>
      <c r="I40" s="18">
        <v>45167</v>
      </c>
      <c r="J40" s="19">
        <v>75000</v>
      </c>
      <c r="K40" s="19">
        <f t="shared" ref="K40" si="9">J40*0.07</f>
        <v>5250.0000000000009</v>
      </c>
      <c r="L40" s="19">
        <v>75000</v>
      </c>
      <c r="M40" s="17" t="s">
        <v>97</v>
      </c>
      <c r="N40" s="17">
        <v>1</v>
      </c>
      <c r="O40" s="16" t="s">
        <v>21</v>
      </c>
      <c r="P40" s="18">
        <v>45187</v>
      </c>
      <c r="Q40" s="20" t="s">
        <v>43</v>
      </c>
      <c r="R40" s="20" t="s">
        <v>43</v>
      </c>
      <c r="S40" s="18" t="s">
        <v>242</v>
      </c>
      <c r="T40" s="18" t="s">
        <v>243</v>
      </c>
      <c r="U40" s="19">
        <v>75000</v>
      </c>
      <c r="V40" s="19">
        <f t="shared" ref="V40:V41" si="10">U40*0.07</f>
        <v>5250.0000000000009</v>
      </c>
      <c r="W40" s="36">
        <f t="shared" ref="W40" si="11">SUM(U40:V40)</f>
        <v>80250</v>
      </c>
      <c r="X40" s="23" t="s">
        <v>41</v>
      </c>
      <c r="Y40" s="20" t="s">
        <v>43</v>
      </c>
      <c r="Z40" s="20" t="s">
        <v>43</v>
      </c>
      <c r="AA40" s="21">
        <f t="shared" ref="AA40" si="12">U40*0.05</f>
        <v>3750</v>
      </c>
      <c r="AB40" s="17" t="s">
        <v>47</v>
      </c>
      <c r="AC40" s="17" t="s">
        <v>48</v>
      </c>
      <c r="AD40" s="17" t="s">
        <v>41</v>
      </c>
      <c r="AE40" s="17" t="s">
        <v>49</v>
      </c>
    </row>
    <row r="41" spans="1:31" s="24" customFormat="1" ht="47.25" x14ac:dyDescent="0.25">
      <c r="A41" s="14" t="s">
        <v>244</v>
      </c>
      <c r="B41" s="15">
        <v>9985</v>
      </c>
      <c r="C41" s="14" t="s">
        <v>245</v>
      </c>
      <c r="D41" s="15" t="s">
        <v>246</v>
      </c>
      <c r="E41" s="16" t="s">
        <v>247</v>
      </c>
      <c r="F41" s="16" t="s">
        <v>248</v>
      </c>
      <c r="G41" s="17" t="s">
        <v>41</v>
      </c>
      <c r="H41" s="18" t="s">
        <v>43</v>
      </c>
      <c r="I41" s="18" t="s">
        <v>43</v>
      </c>
      <c r="J41" s="19">
        <v>210000</v>
      </c>
      <c r="K41" s="19">
        <v>14700.000000000002</v>
      </c>
      <c r="L41" s="19">
        <v>210000</v>
      </c>
      <c r="M41" s="17" t="s">
        <v>42</v>
      </c>
      <c r="N41" s="17">
        <v>1</v>
      </c>
      <c r="O41" s="16" t="s">
        <v>21</v>
      </c>
      <c r="P41" s="18">
        <v>45205</v>
      </c>
      <c r="Q41" s="18" t="s">
        <v>43</v>
      </c>
      <c r="R41" s="18" t="s">
        <v>43</v>
      </c>
      <c r="S41" s="19" t="s">
        <v>249</v>
      </c>
      <c r="T41" s="18" t="s">
        <v>250</v>
      </c>
      <c r="U41" s="19">
        <v>210000</v>
      </c>
      <c r="V41" s="19">
        <f t="shared" si="10"/>
        <v>14700.000000000002</v>
      </c>
      <c r="W41" s="19">
        <f>SUM(U41:V41)</f>
        <v>224700</v>
      </c>
      <c r="X41" s="23" t="s">
        <v>41</v>
      </c>
      <c r="Y41" s="20" t="s">
        <v>43</v>
      </c>
      <c r="Z41" s="20" t="s">
        <v>43</v>
      </c>
      <c r="AA41" s="20" t="s">
        <v>43</v>
      </c>
      <c r="AB41" s="20" t="s">
        <v>43</v>
      </c>
      <c r="AC41" s="17" t="s">
        <v>48</v>
      </c>
      <c r="AD41" s="17" t="s">
        <v>41</v>
      </c>
      <c r="AE41" s="17" t="s">
        <v>49</v>
      </c>
    </row>
    <row r="42" spans="1:31" s="24" customFormat="1" ht="63" x14ac:dyDescent="0.25">
      <c r="A42" s="14" t="s">
        <v>251</v>
      </c>
      <c r="B42" s="15">
        <v>9989</v>
      </c>
      <c r="C42" s="14" t="s">
        <v>252</v>
      </c>
      <c r="D42" s="15" t="s">
        <v>253</v>
      </c>
      <c r="E42" s="16" t="s">
        <v>62</v>
      </c>
      <c r="F42" s="16" t="s">
        <v>63</v>
      </c>
      <c r="G42" s="17" t="s">
        <v>41</v>
      </c>
      <c r="H42" s="18">
        <v>45191</v>
      </c>
      <c r="I42" s="18">
        <v>45194</v>
      </c>
      <c r="J42" s="19">
        <v>157627.76</v>
      </c>
      <c r="K42" s="19" t="s">
        <v>43</v>
      </c>
      <c r="L42" s="19">
        <v>157627.76</v>
      </c>
      <c r="M42" s="17" t="s">
        <v>75</v>
      </c>
      <c r="N42" s="17">
        <v>1</v>
      </c>
      <c r="O42" s="16" t="s">
        <v>21</v>
      </c>
      <c r="P42" s="18">
        <v>45203</v>
      </c>
      <c r="Q42" s="20" t="s">
        <v>43</v>
      </c>
      <c r="R42" s="20" t="s">
        <v>43</v>
      </c>
      <c r="S42" s="18" t="s">
        <v>254</v>
      </c>
      <c r="T42" s="18" t="s">
        <v>255</v>
      </c>
      <c r="U42" s="19">
        <v>157627.76</v>
      </c>
      <c r="V42" s="35" t="s">
        <v>43</v>
      </c>
      <c r="W42" s="19">
        <v>157627.76</v>
      </c>
      <c r="X42" s="23" t="s">
        <v>41</v>
      </c>
      <c r="Y42" s="20" t="s">
        <v>43</v>
      </c>
      <c r="Z42" s="20" t="s">
        <v>43</v>
      </c>
      <c r="AA42" s="21">
        <f t="shared" ref="AA42:AA43" si="13">U42*0.05</f>
        <v>7881.3880000000008</v>
      </c>
      <c r="AB42" s="17" t="s">
        <v>47</v>
      </c>
      <c r="AC42" s="17" t="s">
        <v>48</v>
      </c>
      <c r="AD42" s="17" t="s">
        <v>41</v>
      </c>
      <c r="AE42" s="17" t="s">
        <v>49</v>
      </c>
    </row>
    <row r="43" spans="1:31" s="24" customFormat="1" ht="63" x14ac:dyDescent="0.25">
      <c r="A43" s="14" t="s">
        <v>256</v>
      </c>
      <c r="B43" s="15">
        <v>9945</v>
      </c>
      <c r="C43" s="14" t="s">
        <v>257</v>
      </c>
      <c r="D43" s="16" t="s">
        <v>258</v>
      </c>
      <c r="E43" s="16" t="s">
        <v>62</v>
      </c>
      <c r="F43" s="16" t="s">
        <v>63</v>
      </c>
      <c r="G43" s="17" t="s">
        <v>41</v>
      </c>
      <c r="H43" s="18">
        <v>45205</v>
      </c>
      <c r="I43" s="18">
        <v>45205</v>
      </c>
      <c r="J43" s="19">
        <v>100000</v>
      </c>
      <c r="K43" s="19">
        <v>7000</v>
      </c>
      <c r="L43" s="19">
        <v>100000</v>
      </c>
      <c r="M43" s="17" t="s">
        <v>97</v>
      </c>
      <c r="N43" s="17">
        <v>1</v>
      </c>
      <c r="O43" s="16" t="s">
        <v>21</v>
      </c>
      <c r="P43" s="18">
        <v>45218</v>
      </c>
      <c r="Q43" s="20" t="s">
        <v>43</v>
      </c>
      <c r="R43" s="20" t="s">
        <v>43</v>
      </c>
      <c r="S43" s="18" t="s">
        <v>259</v>
      </c>
      <c r="T43" s="18" t="s">
        <v>260</v>
      </c>
      <c r="U43" s="19">
        <v>100000</v>
      </c>
      <c r="V43" s="19">
        <v>7000</v>
      </c>
      <c r="W43" s="21">
        <f>SUM(U43:V43)</f>
        <v>107000</v>
      </c>
      <c r="X43" s="23" t="s">
        <v>41</v>
      </c>
      <c r="Y43" s="20" t="s">
        <v>43</v>
      </c>
      <c r="Z43" s="20" t="s">
        <v>43</v>
      </c>
      <c r="AA43" s="21">
        <f t="shared" si="13"/>
        <v>5000</v>
      </c>
      <c r="AB43" s="17" t="s">
        <v>47</v>
      </c>
      <c r="AC43" s="17" t="s">
        <v>48</v>
      </c>
      <c r="AD43" s="17" t="s">
        <v>41</v>
      </c>
      <c r="AE43" s="17" t="s">
        <v>49</v>
      </c>
    </row>
    <row r="44" spans="1:31" s="24" customFormat="1" ht="47.25" x14ac:dyDescent="0.25">
      <c r="A44" s="14" t="s">
        <v>268</v>
      </c>
      <c r="B44" s="15">
        <v>10169</v>
      </c>
      <c r="C44" s="14" t="s">
        <v>261</v>
      </c>
      <c r="D44" s="16" t="s">
        <v>262</v>
      </c>
      <c r="E44" s="16" t="s">
        <v>62</v>
      </c>
      <c r="F44" s="16" t="s">
        <v>63</v>
      </c>
      <c r="G44" s="17" t="s">
        <v>41</v>
      </c>
      <c r="H44" s="18">
        <v>45212</v>
      </c>
      <c r="I44" s="18">
        <v>45215</v>
      </c>
      <c r="J44" s="19">
        <v>70000</v>
      </c>
      <c r="K44" s="19">
        <v>4900</v>
      </c>
      <c r="L44" s="19">
        <v>70000</v>
      </c>
      <c r="M44" s="17" t="s">
        <v>97</v>
      </c>
      <c r="N44" s="17">
        <v>1</v>
      </c>
      <c r="O44" s="16" t="s">
        <v>267</v>
      </c>
      <c r="P44" s="18"/>
      <c r="Q44" s="20"/>
      <c r="R44" s="20"/>
      <c r="S44" s="18"/>
      <c r="T44" s="18"/>
      <c r="U44" s="19"/>
      <c r="V44" s="19"/>
      <c r="W44" s="21"/>
      <c r="X44" s="23"/>
      <c r="Y44" s="20"/>
      <c r="Z44" s="20"/>
      <c r="AA44" s="21"/>
      <c r="AB44" s="17"/>
      <c r="AC44" s="17"/>
      <c r="AD44" s="17"/>
      <c r="AE44" s="17"/>
    </row>
    <row r="45" spans="1:31" s="24" customFormat="1" ht="47.25" x14ac:dyDescent="0.25">
      <c r="A45" s="14" t="s">
        <v>269</v>
      </c>
      <c r="B45" s="15">
        <v>9954</v>
      </c>
      <c r="C45" s="14" t="s">
        <v>263</v>
      </c>
      <c r="D45" s="16" t="s">
        <v>264</v>
      </c>
      <c r="E45" s="16" t="s">
        <v>62</v>
      </c>
      <c r="F45" s="16" t="s">
        <v>63</v>
      </c>
      <c r="G45" s="17" t="s">
        <v>41</v>
      </c>
      <c r="H45" s="18">
        <v>45218</v>
      </c>
      <c r="I45" s="18">
        <v>45218</v>
      </c>
      <c r="J45" s="19">
        <v>60000</v>
      </c>
      <c r="K45" s="19">
        <v>64200</v>
      </c>
      <c r="L45" s="19">
        <v>60000</v>
      </c>
      <c r="M45" s="17" t="s">
        <v>69</v>
      </c>
      <c r="N45" s="17">
        <v>1</v>
      </c>
      <c r="O45" s="16" t="s">
        <v>267</v>
      </c>
      <c r="P45" s="18"/>
      <c r="Q45" s="20"/>
      <c r="R45" s="20"/>
      <c r="S45" s="18"/>
      <c r="T45" s="18"/>
      <c r="U45" s="19"/>
      <c r="V45" s="19"/>
      <c r="W45" s="21"/>
      <c r="X45" s="23"/>
      <c r="Y45" s="20"/>
      <c r="Z45" s="20"/>
      <c r="AA45" s="21"/>
      <c r="AB45" s="17"/>
      <c r="AC45" s="17"/>
      <c r="AD45" s="17"/>
      <c r="AE45" s="17"/>
    </row>
    <row r="46" spans="1:31" x14ac:dyDescent="0.25">
      <c r="B46" s="32"/>
      <c r="D46" s="33"/>
    </row>
    <row r="47" spans="1:31" x14ac:dyDescent="0.25">
      <c r="B47" s="32"/>
      <c r="D47" s="33"/>
    </row>
    <row r="48" spans="1:31" x14ac:dyDescent="0.25">
      <c r="B48" s="32"/>
      <c r="D48" s="33"/>
    </row>
    <row r="49" spans="2:4" x14ac:dyDescent="0.25">
      <c r="B49" s="32"/>
      <c r="D49" s="33"/>
    </row>
    <row r="50" spans="2:4" x14ac:dyDescent="0.25">
      <c r="B50" s="32"/>
      <c r="D50" s="33"/>
    </row>
    <row r="51" spans="2:4" x14ac:dyDescent="0.25">
      <c r="B51" s="32"/>
      <c r="D51" s="33"/>
    </row>
    <row r="52" spans="2:4" x14ac:dyDescent="0.25">
      <c r="B52" s="32"/>
      <c r="D52" s="33"/>
    </row>
    <row r="53" spans="2:4" x14ac:dyDescent="0.25">
      <c r="B53" s="32"/>
      <c r="D53" s="33"/>
    </row>
    <row r="54" spans="2:4" x14ac:dyDescent="0.25">
      <c r="B54" s="33"/>
      <c r="D54" s="33"/>
    </row>
  </sheetData>
  <autoFilter ref="A3:AF45" xr:uid="{EDCB9202-E1FA-42F2-921C-BE9BB28CFAFA}"/>
  <mergeCells count="6">
    <mergeCell ref="AA2:AB2"/>
    <mergeCell ref="J2:L2"/>
    <mergeCell ref="P2:R2"/>
    <mergeCell ref="S2:T2"/>
    <mergeCell ref="U2:W2"/>
    <mergeCell ref="X2:Z2"/>
  </mergeCell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671DA0BFC7C648ABECC1FF189449F0" ma:contentTypeVersion="17" ma:contentTypeDescription="Crear nuevo documento." ma:contentTypeScope="" ma:versionID="037749b488e76c3cec2859bb2207b95b">
  <xsd:schema xmlns:xsd="http://www.w3.org/2001/XMLSchema" xmlns:xs="http://www.w3.org/2001/XMLSchema" xmlns:p="http://schemas.microsoft.com/office/2006/metadata/properties" xmlns:ns2="cb4efc23-cbea-429c-95ad-f66483036327" xmlns:ns3="d0d1bc6d-f048-4684-a59c-1a2d756c80be" targetNamespace="http://schemas.microsoft.com/office/2006/metadata/properties" ma:root="true" ma:fieldsID="4d29562f180e1b3ae9d0dfd4781a5a2a" ns2:_="" ns3:_="">
    <xsd:import namespace="cb4efc23-cbea-429c-95ad-f66483036327"/>
    <xsd:import namespace="d0d1bc6d-f048-4684-a59c-1a2d756c80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4efc23-cbea-429c-95ad-f664830363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1bc6d-f048-4684-a59c-1a2d756c80b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6355db5-dc56-4116-9f07-999c893e2cf8}" ma:internalName="TaxCatchAll" ma:showField="CatchAllData" ma:web="d0d1bc6d-f048-4684-a59c-1a2d756c80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d1bc6d-f048-4684-a59c-1a2d756c80be" xsi:nil="true"/>
    <lcf76f155ced4ddcb4097134ff3c332f xmlns="cb4efc23-cbea-429c-95ad-f6648303632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36B16A-1593-427E-BA58-622C757718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4efc23-cbea-429c-95ad-f66483036327"/>
    <ds:schemaRef ds:uri="d0d1bc6d-f048-4684-a59c-1a2d756c80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8C0330-D159-4BEA-9B75-10EC38C5339A}">
  <ds:schemaRefs>
    <ds:schemaRef ds:uri="http://schemas.microsoft.com/office/2006/metadata/properties"/>
    <ds:schemaRef ds:uri="http://schemas.microsoft.com/office/infopath/2007/PartnerControls"/>
    <ds:schemaRef ds:uri="d0d1bc6d-f048-4684-a59c-1a2d756c80be"/>
    <ds:schemaRef ds:uri="cb4efc23-cbea-429c-95ad-f66483036327"/>
  </ds:schemaRefs>
</ds:datastoreItem>
</file>

<file path=customXml/itemProps3.xml><?xml version="1.0" encoding="utf-8"?>
<ds:datastoreItem xmlns:ds="http://schemas.openxmlformats.org/officeDocument/2006/customXml" ds:itemID="{66D85836-57E9-467E-B551-C39DC2A12D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Contratación-licitación_2023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Rabaneda Cárdenas</dc:creator>
  <cp:lastModifiedBy>Manuela Rabaneda Cárdenas</cp:lastModifiedBy>
  <dcterms:created xsi:type="dcterms:W3CDTF">2023-10-26T08:45:44Z</dcterms:created>
  <dcterms:modified xsi:type="dcterms:W3CDTF">2023-10-26T09:56:51Z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0x010100F3671DA0BFC7C648ABECC1FF189449F0</vt:lpwstr>
  </property>
  <property fmtid="{D5CDD505-2E9C-101B-9397-08002B2CF9AE}" pid="3" name="MediaServiceImageTags">
    <vt:lpwstr/>
  </property>
</Properties>
</file>